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3"/>
  </bookViews>
  <sheets>
    <sheet name="Historia de cambios" sheetId="36" r:id="rId1"/>
    <sheet name="BaseParametros" sheetId="11" r:id="rId2"/>
    <sheet name="BaseMetodos" sheetId="9" r:id="rId3"/>
    <sheet name="Casos Todos" sheetId="25" r:id="rId4"/>
    <sheet name="Sustento Parametros" sheetId="35" r:id="rId5"/>
    <sheet name="Casos Mas Parametros" sheetId="23" r:id="rId6"/>
    <sheet name="AltaParticipe" sheetId="32" r:id="rId7"/>
    <sheet name="AltaEmisora" sheetId="28" r:id="rId8"/>
    <sheet name="ENTIDADES_FATCA" sheetId="31" r:id="rId9"/>
    <sheet name="Revisión DIrecta en Storm" sheetId="13" r:id="rId10"/>
    <sheet name="AltaOperacionAPV" sheetId="5" r:id="rId11"/>
    <sheet name="PARTICP.WS_VITRINA.CANALES" sheetId="3" r:id="rId12"/>
    <sheet name="PrioridadJosefa" sheetId="14" r:id="rId13"/>
    <sheet name="Conceptos 2" sheetId="16" r:id="rId14"/>
    <sheet name="Conceptos" sheetId="24" r:id="rId15"/>
    <sheet name="Obtener Fondos y Series" sheetId="18" r:id="rId16"/>
    <sheet name="EntidadesOpWeb" sheetId="20" r:id="rId17"/>
    <sheet name="Fondos" sheetId="21" r:id="rId18"/>
    <sheet name="Series" sheetId="22" r:id="rId19"/>
    <sheet name="Fondos-series-cuentas" sheetId="34" r:id="rId20"/>
    <sheet name="Observaciones Generales" sheetId="27" r:id="rId21"/>
  </sheets>
  <functionGroups builtInGroupCount="18"/>
  <definedNames>
    <definedName name="_xlnm._FilterDatabase" localSheetId="7" hidden="1">AltaEmisora!$A$6:$G$288</definedName>
    <definedName name="_xlnm._FilterDatabase" localSheetId="6" hidden="1">AltaParticipe!$A$6:$G$336</definedName>
    <definedName name="_xlnm._FilterDatabase" localSheetId="2" hidden="1">BaseMetodos!$A$1:$Q$1182</definedName>
    <definedName name="_xlnm._FilterDatabase" localSheetId="1" hidden="1">BaseParametros!$A$1:$K$394</definedName>
    <definedName name="_xlnm._FilterDatabase" localSheetId="5" hidden="1">'Casos Mas Parametros'!$A$13:$BD$101</definedName>
    <definedName name="_xlnm._FilterDatabase" localSheetId="3" hidden="1">'Casos Todos'!$A$1:$AM$712</definedName>
    <definedName name="_xlnm._FilterDatabase" localSheetId="14" hidden="1">Conceptos!$F$13:$G$51</definedName>
    <definedName name="_xlnm._FilterDatabase" localSheetId="16" hidden="1">EntidadesOpWeb!$A$3:$A$126</definedName>
    <definedName name="_xlnm._FilterDatabase" localSheetId="17" hidden="1">Fondos!$A$1:$T$180</definedName>
    <definedName name="_xlnm._FilterDatabase" localSheetId="11" hidden="1">PARTICP.WS_VITRINA.CANALES!$A$1:$K$34</definedName>
    <definedName name="_xlnm._FilterDatabase" localSheetId="12" hidden="1">PrioridadJosefa!$A$3:$I$54</definedName>
    <definedName name="_xlnm._FilterDatabase" localSheetId="18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93" i="25" l="1"/>
  <c r="T692" i="25"/>
  <c r="T691" i="25"/>
  <c r="T690" i="25"/>
  <c r="T689" i="25"/>
  <c r="E689" i="25"/>
  <c r="D689" i="25"/>
  <c r="C689" i="25"/>
  <c r="T688" i="25"/>
  <c r="T687" i="25"/>
  <c r="T674" i="25"/>
  <c r="T675" i="25"/>
  <c r="T676" i="25"/>
  <c r="T677" i="25"/>
  <c r="T678" i="25"/>
  <c r="T679" i="25"/>
  <c r="T680" i="25"/>
  <c r="T681" i="25"/>
  <c r="T682" i="25"/>
  <c r="T683" i="25"/>
  <c r="T684" i="25"/>
  <c r="T685" i="25"/>
  <c r="T686" i="25"/>
  <c r="N673" i="25"/>
  <c r="M673" i="25"/>
  <c r="N672" i="25"/>
  <c r="M672" i="25"/>
  <c r="T672" i="25" s="1"/>
  <c r="N671" i="25"/>
  <c r="M671" i="25"/>
  <c r="E693" i="25"/>
  <c r="D693" i="25"/>
  <c r="C693" i="25"/>
  <c r="E692" i="25"/>
  <c r="D692" i="25"/>
  <c r="C692" i="25"/>
  <c r="E691" i="25"/>
  <c r="D691" i="25"/>
  <c r="C691" i="25"/>
  <c r="E690" i="25"/>
  <c r="D690" i="25"/>
  <c r="C690" i="25"/>
  <c r="E688" i="25"/>
  <c r="D688" i="25"/>
  <c r="C688" i="25"/>
  <c r="E687" i="25"/>
  <c r="D687" i="25"/>
  <c r="C687" i="25"/>
  <c r="E686" i="25"/>
  <c r="D686" i="25"/>
  <c r="C686" i="25"/>
  <c r="E685" i="25"/>
  <c r="D685" i="25"/>
  <c r="C685" i="25"/>
  <c r="E684" i="25"/>
  <c r="D684" i="25"/>
  <c r="C684" i="25"/>
  <c r="E683" i="25"/>
  <c r="D683" i="25"/>
  <c r="C683" i="25"/>
  <c r="E682" i="25"/>
  <c r="D682" i="25"/>
  <c r="C682" i="25"/>
  <c r="E681" i="25"/>
  <c r="D681" i="25"/>
  <c r="C681" i="25"/>
  <c r="E680" i="25"/>
  <c r="D680" i="25"/>
  <c r="C680" i="25"/>
  <c r="E679" i="25"/>
  <c r="D679" i="25"/>
  <c r="C679" i="25"/>
  <c r="E678" i="25"/>
  <c r="D678" i="25"/>
  <c r="C678" i="25"/>
  <c r="E677" i="25"/>
  <c r="D677" i="25"/>
  <c r="C677" i="25"/>
  <c r="E676" i="25"/>
  <c r="D676" i="25"/>
  <c r="C676" i="25"/>
  <c r="E675" i="25"/>
  <c r="D675" i="25"/>
  <c r="C675" i="25"/>
  <c r="E674" i="25"/>
  <c r="D674" i="25"/>
  <c r="C674" i="25"/>
  <c r="E673" i="25"/>
  <c r="D673" i="25"/>
  <c r="C673" i="25"/>
  <c r="E672" i="25"/>
  <c r="D672" i="25"/>
  <c r="C672" i="25"/>
  <c r="O658" i="25"/>
  <c r="N658" i="25"/>
  <c r="T658" i="25" s="1"/>
  <c r="E658" i="25"/>
  <c r="D658" i="25"/>
  <c r="C658" i="25"/>
  <c r="O653" i="25"/>
  <c r="N653" i="25"/>
  <c r="E653" i="25"/>
  <c r="D653" i="25"/>
  <c r="C653" i="25"/>
  <c r="E670" i="25"/>
  <c r="D670" i="25"/>
  <c r="C670" i="25"/>
  <c r="E669" i="25"/>
  <c r="D669" i="25"/>
  <c r="C669" i="25"/>
  <c r="E668" i="25"/>
  <c r="D668" i="25"/>
  <c r="C668" i="25"/>
  <c r="E667" i="25"/>
  <c r="D667" i="25"/>
  <c r="C667" i="25"/>
  <c r="E666" i="25"/>
  <c r="D666" i="25"/>
  <c r="C666" i="25"/>
  <c r="E665" i="25"/>
  <c r="D665" i="25"/>
  <c r="C665" i="25"/>
  <c r="E664" i="25"/>
  <c r="D664" i="25"/>
  <c r="C664" i="25"/>
  <c r="E663" i="25"/>
  <c r="D663" i="25"/>
  <c r="C663" i="25"/>
  <c r="E662" i="25"/>
  <c r="D662" i="25"/>
  <c r="C662" i="25"/>
  <c r="E661" i="25"/>
  <c r="D661" i="25"/>
  <c r="C661" i="25"/>
  <c r="E660" i="25"/>
  <c r="D660" i="25"/>
  <c r="C660" i="25"/>
  <c r="E659" i="25"/>
  <c r="D659" i="25"/>
  <c r="C659" i="25"/>
  <c r="E657" i="25"/>
  <c r="D657" i="25"/>
  <c r="C657" i="25"/>
  <c r="E656" i="25"/>
  <c r="D656" i="25"/>
  <c r="C656" i="25"/>
  <c r="E655" i="25"/>
  <c r="D655" i="25"/>
  <c r="C655" i="25"/>
  <c r="E654" i="25"/>
  <c r="D654" i="25"/>
  <c r="C654" i="25"/>
  <c r="E652" i="25"/>
  <c r="D652" i="25"/>
  <c r="C652" i="25"/>
  <c r="E651" i="25"/>
  <c r="D651" i="25"/>
  <c r="C651" i="25"/>
  <c r="E650" i="25"/>
  <c r="D650" i="25"/>
  <c r="C650" i="25"/>
  <c r="E649" i="25"/>
  <c r="D649" i="25"/>
  <c r="C649" i="25"/>
  <c r="E648" i="25"/>
  <c r="D648" i="25"/>
  <c r="C648" i="25"/>
  <c r="E647" i="25"/>
  <c r="D647" i="25"/>
  <c r="C647" i="25"/>
  <c r="E644" i="25"/>
  <c r="D644" i="25"/>
  <c r="C644" i="25"/>
  <c r="E640" i="25"/>
  <c r="D640" i="25"/>
  <c r="C640" i="25"/>
  <c r="E636" i="25"/>
  <c r="D636" i="25"/>
  <c r="C636" i="25"/>
  <c r="E633" i="25"/>
  <c r="D633" i="25"/>
  <c r="C633" i="25"/>
  <c r="E622" i="25"/>
  <c r="D622" i="25"/>
  <c r="C622" i="25"/>
  <c r="E604" i="25"/>
  <c r="D604" i="25"/>
  <c r="C604" i="25"/>
  <c r="E619" i="25"/>
  <c r="D619" i="25"/>
  <c r="C619" i="25"/>
  <c r="E615" i="25"/>
  <c r="D615" i="25"/>
  <c r="C615" i="25"/>
  <c r="E601" i="25"/>
  <c r="D601" i="25"/>
  <c r="C601" i="25"/>
  <c r="E597" i="25"/>
  <c r="D597" i="25"/>
  <c r="C597" i="25"/>
  <c r="C711" i="25"/>
  <c r="D711" i="25"/>
  <c r="E711" i="25"/>
  <c r="C712" i="25"/>
  <c r="D712" i="25"/>
  <c r="E712" i="25"/>
  <c r="C710" i="25"/>
  <c r="D710" i="25"/>
  <c r="E710" i="25"/>
  <c r="C695" i="25"/>
  <c r="D695" i="25"/>
  <c r="E695" i="25"/>
  <c r="C696" i="25"/>
  <c r="D696" i="25"/>
  <c r="E696" i="25"/>
  <c r="C697" i="25"/>
  <c r="D697" i="25"/>
  <c r="E697" i="25"/>
  <c r="C698" i="25"/>
  <c r="D698" i="25"/>
  <c r="E698" i="25"/>
  <c r="C699" i="25"/>
  <c r="D699" i="25"/>
  <c r="E699" i="25"/>
  <c r="C700" i="25"/>
  <c r="D700" i="25"/>
  <c r="E700" i="25"/>
  <c r="C701" i="25"/>
  <c r="D701" i="25"/>
  <c r="E701" i="25"/>
  <c r="C702" i="25"/>
  <c r="D702" i="25"/>
  <c r="E702" i="25"/>
  <c r="C703" i="25"/>
  <c r="D703" i="25"/>
  <c r="E703" i="25"/>
  <c r="C704" i="25"/>
  <c r="D704" i="25"/>
  <c r="E704" i="25"/>
  <c r="C705" i="25"/>
  <c r="D705" i="25"/>
  <c r="E705" i="25"/>
  <c r="C706" i="25"/>
  <c r="D706" i="25"/>
  <c r="E706" i="25"/>
  <c r="C707" i="25"/>
  <c r="D707" i="25"/>
  <c r="E707" i="25"/>
  <c r="O650" i="25"/>
  <c r="N650" i="25"/>
  <c r="T670" i="25"/>
  <c r="T708" i="25"/>
  <c r="T644" i="25"/>
  <c r="T640" i="25"/>
  <c r="T636" i="25"/>
  <c r="T633" i="25"/>
  <c r="T622" i="25"/>
  <c r="T604" i="25"/>
  <c r="T619" i="25"/>
  <c r="T615" i="25"/>
  <c r="T601" i="25"/>
  <c r="T597" i="25"/>
  <c r="T712" i="25"/>
  <c r="T711" i="25"/>
  <c r="T710" i="25"/>
  <c r="T709" i="25"/>
  <c r="T699" i="25"/>
  <c r="T671" i="25" l="1"/>
  <c r="T673" i="25"/>
  <c r="T653" i="25"/>
  <c r="T650" i="25"/>
  <c r="E671" i="25"/>
  <c r="D671" i="25"/>
  <c r="C671" i="25"/>
  <c r="T669" i="25"/>
  <c r="T664" i="25"/>
  <c r="T663" i="25"/>
  <c r="T665" i="25"/>
  <c r="T666" i="25"/>
  <c r="T667" i="25"/>
  <c r="T668" i="25"/>
  <c r="O659" i="25"/>
  <c r="O662" i="25"/>
  <c r="N662" i="25"/>
  <c r="O661" i="25"/>
  <c r="N661" i="25"/>
  <c r="O660" i="25"/>
  <c r="N660" i="25"/>
  <c r="O657" i="25"/>
  <c r="N657" i="25"/>
  <c r="O656" i="25"/>
  <c r="N656" i="25"/>
  <c r="N655" i="25"/>
  <c r="O655" i="25"/>
  <c r="N654" i="25"/>
  <c r="O654" i="25"/>
  <c r="O647" i="25"/>
  <c r="O648" i="25"/>
  <c r="O649" i="25"/>
  <c r="O651" i="25"/>
  <c r="O652" i="25"/>
  <c r="O646" i="25"/>
  <c r="N652" i="25"/>
  <c r="N651" i="25"/>
  <c r="N649" i="25"/>
  <c r="N648" i="25"/>
  <c r="N647" i="25"/>
  <c r="N659" i="25"/>
  <c r="N646" i="25"/>
  <c r="E645" i="25"/>
  <c r="D645" i="25"/>
  <c r="C645" i="25"/>
  <c r="E643" i="25"/>
  <c r="D643" i="25"/>
  <c r="C643" i="25"/>
  <c r="E642" i="25"/>
  <c r="D642" i="25"/>
  <c r="C642" i="25"/>
  <c r="E641" i="25"/>
  <c r="D641" i="25"/>
  <c r="C641" i="25"/>
  <c r="E639" i="25"/>
  <c r="D639" i="25"/>
  <c r="C639" i="25"/>
  <c r="E638" i="25"/>
  <c r="D638" i="25"/>
  <c r="C638" i="25"/>
  <c r="E637" i="25"/>
  <c r="D637" i="25"/>
  <c r="C637" i="25"/>
  <c r="E635" i="25"/>
  <c r="D635" i="25"/>
  <c r="C635" i="25"/>
  <c r="E634" i="25"/>
  <c r="D634" i="25"/>
  <c r="C634" i="25"/>
  <c r="E632" i="25"/>
  <c r="D632" i="25"/>
  <c r="C632" i="25"/>
  <c r="E631" i="25"/>
  <c r="D631" i="25"/>
  <c r="C631" i="25"/>
  <c r="E630" i="25"/>
  <c r="D630" i="25"/>
  <c r="C630" i="25"/>
  <c r="E629" i="25"/>
  <c r="D629" i="25"/>
  <c r="C629" i="25"/>
  <c r="E627" i="25"/>
  <c r="D627" i="25"/>
  <c r="C627" i="25"/>
  <c r="E626" i="25"/>
  <c r="D626" i="25"/>
  <c r="C626" i="25"/>
  <c r="E625" i="25"/>
  <c r="D625" i="25"/>
  <c r="C625" i="25"/>
  <c r="E624" i="25"/>
  <c r="D624" i="25"/>
  <c r="C624" i="25"/>
  <c r="E623" i="25"/>
  <c r="D623" i="25"/>
  <c r="C623" i="25"/>
  <c r="E621" i="25"/>
  <c r="D621" i="25"/>
  <c r="C621" i="25"/>
  <c r="E620" i="25"/>
  <c r="D620" i="25"/>
  <c r="C620" i="25"/>
  <c r="E618" i="25"/>
  <c r="D618" i="25"/>
  <c r="C618" i="25"/>
  <c r="E617" i="25"/>
  <c r="D617" i="25"/>
  <c r="C617" i="25"/>
  <c r="E616" i="25"/>
  <c r="D616" i="25"/>
  <c r="C616" i="25"/>
  <c r="E614" i="25"/>
  <c r="D614" i="25"/>
  <c r="C614" i="25"/>
  <c r="E613" i="25"/>
  <c r="D613" i="25"/>
  <c r="C613" i="25"/>
  <c r="E612" i="25"/>
  <c r="D612" i="25"/>
  <c r="C612" i="25"/>
  <c r="E611" i="25"/>
  <c r="D611" i="25"/>
  <c r="C611" i="25"/>
  <c r="E609" i="25"/>
  <c r="D609" i="25"/>
  <c r="C609" i="25"/>
  <c r="E608" i="25"/>
  <c r="D608" i="25"/>
  <c r="C608" i="25"/>
  <c r="E607" i="25"/>
  <c r="D607" i="25"/>
  <c r="C607" i="25"/>
  <c r="E606" i="25"/>
  <c r="D606" i="25"/>
  <c r="C606" i="25"/>
  <c r="E605" i="25"/>
  <c r="D605" i="25"/>
  <c r="C605" i="25"/>
  <c r="E603" i="25"/>
  <c r="D603" i="25"/>
  <c r="C603" i="25"/>
  <c r="E602" i="25"/>
  <c r="D602" i="25"/>
  <c r="C602" i="25"/>
  <c r="E600" i="25"/>
  <c r="D600" i="25"/>
  <c r="C600" i="25"/>
  <c r="E599" i="25"/>
  <c r="D599" i="25"/>
  <c r="C599" i="25"/>
  <c r="E598" i="25"/>
  <c r="D598" i="25"/>
  <c r="C598" i="25"/>
  <c r="E596" i="25"/>
  <c r="D596" i="25"/>
  <c r="C596" i="25"/>
  <c r="E595" i="25"/>
  <c r="D595" i="25"/>
  <c r="C595" i="25"/>
  <c r="E594" i="25"/>
  <c r="D594" i="25"/>
  <c r="C594" i="25"/>
  <c r="E593" i="25"/>
  <c r="D593" i="25"/>
  <c r="C593" i="25"/>
  <c r="C610" i="25"/>
  <c r="D610" i="25"/>
  <c r="E610" i="25"/>
  <c r="C628" i="25"/>
  <c r="D628" i="25"/>
  <c r="E628" i="25"/>
  <c r="C646" i="25"/>
  <c r="D646" i="25"/>
  <c r="E646" i="25"/>
  <c r="C694" i="25"/>
  <c r="D694" i="25"/>
  <c r="E694" i="25"/>
  <c r="C708" i="25"/>
  <c r="D708" i="25"/>
  <c r="E708" i="25"/>
  <c r="C709" i="25"/>
  <c r="D709" i="25"/>
  <c r="E709" i="25"/>
  <c r="C592" i="25"/>
  <c r="D592" i="25"/>
  <c r="E592" i="25"/>
  <c r="T704" i="25"/>
  <c r="T707" i="25"/>
  <c r="T694" i="25"/>
  <c r="T700" i="25"/>
  <c r="T706" i="25"/>
  <c r="T695" i="25"/>
  <c r="T701" i="25"/>
  <c r="T696" i="25"/>
  <c r="T702" i="25"/>
  <c r="T697" i="25"/>
  <c r="T703" i="25"/>
  <c r="T698" i="25"/>
  <c r="T705" i="25"/>
  <c r="T643" i="25"/>
  <c r="T635" i="25"/>
  <c r="T621" i="25"/>
  <c r="T610" i="25"/>
  <c r="T609" i="25"/>
  <c r="T628" i="25"/>
  <c r="T611" i="25"/>
  <c r="T594" i="25"/>
  <c r="T600" i="25"/>
  <c r="T645" i="25"/>
  <c r="T624" i="25"/>
  <c r="T627" i="25"/>
  <c r="T603" i="25"/>
  <c r="T632" i="25"/>
  <c r="T642" i="25"/>
  <c r="T625" i="25"/>
  <c r="T620" i="25"/>
  <c r="T605" i="25"/>
  <c r="T602" i="25"/>
  <c r="T637" i="25"/>
  <c r="T606" i="25"/>
  <c r="T638" i="25"/>
  <c r="T639" i="25"/>
  <c r="T612" i="25"/>
  <c r="T616" i="25"/>
  <c r="T608" i="25"/>
  <c r="T592" i="25"/>
  <c r="T629" i="25"/>
  <c r="T614" i="25"/>
  <c r="T618" i="25"/>
  <c r="T595" i="25"/>
  <c r="T593" i="25"/>
  <c r="T634" i="25"/>
  <c r="T641" i="25"/>
  <c r="T613" i="25"/>
  <c r="T617" i="25"/>
  <c r="T596" i="25"/>
  <c r="T598" i="25"/>
  <c r="T631" i="25"/>
  <c r="T630" i="25"/>
  <c r="T623" i="25"/>
  <c r="T626" i="25"/>
  <c r="T607" i="25"/>
  <c r="T599" i="25"/>
  <c r="T656" i="25" l="1"/>
  <c r="T661" i="25"/>
  <c r="T652" i="25"/>
  <c r="T646" i="25"/>
  <c r="T657" i="25"/>
  <c r="T647" i="25"/>
  <c r="T662" i="25"/>
  <c r="T659" i="25"/>
  <c r="T655" i="25"/>
  <c r="T648" i="25"/>
  <c r="T660" i="25"/>
  <c r="T649" i="25"/>
  <c r="T651" i="25"/>
  <c r="T654" i="25"/>
  <c r="D98" i="25"/>
  <c r="E56" i="25" l="1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T48" i="25"/>
  <c r="U53" i="25"/>
  <c r="T50" i="25"/>
  <c r="T55" i="25"/>
  <c r="T47" i="25"/>
  <c r="T54" i="25"/>
  <c r="T53" i="25"/>
  <c r="U54" i="25"/>
  <c r="U50" i="25"/>
  <c r="U56" i="25"/>
  <c r="U42" i="25"/>
  <c r="U52" i="25"/>
  <c r="U55" i="25"/>
  <c r="U43" i="25"/>
  <c r="U51" i="25"/>
  <c r="T45" i="25"/>
  <c r="U44" i="25"/>
  <c r="T46" i="25"/>
  <c r="T49" i="25"/>
  <c r="T43" i="25"/>
  <c r="U47" i="25"/>
  <c r="T42" i="25"/>
  <c r="T51" i="25"/>
  <c r="T44" i="25"/>
  <c r="U45" i="25"/>
  <c r="T56" i="25"/>
  <c r="U46" i="25"/>
  <c r="U49" i="25"/>
  <c r="T52" i="25"/>
  <c r="U48" i="25"/>
  <c r="E591" i="25" l="1"/>
  <c r="D591" i="25"/>
  <c r="C591" i="25"/>
  <c r="E590" i="25"/>
  <c r="D590" i="25"/>
  <c r="C590" i="25"/>
  <c r="E589" i="25"/>
  <c r="D589" i="25"/>
  <c r="C589" i="25"/>
  <c r="E588" i="25"/>
  <c r="D588" i="25"/>
  <c r="C588" i="25"/>
  <c r="E587" i="25"/>
  <c r="D587" i="25"/>
  <c r="C587" i="25"/>
  <c r="T591" i="25"/>
  <c r="T587" i="25"/>
  <c r="T590" i="25"/>
  <c r="T589" i="25"/>
  <c r="T588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2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T572" i="25"/>
  <c r="T569" i="25"/>
  <c r="U583" i="25"/>
  <c r="T583" i="25"/>
  <c r="T27" i="25"/>
  <c r="U574" i="25"/>
  <c r="U582" i="25"/>
  <c r="U577" i="25"/>
  <c r="T563" i="25"/>
  <c r="T575" i="25"/>
  <c r="T586" i="25"/>
  <c r="U575" i="25"/>
  <c r="T582" i="25"/>
  <c r="T585" i="25"/>
  <c r="T584" i="25"/>
  <c r="T571" i="25"/>
  <c r="U580" i="25"/>
  <c r="T562" i="25"/>
  <c r="T580" i="25"/>
  <c r="U581" i="25"/>
  <c r="T570" i="25"/>
  <c r="T564" i="25"/>
  <c r="T577" i="25"/>
  <c r="U576" i="25"/>
  <c r="T573" i="25"/>
  <c r="T576" i="25"/>
  <c r="T567" i="25"/>
  <c r="T579" i="25"/>
  <c r="T568" i="25"/>
  <c r="T565" i="25"/>
  <c r="U579" i="25"/>
  <c r="T574" i="25"/>
  <c r="U586" i="25"/>
  <c r="U584" i="25"/>
  <c r="T566" i="25"/>
  <c r="T561" i="25"/>
  <c r="T578" i="25"/>
  <c r="U585" i="25"/>
  <c r="T581" i="25"/>
  <c r="U578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72" i="25"/>
  <c r="U570" i="25"/>
  <c r="U569" i="25"/>
  <c r="U562" i="25"/>
  <c r="U573" i="25"/>
  <c r="U563" i="25"/>
  <c r="U568" i="25"/>
  <c r="U571" i="25"/>
  <c r="U566" i="25"/>
  <c r="U561" i="25"/>
  <c r="U567" i="25"/>
  <c r="U565" i="25"/>
  <c r="U564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E101" i="23"/>
  <c r="E100" i="23"/>
  <c r="D100" i="23"/>
  <c r="D101" i="23"/>
  <c r="T58" i="25" l="1"/>
  <c r="U58" i="25"/>
  <c r="T59" i="25"/>
  <c r="U59" i="25"/>
  <c r="E28" i="25"/>
  <c r="C28" i="25"/>
  <c r="U28" i="25"/>
  <c r="T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52" i="25"/>
  <c r="T528" i="25"/>
  <c r="T560" i="25"/>
  <c r="T529" i="25"/>
  <c r="T536" i="25"/>
  <c r="T547" i="25"/>
  <c r="T530" i="25"/>
  <c r="T558" i="25"/>
  <c r="T539" i="25"/>
  <c r="T549" i="25"/>
  <c r="T550" i="25"/>
  <c r="T540" i="25"/>
  <c r="T537" i="25"/>
  <c r="T541" i="25"/>
  <c r="T559" i="25"/>
  <c r="T557" i="25"/>
  <c r="T548" i="25"/>
  <c r="T546" i="25"/>
  <c r="T535" i="25"/>
  <c r="T538" i="25"/>
  <c r="T551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U510" i="25"/>
  <c r="T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E99" i="23"/>
  <c r="D99" i="23"/>
  <c r="U34" i="25"/>
  <c r="T36" i="25"/>
  <c r="U40" i="25"/>
  <c r="T35" i="25"/>
  <c r="U38" i="25"/>
  <c r="T34" i="25"/>
  <c r="T37" i="25"/>
  <c r="U36" i="25"/>
  <c r="U41" i="25"/>
  <c r="U39" i="25"/>
  <c r="T38" i="25"/>
  <c r="T41" i="25"/>
  <c r="U35" i="25"/>
  <c r="T40" i="25"/>
  <c r="T39" i="25"/>
  <c r="U37" i="25"/>
  <c r="T57" i="25" l="1"/>
  <c r="U57" i="25"/>
  <c r="E33" i="25"/>
  <c r="C33" i="25"/>
  <c r="T32" i="25"/>
  <c r="T30" i="25"/>
  <c r="T31" i="25"/>
  <c r="T33" i="25"/>
  <c r="T29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32" i="25"/>
  <c r="U29" i="25"/>
  <c r="U27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U506" i="25"/>
  <c r="T511" i="25"/>
  <c r="U518" i="25"/>
  <c r="U511" i="25"/>
  <c r="U525" i="25"/>
  <c r="U526" i="25"/>
  <c r="T509" i="25"/>
  <c r="U508" i="25"/>
  <c r="U504" i="25"/>
  <c r="U512" i="25"/>
  <c r="T527" i="25"/>
  <c r="T508" i="25"/>
  <c r="T506" i="25"/>
  <c r="U509" i="25"/>
  <c r="T520" i="25"/>
  <c r="T503" i="25"/>
  <c r="U519" i="25"/>
  <c r="T526" i="25"/>
  <c r="T516" i="25"/>
  <c r="U523" i="25"/>
  <c r="U522" i="25"/>
  <c r="T521" i="25"/>
  <c r="U521" i="25"/>
  <c r="T519" i="25"/>
  <c r="U514" i="25"/>
  <c r="U515" i="25"/>
  <c r="T505" i="25"/>
  <c r="U516" i="25"/>
  <c r="T523" i="25"/>
  <c r="T512" i="25"/>
  <c r="T513" i="25"/>
  <c r="U517" i="25"/>
  <c r="T514" i="25"/>
  <c r="T515" i="25"/>
  <c r="T507" i="25"/>
  <c r="T517" i="25"/>
  <c r="U513" i="25"/>
  <c r="U527" i="25"/>
  <c r="U505" i="25"/>
  <c r="T518" i="25"/>
  <c r="U503" i="25"/>
  <c r="T525" i="25"/>
  <c r="T524" i="25"/>
  <c r="U524" i="25"/>
  <c r="T504" i="25"/>
  <c r="U507" i="25"/>
  <c r="U520" i="25"/>
  <c r="T522" i="25"/>
  <c r="E437" i="25" l="1"/>
  <c r="C437" i="25"/>
  <c r="E438" i="25"/>
  <c r="C438" i="25"/>
  <c r="E245" i="25"/>
  <c r="C245" i="25"/>
  <c r="U245" i="25"/>
  <c r="T438" i="25"/>
  <c r="T245" i="25"/>
  <c r="U437" i="25"/>
  <c r="U438" i="25"/>
  <c r="T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123" i="25"/>
  <c r="U62" i="25"/>
  <c r="U248" i="25"/>
  <c r="T263" i="25"/>
  <c r="T151" i="25"/>
  <c r="U432" i="25"/>
  <c r="U408" i="25"/>
  <c r="U155" i="25"/>
  <c r="U154" i="25"/>
  <c r="U473" i="25"/>
  <c r="U73" i="25"/>
  <c r="U9" i="25"/>
  <c r="U358" i="25"/>
  <c r="T153" i="25"/>
  <c r="U300" i="25"/>
  <c r="T135" i="25"/>
  <c r="T398" i="25"/>
  <c r="U74" i="25"/>
  <c r="U308" i="25"/>
  <c r="T323" i="25"/>
  <c r="T24" i="25"/>
  <c r="T394" i="25"/>
  <c r="T310" i="25"/>
  <c r="T233" i="25"/>
  <c r="U397" i="25"/>
  <c r="U448" i="25"/>
  <c r="U141" i="25"/>
  <c r="U365" i="25"/>
  <c r="T130" i="25"/>
  <c r="T165" i="25"/>
  <c r="U252" i="25"/>
  <c r="U388" i="25"/>
  <c r="T440" i="25"/>
  <c r="U396" i="25"/>
  <c r="U174" i="25"/>
  <c r="U135" i="25"/>
  <c r="U333" i="25"/>
  <c r="T354" i="25"/>
  <c r="U349" i="25"/>
  <c r="U410" i="25"/>
  <c r="T75" i="25"/>
  <c r="U306" i="25"/>
  <c r="T403" i="25"/>
  <c r="U129" i="25"/>
  <c r="T271" i="25"/>
  <c r="T308" i="25"/>
  <c r="U240" i="25"/>
  <c r="U458" i="25"/>
  <c r="U311" i="25"/>
  <c r="U307" i="25"/>
  <c r="U353" i="25"/>
  <c r="U156" i="25"/>
  <c r="T89" i="25"/>
  <c r="U15" i="25"/>
  <c r="T332" i="25"/>
  <c r="T386" i="25"/>
  <c r="T144" i="25"/>
  <c r="T464" i="25"/>
  <c r="U464" i="25"/>
  <c r="T433" i="25"/>
  <c r="U454" i="25"/>
  <c r="U351" i="25"/>
  <c r="T387" i="25"/>
  <c r="U296" i="25"/>
  <c r="T409" i="25"/>
  <c r="T112" i="25"/>
  <c r="U354" i="25"/>
  <c r="U19" i="25"/>
  <c r="T446" i="25"/>
  <c r="T114" i="25"/>
  <c r="T63" i="25"/>
  <c r="U339" i="25"/>
  <c r="U236" i="25"/>
  <c r="U92" i="25"/>
  <c r="T313" i="25"/>
  <c r="T249" i="25"/>
  <c r="T95" i="25"/>
  <c r="U145" i="25"/>
  <c r="T300" i="25"/>
  <c r="U420" i="25"/>
  <c r="U401" i="25"/>
  <c r="T363" i="25"/>
  <c r="U433" i="25"/>
  <c r="T384" i="25"/>
  <c r="U444" i="25"/>
  <c r="U241" i="25"/>
  <c r="U75" i="25"/>
  <c r="U460" i="25"/>
  <c r="T247" i="25"/>
  <c r="U436" i="25"/>
  <c r="T453" i="25"/>
  <c r="U395" i="25"/>
  <c r="U346" i="25"/>
  <c r="T92" i="25"/>
  <c r="T311" i="25"/>
  <c r="U445" i="25"/>
  <c r="T139" i="25"/>
  <c r="T355" i="25"/>
  <c r="U348" i="25"/>
  <c r="T391" i="25"/>
  <c r="T346" i="25"/>
  <c r="T461" i="25"/>
  <c r="T456" i="25"/>
  <c r="T428" i="25"/>
  <c r="U276" i="25"/>
  <c r="T72" i="25"/>
  <c r="T357" i="25"/>
  <c r="U406" i="25"/>
  <c r="T276" i="25"/>
  <c r="U380" i="25"/>
  <c r="U318" i="25"/>
  <c r="T8" i="25"/>
  <c r="T362" i="25"/>
  <c r="T419" i="25"/>
  <c r="U89" i="25"/>
  <c r="T13" i="25"/>
  <c r="T417" i="25"/>
  <c r="U133" i="25"/>
  <c r="T389" i="25"/>
  <c r="U462" i="25"/>
  <c r="T229" i="25"/>
  <c r="U326" i="25"/>
  <c r="U390" i="25"/>
  <c r="T314" i="25"/>
  <c r="T174" i="25"/>
  <c r="U166" i="25"/>
  <c r="T76" i="25"/>
  <c r="T167" i="25"/>
  <c r="T399" i="25"/>
  <c r="T427" i="25"/>
  <c r="T255" i="25"/>
  <c r="T270" i="25"/>
  <c r="T473" i="25"/>
  <c r="T379" i="25"/>
  <c r="T329" i="25"/>
  <c r="T90" i="25"/>
  <c r="U298" i="25"/>
  <c r="U259" i="25"/>
  <c r="T350" i="25"/>
  <c r="T324" i="25"/>
  <c r="T101" i="25"/>
  <c r="T451" i="25"/>
  <c r="T316" i="25"/>
  <c r="T360" i="25"/>
  <c r="T334" i="25"/>
  <c r="U297" i="25"/>
  <c r="U258" i="25"/>
  <c r="U76" i="25"/>
  <c r="T160" i="25"/>
  <c r="T163" i="25"/>
  <c r="U168" i="25"/>
  <c r="T110" i="25"/>
  <c r="T243" i="25"/>
  <c r="U115" i="25"/>
  <c r="T143" i="25"/>
  <c r="U170" i="25"/>
  <c r="T260" i="25"/>
  <c r="T303" i="25"/>
  <c r="T23" i="25"/>
  <c r="U5" i="25"/>
  <c r="U247" i="25"/>
  <c r="U472" i="25"/>
  <c r="U93" i="25"/>
  <c r="T149" i="25"/>
  <c r="T246" i="25"/>
  <c r="T447" i="25"/>
  <c r="U100" i="25"/>
  <c r="U434" i="25"/>
  <c r="U345" i="25"/>
  <c r="T472" i="25"/>
  <c r="U309" i="25"/>
  <c r="U413" i="25"/>
  <c r="U72" i="25"/>
  <c r="U144" i="25"/>
  <c r="U107" i="25"/>
  <c r="U250" i="25"/>
  <c r="U471" i="25"/>
  <c r="T261" i="25"/>
  <c r="T111" i="25"/>
  <c r="T420" i="25"/>
  <c r="T18" i="25"/>
  <c r="T322" i="25"/>
  <c r="T252" i="25"/>
  <c r="T73" i="25"/>
  <c r="T9" i="25"/>
  <c r="T99" i="25"/>
  <c r="T343" i="25"/>
  <c r="T397" i="25"/>
  <c r="U299" i="25"/>
  <c r="U490" i="25"/>
  <c r="U364" i="25"/>
  <c r="U17" i="25"/>
  <c r="U347" i="25"/>
  <c r="T445" i="25"/>
  <c r="U108" i="25"/>
  <c r="T429" i="25"/>
  <c r="T454" i="25"/>
  <c r="T412" i="25"/>
  <c r="U476" i="25"/>
  <c r="U142" i="25"/>
  <c r="T108" i="25"/>
  <c r="U489" i="25"/>
  <c r="T369" i="25"/>
  <c r="T104" i="25"/>
  <c r="U11" i="25"/>
  <c r="U439" i="25"/>
  <c r="U121" i="25"/>
  <c r="T297" i="25"/>
  <c r="U451" i="25"/>
  <c r="T4" i="25"/>
  <c r="T164" i="25"/>
  <c r="U116" i="25"/>
  <c r="U251" i="25"/>
  <c r="T122" i="25"/>
  <c r="T2" i="25"/>
  <c r="T121" i="25"/>
  <c r="T465" i="25"/>
  <c r="U456" i="25"/>
  <c r="U400" i="25"/>
  <c r="T254" i="25"/>
  <c r="T293" i="25"/>
  <c r="T131" i="25"/>
  <c r="U254" i="25"/>
  <c r="U435" i="25"/>
  <c r="T468" i="25"/>
  <c r="T264" i="25"/>
  <c r="T141" i="25"/>
  <c r="U324" i="25"/>
  <c r="T430" i="25"/>
  <c r="T392" i="25"/>
  <c r="U422" i="25"/>
  <c r="U124" i="25"/>
  <c r="U423" i="25"/>
  <c r="U268" i="25"/>
  <c r="T383" i="25"/>
  <c r="T370" i="25"/>
  <c r="U153" i="25"/>
  <c r="T381" i="25"/>
  <c r="T340" i="25"/>
  <c r="U111" i="25"/>
  <c r="U114" i="25"/>
  <c r="U8" i="25"/>
  <c r="T238" i="25"/>
  <c r="U331" i="25"/>
  <c r="U246" i="25"/>
  <c r="U164" i="25"/>
  <c r="T385" i="25"/>
  <c r="T7" i="25"/>
  <c r="U340" i="25"/>
  <c r="T16" i="25"/>
  <c r="U367" i="25"/>
  <c r="U172" i="25"/>
  <c r="T432" i="25"/>
  <c r="T441" i="25"/>
  <c r="U239" i="25"/>
  <c r="U26" i="25"/>
  <c r="U25" i="25"/>
  <c r="U393" i="25"/>
  <c r="T351" i="25"/>
  <c r="T60" i="25"/>
  <c r="U455" i="25"/>
  <c r="U314" i="25"/>
  <c r="T488" i="25"/>
  <c r="U138" i="25"/>
  <c r="T321" i="25"/>
  <c r="U466" i="25"/>
  <c r="U323" i="25"/>
  <c r="T228" i="25"/>
  <c r="T68" i="25"/>
  <c r="T267" i="25"/>
  <c r="U22" i="25"/>
  <c r="T301" i="25"/>
  <c r="T156" i="25"/>
  <c r="U379" i="25"/>
  <c r="T434" i="25"/>
  <c r="T62" i="25"/>
  <c r="T242" i="25"/>
  <c r="U132" i="25"/>
  <c r="U119" i="25"/>
  <c r="U383" i="25"/>
  <c r="U442" i="25"/>
  <c r="U328" i="25"/>
  <c r="T162" i="25"/>
  <c r="T3" i="25"/>
  <c r="U412" i="25"/>
  <c r="U463" i="25"/>
  <c r="U20" i="25"/>
  <c r="T377" i="25"/>
  <c r="U67" i="25"/>
  <c r="U235" i="25"/>
  <c r="U3" i="25"/>
  <c r="U91" i="25"/>
  <c r="U270" i="25"/>
  <c r="T443" i="25"/>
  <c r="U319" i="25"/>
  <c r="T98" i="25"/>
  <c r="T424" i="25"/>
  <c r="T100" i="25"/>
  <c r="U405" i="25"/>
  <c r="T339" i="25"/>
  <c r="T395" i="25"/>
  <c r="U421" i="25"/>
  <c r="U389" i="25"/>
  <c r="U447" i="25"/>
  <c r="U494" i="25"/>
  <c r="T475" i="25"/>
  <c r="T269" i="25"/>
  <c r="U229" i="25"/>
  <c r="T268" i="25"/>
  <c r="T236" i="25"/>
  <c r="U431" i="25"/>
  <c r="U440" i="25"/>
  <c r="T10" i="25"/>
  <c r="T257" i="25"/>
  <c r="U257" i="25"/>
  <c r="U377" i="25"/>
  <c r="U293" i="25"/>
  <c r="T96" i="25"/>
  <c r="U378" i="25"/>
  <c r="U316" i="25"/>
  <c r="U414" i="25"/>
  <c r="U450" i="25"/>
  <c r="T77" i="25"/>
  <c r="U106" i="25"/>
  <c r="U131" i="25"/>
  <c r="T327" i="25"/>
  <c r="T304" i="25"/>
  <c r="U344" i="25"/>
  <c r="U392" i="25"/>
  <c r="T302" i="25"/>
  <c r="T423" i="25"/>
  <c r="U475" i="25"/>
  <c r="T265" i="25"/>
  <c r="U136" i="25"/>
  <c r="T492" i="25"/>
  <c r="T113" i="25"/>
  <c r="U469" i="25"/>
  <c r="T455" i="25"/>
  <c r="T410" i="25"/>
  <c r="T352" i="25"/>
  <c r="T318" i="25"/>
  <c r="U357" i="25"/>
  <c r="T305" i="25"/>
  <c r="U139" i="25"/>
  <c r="T106" i="25"/>
  <c r="U151" i="25"/>
  <c r="T14" i="25"/>
  <c r="T474" i="25"/>
  <c r="U362" i="25"/>
  <c r="T361" i="25"/>
  <c r="T295" i="25"/>
  <c r="T127" i="25"/>
  <c r="U161" i="25"/>
  <c r="T330" i="25"/>
  <c r="T115" i="25"/>
  <c r="T102" i="25"/>
  <c r="T161" i="25"/>
  <c r="U99" i="25"/>
  <c r="T349" i="25"/>
  <c r="T231" i="25"/>
  <c r="U493" i="25"/>
  <c r="T317" i="25"/>
  <c r="U21" i="25"/>
  <c r="U113" i="25"/>
  <c r="U404" i="25"/>
  <c r="T320" i="25"/>
  <c r="U409" i="25"/>
  <c r="U474" i="25"/>
  <c r="U341" i="25"/>
  <c r="T364" i="25"/>
  <c r="T138" i="25"/>
  <c r="T150" i="25"/>
  <c r="T120" i="25"/>
  <c r="U360" i="25"/>
  <c r="U143" i="25"/>
  <c r="U134" i="25"/>
  <c r="U301" i="25"/>
  <c r="U16" i="25"/>
  <c r="U427" i="25"/>
  <c r="T366" i="25"/>
  <c r="U71" i="25"/>
  <c r="U237" i="25"/>
  <c r="U457" i="25"/>
  <c r="U130" i="25"/>
  <c r="T458" i="25"/>
  <c r="T344" i="25"/>
  <c r="U385" i="25"/>
  <c r="T449" i="25"/>
  <c r="T294" i="25"/>
  <c r="U402" i="25"/>
  <c r="U424" i="25"/>
  <c r="T466" i="25"/>
  <c r="U370" i="25"/>
  <c r="U150" i="25"/>
  <c r="U117" i="25"/>
  <c r="U101" i="25"/>
  <c r="T416" i="25"/>
  <c r="U488" i="25"/>
  <c r="U446" i="25"/>
  <c r="U163" i="25"/>
  <c r="T71" i="25"/>
  <c r="T258" i="25"/>
  <c r="U394" i="25"/>
  <c r="T439" i="25"/>
  <c r="T133" i="25"/>
  <c r="T347" i="25"/>
  <c r="U330" i="25"/>
  <c r="T230" i="25"/>
  <c r="T239" i="25"/>
  <c r="T69" i="25"/>
  <c r="U315" i="25"/>
  <c r="T119" i="25"/>
  <c r="U322" i="25"/>
  <c r="U386" i="25"/>
  <c r="U60" i="25"/>
  <c r="U231" i="25"/>
  <c r="U242" i="25"/>
  <c r="T476" i="25"/>
  <c r="U232" i="25"/>
  <c r="U162" i="25"/>
  <c r="T244" i="25"/>
  <c r="T309" i="25"/>
  <c r="U146" i="25"/>
  <c r="U165" i="25"/>
  <c r="U147" i="25"/>
  <c r="U477" i="25"/>
  <c r="U338" i="25"/>
  <c r="U98" i="25"/>
  <c r="U487" i="25"/>
  <c r="T471" i="25"/>
  <c r="U148" i="25"/>
  <c r="U303" i="25"/>
  <c r="U310" i="25"/>
  <c r="U467" i="25"/>
  <c r="T117" i="25"/>
  <c r="T74" i="25"/>
  <c r="U313" i="25"/>
  <c r="T393" i="25"/>
  <c r="T136" i="25"/>
  <c r="T170" i="25"/>
  <c r="T358" i="25"/>
  <c r="T25" i="25"/>
  <c r="T489" i="25"/>
  <c r="T173" i="25"/>
  <c r="U398" i="25"/>
  <c r="U90" i="25"/>
  <c r="T407" i="25"/>
  <c r="T457" i="25"/>
  <c r="T336" i="25"/>
  <c r="T124" i="25"/>
  <c r="T266" i="25"/>
  <c r="U263" i="25"/>
  <c r="U426" i="25"/>
  <c r="U112" i="25"/>
  <c r="U24" i="25"/>
  <c r="T348" i="25"/>
  <c r="U160" i="25"/>
  <c r="T166" i="25"/>
  <c r="U64" i="25"/>
  <c r="T172" i="25"/>
  <c r="U77" i="25"/>
  <c r="T388" i="25"/>
  <c r="U244" i="25"/>
  <c r="U336" i="25"/>
  <c r="U387" i="25"/>
  <c r="U461" i="25"/>
  <c r="T21" i="25"/>
  <c r="U104" i="25"/>
  <c r="U63" i="25"/>
  <c r="U468" i="25"/>
  <c r="T22" i="25"/>
  <c r="T467" i="25"/>
  <c r="T155" i="25"/>
  <c r="T353" i="25"/>
  <c r="U230" i="25"/>
  <c r="T147" i="25"/>
  <c r="T338" i="25"/>
  <c r="T137" i="25"/>
  <c r="U126" i="25"/>
  <c r="T232" i="25"/>
  <c r="U94" i="25"/>
  <c r="T414" i="25"/>
  <c r="U65" i="25"/>
  <c r="U66" i="25"/>
  <c r="U411" i="25"/>
  <c r="U158" i="25"/>
  <c r="U342" i="25"/>
  <c r="U368" i="25"/>
  <c r="T431" i="25"/>
  <c r="U78" i="25"/>
  <c r="T15" i="25"/>
  <c r="U68" i="25"/>
  <c r="T463" i="25"/>
  <c r="T450" i="25"/>
  <c r="T17" i="25"/>
  <c r="T234" i="25"/>
  <c r="U103" i="25"/>
  <c r="T277" i="25"/>
  <c r="U10" i="25"/>
  <c r="T411" i="25"/>
  <c r="T235" i="25"/>
  <c r="T66" i="25"/>
  <c r="T413" i="25"/>
  <c r="U269" i="25"/>
  <c r="T129" i="25"/>
  <c r="T470" i="25"/>
  <c r="T426" i="25"/>
  <c r="U122" i="25"/>
  <c r="T152" i="25"/>
  <c r="U327" i="25"/>
  <c r="T20" i="25"/>
  <c r="U359" i="25"/>
  <c r="U320" i="25"/>
  <c r="U79" i="25"/>
  <c r="T5" i="25"/>
  <c r="T6" i="25"/>
  <c r="T345" i="25"/>
  <c r="T91" i="25"/>
  <c r="U355" i="25"/>
  <c r="U234" i="25"/>
  <c r="T444" i="25"/>
  <c r="U317" i="25"/>
  <c r="U329" i="25"/>
  <c r="T292" i="25"/>
  <c r="T94" i="25"/>
  <c r="U294" i="25"/>
  <c r="T406" i="25"/>
  <c r="T491" i="25"/>
  <c r="U264" i="25"/>
  <c r="T97" i="25"/>
  <c r="T452" i="25"/>
  <c r="T382" i="25"/>
  <c r="T415" i="25"/>
  <c r="U305" i="25"/>
  <c r="T26" i="25"/>
  <c r="T436" i="25"/>
  <c r="U343" i="25"/>
  <c r="T142" i="25"/>
  <c r="U465" i="25"/>
  <c r="U332" i="25"/>
  <c r="U470" i="25"/>
  <c r="U492" i="25"/>
  <c r="U453" i="25"/>
  <c r="U366" i="25"/>
  <c r="T134" i="25"/>
  <c r="T109" i="25"/>
  <c r="U443" i="25"/>
  <c r="T425" i="25"/>
  <c r="T145" i="25"/>
  <c r="T148" i="25"/>
  <c r="T107" i="25"/>
  <c r="U69" i="25"/>
  <c r="U249" i="25"/>
  <c r="T315" i="25"/>
  <c r="T248" i="25"/>
  <c r="T401" i="25"/>
  <c r="U382" i="25"/>
  <c r="U267" i="25"/>
  <c r="U253" i="25"/>
  <c r="U416" i="25"/>
  <c r="U157" i="25"/>
  <c r="U96" i="25"/>
  <c r="U491" i="25"/>
  <c r="U120" i="25"/>
  <c r="U256" i="25"/>
  <c r="U125" i="25"/>
  <c r="U243" i="25"/>
  <c r="U417" i="25"/>
  <c r="U449" i="25"/>
  <c r="U171" i="25"/>
  <c r="T169" i="25"/>
  <c r="U407" i="25"/>
  <c r="T259" i="25"/>
  <c r="T335" i="25"/>
  <c r="U356" i="25"/>
  <c r="U277" i="25"/>
  <c r="U369" i="25"/>
  <c r="T477" i="25"/>
  <c r="T123" i="25"/>
  <c r="U70" i="25"/>
  <c r="T342" i="25"/>
  <c r="T462" i="25"/>
  <c r="T325" i="25"/>
  <c r="T405" i="25"/>
  <c r="U167" i="25"/>
  <c r="T359" i="25"/>
  <c r="T262" i="25"/>
  <c r="T237" i="25"/>
  <c r="U363" i="25"/>
  <c r="U102" i="25"/>
  <c r="U403" i="25"/>
  <c r="U127" i="25"/>
  <c r="T365" i="25"/>
  <c r="U4" i="25"/>
  <c r="T331" i="25"/>
  <c r="U265" i="25"/>
  <c r="U6" i="25"/>
  <c r="T400" i="25"/>
  <c r="U137" i="25"/>
  <c r="T402" i="25"/>
  <c r="U452" i="25"/>
  <c r="T253" i="25"/>
  <c r="U7" i="25"/>
  <c r="T380" i="25"/>
  <c r="U140" i="25"/>
  <c r="T356" i="25"/>
  <c r="T404" i="25"/>
  <c r="T11" i="25"/>
  <c r="T154" i="25"/>
  <c r="T126" i="25"/>
  <c r="U271" i="25"/>
  <c r="T326" i="25"/>
  <c r="T442" i="25"/>
  <c r="U109" i="25"/>
  <c r="T418" i="25"/>
  <c r="T116" i="25"/>
  <c r="T312" i="25"/>
  <c r="T368" i="25"/>
  <c r="T328" i="25"/>
  <c r="U14" i="25"/>
  <c r="T132" i="25"/>
  <c r="T422" i="25"/>
  <c r="T296" i="25"/>
  <c r="T341" i="25"/>
  <c r="U334" i="25"/>
  <c r="T333" i="25"/>
  <c r="T78" i="25"/>
  <c r="U149" i="25"/>
  <c r="U238" i="25"/>
  <c r="T460" i="25"/>
  <c r="T378" i="25"/>
  <c r="T157" i="25"/>
  <c r="T61" i="25"/>
  <c r="U159" i="25"/>
  <c r="U13" i="25"/>
  <c r="T306" i="25"/>
  <c r="U381" i="25"/>
  <c r="U23" i="25"/>
  <c r="T12" i="25"/>
  <c r="U350" i="25"/>
  <c r="U266" i="25"/>
  <c r="U233" i="25"/>
  <c r="U337" i="25"/>
  <c r="U261" i="25"/>
  <c r="T158" i="25"/>
  <c r="T490" i="25"/>
  <c r="U105" i="25"/>
  <c r="U361" i="25"/>
  <c r="T128" i="25"/>
  <c r="T487" i="25"/>
  <c r="T171" i="25"/>
  <c r="U441" i="25"/>
  <c r="T299" i="25"/>
  <c r="T421" i="25"/>
  <c r="T396" i="25"/>
  <c r="T448" i="25"/>
  <c r="U255" i="25"/>
  <c r="T159" i="25"/>
  <c r="U292" i="25"/>
  <c r="U399" i="25"/>
  <c r="U418" i="25"/>
  <c r="T459" i="25"/>
  <c r="T408" i="25"/>
  <c r="U12" i="25"/>
  <c r="T390" i="25"/>
  <c r="U304" i="25"/>
  <c r="U430" i="25"/>
  <c r="U262" i="25"/>
  <c r="T118" i="25"/>
  <c r="T93" i="25"/>
  <c r="U429" i="25"/>
  <c r="U295" i="25"/>
  <c r="U415" i="25"/>
  <c r="U391" i="25"/>
  <c r="T251" i="25"/>
  <c r="T168" i="25"/>
  <c r="U321" i="25"/>
  <c r="U425" i="25"/>
  <c r="U173" i="25"/>
  <c r="U128" i="25"/>
  <c r="U428" i="25"/>
  <c r="T79" i="25"/>
  <c r="T240" i="25"/>
  <c r="U118" i="25"/>
  <c r="U459" i="25"/>
  <c r="T307" i="25"/>
  <c r="T67" i="25"/>
  <c r="T319" i="25"/>
  <c r="U228" i="25"/>
  <c r="T250" i="25"/>
  <c r="U95" i="25"/>
  <c r="T103" i="25"/>
  <c r="T241" i="25"/>
  <c r="U110" i="25"/>
  <c r="T125" i="25"/>
  <c r="T367" i="25"/>
  <c r="T70" i="25"/>
  <c r="T435" i="25"/>
  <c r="U97" i="25"/>
  <c r="T64" i="25"/>
  <c r="T65" i="25"/>
  <c r="T140" i="25"/>
  <c r="T19" i="25"/>
  <c r="U325" i="25"/>
  <c r="U169" i="25"/>
  <c r="U18" i="25"/>
  <c r="T469" i="25"/>
  <c r="U302" i="25"/>
  <c r="U384" i="25"/>
  <c r="U260" i="25"/>
  <c r="T298" i="25"/>
  <c r="T337" i="25"/>
  <c r="T105" i="25"/>
  <c r="T493" i="25"/>
  <c r="U419" i="25"/>
  <c r="U152" i="25"/>
  <c r="U335" i="25"/>
  <c r="U61" i="25"/>
  <c r="U352" i="25"/>
  <c r="U312" i="25"/>
  <c r="T146" i="25"/>
  <c r="T256" i="25"/>
  <c r="T287" i="25"/>
  <c r="U291" i="25"/>
  <c r="U279" i="25"/>
  <c r="T285" i="25"/>
  <c r="T286" i="25"/>
  <c r="U272" i="25"/>
  <c r="U275" i="25"/>
  <c r="T272" i="25"/>
  <c r="T289" i="25"/>
  <c r="U273" i="25"/>
  <c r="U288" i="25"/>
  <c r="T278" i="25"/>
  <c r="U287" i="25"/>
  <c r="U283" i="25"/>
  <c r="U280" i="25"/>
  <c r="T281" i="25"/>
  <c r="U281" i="25"/>
  <c r="T283" i="25"/>
  <c r="T274" i="25"/>
  <c r="U289" i="25"/>
  <c r="T280" i="25"/>
  <c r="U274" i="25"/>
  <c r="U290" i="25"/>
  <c r="T282" i="25"/>
  <c r="T290" i="25"/>
  <c r="U285" i="25"/>
  <c r="T288" i="25"/>
  <c r="T279" i="25"/>
  <c r="T275" i="25"/>
  <c r="U278" i="25"/>
  <c r="T273" i="25"/>
  <c r="T291" i="25"/>
  <c r="U282" i="25"/>
  <c r="U286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D628" authorId="0" shapeId="0">
      <text>
        <r>
          <rPr>
            <b/>
            <sz val="9"/>
            <color indexed="81"/>
            <rFont val="Tahoma"/>
            <charset val="1"/>
          </rPr>
          <t>Maria Paz Navarro:</t>
        </r>
        <r>
          <rPr>
            <sz val="9"/>
            <color indexed="81"/>
            <rFont val="Tahoma"/>
            <charset val="1"/>
          </rPr>
          <t xml:space="preserve">
Efectos de Comercio, depósitos a plazo reajustables, Pagarés Descontables del Banco Central (PDBC) y Pagarés Reajustables del Banco Central (PRBC) (menores a un año)</t>
        </r>
      </text>
    </comment>
    <comment ref="I634" authorId="0" shapeId="0">
      <text>
        <r>
          <rPr>
            <b/>
            <sz val="9"/>
            <color indexed="81"/>
            <rFont val="Tahoma"/>
            <charset val="1"/>
          </rPr>
          <t>Maria Paz Navarro:</t>
        </r>
        <r>
          <rPr>
            <sz val="9"/>
            <color indexed="81"/>
            <rFont val="Tahoma"/>
            <charset val="1"/>
          </rPr>
          <t xml:space="preserve">
fm propios
</t>
        </r>
      </text>
    </comment>
    <comment ref="G6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H6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F7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  <comment ref="F7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<sst xmlns="http://schemas.openxmlformats.org/spreadsheetml/2006/main" count="31361" uniqueCount="5960">
  <si>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</si>
  <si>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</si>
  <si>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</si>
  <si>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</si>
  <si>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</si>
  <si>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</si>
  <si>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</si>
  <si>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</si>
  <si>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</si>
  <si>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</si>
  <si>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</si>
  <si>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</si>
  <si>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</si>
  <si>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</si>
  <si>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</si>
  <si>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</si>
  <si>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</si>
  <si>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</si>
  <si>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</si>
  <si>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</si>
  <si>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</si>
  <si>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</si>
  <si>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</si>
  <si>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</si>
  <si>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</si>
  <si>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</si>
  <si>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</si>
  <si>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</si>
  <si>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</si>
  <si>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</si>
  <si>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</si>
  <si>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</si>
  <si>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</si>
  <si>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</si>
  <si>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</si>
  <si>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</si>
  <si>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</si>
  <si>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</si>
  <si>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</si>
  <si>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</si>
  <si>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</si>
  <si>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</si>
  <si>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</si>
  <si>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</si>
  <si>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</si>
  <si>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</si>
  <si>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</si>
  <si>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</si>
  <si>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</si>
  <si>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</si>
  <si>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</si>
  <si>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</si>
  <si>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</si>
  <si>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</si>
  <si>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</si>
  <si>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</si>
  <si>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</si>
  <si>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</si>
  <si>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</si>
  <si>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</si>
  <si>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</si>
  <si>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</si>
  <si>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</si>
  <si>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</si>
  <si>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</si>
  <si>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</si>
  <si>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</si>
  <si>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</si>
  <si>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</si>
  <si>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</si>
  <si>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</si>
  <si>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</si>
  <si>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</si>
  <si>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</si>
  <si>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</si>
  <si>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</si>
  <si>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</si>
  <si>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</si>
  <si>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</si>
  <si>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</si>
  <si>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</si>
  <si>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</si>
  <si>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</si>
  <si>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</si>
  <si>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</si>
  <si>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</si>
  <si>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</si>
  <si>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</si>
  <si>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</si>
  <si>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</si>
  <si>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</si>
  <si>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</si>
  <si>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</si>
  <si>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</si>
  <si>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</si>
  <si>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</si>
  <si>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</si>
  <si>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</si>
  <si>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</si>
  <si>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</si>
  <si>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</si>
  <si>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</si>
  <si>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</si>
  <si>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</si>
  <si>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</si>
  <si>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</si>
  <si>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</si>
  <si>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</si>
  <si>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</si>
  <si>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</si>
  <si>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</si>
  <si>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</si>
  <si>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</si>
  <si>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</si>
  <si>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</si>
  <si>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</si>
  <si>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</si>
  <si>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</si>
  <si>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</si>
  <si>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</si>
  <si>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</si>
  <si>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</si>
  <si>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</si>
  <si>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</si>
  <si>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</si>
  <si>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</si>
  <si>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</si>
  <si>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</si>
  <si>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</si>
  <si>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</si>
  <si>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</si>
  <si>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</si>
  <si>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</si>
  <si>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</si>
  <si>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</si>
  <si>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</si>
  <si>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</si>
  <si>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</si>
  <si>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</si>
  <si>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</si>
  <si>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</si>
  <si>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</si>
  <si>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</si>
  <si>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</si>
  <si>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</si>
  <si>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</si>
  <si>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</si>
  <si>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</si>
  <si>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</si>
  <si>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</si>
  <si>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</si>
  <si>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</si>
  <si>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</si>
  <si>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</si>
  <si>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</si>
  <si>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</si>
  <si>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</si>
  <si>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</si>
  <si>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</si>
  <si>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</si>
  <si>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</si>
  <si>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</si>
  <si>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</si>
  <si>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</si>
  <si>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</si>
  <si>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</si>
  <si>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</si>
  <si>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</si>
  <si>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</si>
  <si>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</si>
  <si>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</si>
  <si>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</si>
  <si>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</si>
  <si>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</si>
  <si>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</si>
  <si>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</si>
  <si>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</si>
  <si>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</si>
  <si>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</si>
  <si>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</si>
  <si>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</si>
  <si>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</si>
  <si>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</si>
  <si>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</si>
  <si>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</si>
  <si>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</si>
  <si>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</si>
  <si>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</si>
  <si>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</si>
  <si>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</si>
  <si>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</si>
  <si>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</si>
  <si>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</si>
  <si>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</si>
  <si>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</si>
  <si>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</si>
  <si>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</si>
  <si>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</si>
  <si>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</si>
  <si>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</si>
  <si>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</si>
  <si>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</si>
  <si>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</si>
  <si>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</si>
  <si>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</si>
  <si>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</si>
  <si>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</si>
  <si>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</si>
  <si>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</si>
  <si>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</si>
  <si>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</si>
  <si>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</si>
  <si>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</si>
  <si>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</si>
  <si>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</si>
  <si>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</si>
  <si>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</si>
  <si>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</si>
  <si>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</si>
  <si>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</si>
  <si>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</si>
  <si>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</si>
  <si>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</si>
  <si>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</si>
  <si>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</si>
  <si>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</si>
  <si>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</si>
  <si>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</si>
  <si>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</si>
  <si>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</si>
  <si>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</si>
  <si>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</si>
  <si>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</si>
  <si>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</si>
  <si>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</si>
  <si>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</si>
  <si>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</si>
  <si>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</si>
  <si>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</si>
  <si>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</si>
  <si>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</si>
  <si>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</si>
  <si>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</si>
  <si>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</si>
  <si>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</si>
  <si>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</si>
  <si>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</si>
  <si>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</si>
  <si>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</si>
  <si>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</si>
  <si>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</si>
  <si>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</si>
  <si>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</si>
  <si>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</si>
  <si>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</si>
  <si>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</si>
  <si>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</si>
  <si>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</si>
  <si>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</si>
  <si>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</si>
  <si>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</si>
  <si>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</si>
  <si>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</si>
  <si>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</si>
  <si>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</si>
  <si>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</si>
  <si>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</si>
  <si>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</si>
  <si>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</si>
  <si>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</si>
  <si>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</si>
  <si>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</si>
  <si>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</si>
  <si>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</si>
  <si>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</si>
  <si>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</si>
  <si>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</si>
  <si>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</si>
  <si>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</si>
  <si>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</si>
  <si>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</si>
  <si>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</si>
  <si>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</si>
  <si>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</si>
  <si>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</si>
  <si>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</si>
  <si>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</si>
  <si>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</si>
  <si>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</si>
  <si>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</si>
  <si>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</si>
  <si>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</si>
  <si>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</si>
  <si>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</si>
  <si>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</si>
  <si>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</si>
  <si>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</si>
  <si>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</si>
  <si>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</si>
  <si>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</si>
  <si>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</si>
  <si>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</si>
  <si>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</si>
  <si>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</si>
  <si>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</si>
  <si>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</si>
  <si>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</si>
  <si>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</si>
  <si>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</si>
  <si>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</si>
  <si>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</si>
  <si>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</si>
  <si>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</si>
  <si>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</si>
  <si>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</si>
  <si>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</si>
  <si>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</si>
  <si>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</si>
  <si>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</si>
  <si>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</si>
  <si>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</si>
  <si>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</si>
  <si>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</si>
  <si>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</si>
  <si>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</si>
  <si>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</si>
  <si>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</si>
  <si>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</si>
  <si>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</si>
  <si>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</si>
  <si>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</si>
  <si>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</si>
  <si>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</si>
  <si>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</si>
  <si>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</si>
  <si>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</si>
  <si>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</si>
  <si>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</si>
  <si>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</si>
  <si>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</si>
  <si>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</si>
  <si>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</si>
  <si>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</si>
  <si>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</si>
  <si>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</si>
  <si>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</si>
  <si>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</si>
  <si>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</si>
  <si>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</si>
  <si>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</si>
  <si>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</si>
  <si>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</si>
  <si>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</si>
  <si>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</si>
  <si>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</si>
  <si>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</si>
  <si>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</si>
  <si>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</si>
  <si>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</si>
  <si>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</si>
  <si>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</si>
  <si>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</si>
  <si>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</si>
  <si>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</si>
  <si>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</si>
  <si>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</si>
  <si>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</si>
  <si>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</si>
  <si>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</si>
  <si>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</si>
  <si>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</si>
  <si>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</si>
  <si>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</si>
  <si>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</si>
  <si>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</si>
  <si>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</si>
  <si>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</si>
  <si>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</si>
  <si>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</si>
  <si>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</si>
  <si>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</si>
  <si>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</si>
  <si>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</si>
  <si>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</si>
  <si>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</si>
  <si>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</si>
  <si>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</si>
  <si>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</si>
  <si>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</si>
  <si>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</si>
  <si>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</si>
  <si>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</si>
  <si>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</si>
  <si>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</si>
  <si>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</si>
  <si>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</si>
  <si>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</si>
  <si>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</si>
  <si>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</si>
  <si>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</si>
  <si>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</si>
  <si>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</si>
  <si>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</si>
  <si>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</si>
  <si>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</si>
  <si>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</si>
  <si>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</si>
  <si>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</si>
  <si>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</si>
  <si>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</si>
  <si>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</si>
  <si>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</si>
  <si>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</si>
  <si>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</si>
  <si>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</si>
  <si>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</si>
  <si>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</si>
  <si>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</si>
  <si>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</si>
  <si>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</si>
  <si>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</si>
  <si>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</si>
  <si>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</si>
  <si>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</si>
  <si>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</si>
  <si>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</si>
  <si>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</si>
  <si>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</si>
  <si>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</si>
  <si>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</si>
  <si>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</si>
  <si>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</si>
  <si>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</si>
  <si>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</si>
  <si>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</si>
  <si>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</si>
  <si>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</si>
  <si>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</si>
  <si>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</si>
  <si>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</si>
  <si>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</si>
  <si>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</si>
  <si>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</si>
  <si>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</si>
  <si>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</si>
  <si>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</si>
  <si>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</si>
  <si>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</si>
  <si>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</si>
  <si>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</si>
  <si>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</si>
  <si>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</si>
  <si>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</si>
  <si>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</si>
  <si>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</si>
  <si>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</si>
  <si>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</si>
  <si>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</si>
  <si>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</si>
  <si>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</si>
  <si>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</si>
  <si>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</si>
  <si>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</si>
  <si>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</si>
  <si>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</si>
  <si>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</si>
  <si>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</si>
  <si>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</si>
  <si>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</si>
  <si>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</si>
  <si>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</si>
  <si>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</si>
  <si>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</si>
  <si>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</si>
  <si>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</si>
  <si>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</si>
  <si>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</si>
  <si>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</si>
  <si>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</si>
  <si>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</si>
  <si>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</si>
  <si>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</si>
  <si>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</si>
  <si>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</si>
  <si>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</si>
  <si>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</si>
  <si>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</si>
  <si>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</si>
  <si>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</si>
  <si>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</si>
  <si>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</si>
  <si>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</si>
  <si>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</si>
  <si>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</si>
  <si>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</si>
  <si>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</si>
  <si>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</si>
  <si>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</si>
  <si>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</si>
  <si>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</si>
  <si>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</si>
  <si>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</si>
  <si>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</si>
  <si>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</si>
  <si>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</si>
  <si>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</si>
  <si>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</si>
  <si>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</si>
  <si>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</si>
  <si>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</si>
  <si>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</si>
  <si>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</si>
  <si>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</si>
  <si>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</si>
  <si>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</si>
  <si>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</si>
  <si>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</si>
  <si>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</si>
  <si>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</si>
  <si>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</si>
  <si>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</si>
  <si>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</si>
  <si>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</si>
  <si>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</si>
  <si>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</si>
  <si>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</si>
  <si>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</si>
  <si>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</si>
  <si>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</si>
  <si>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</si>
  <si>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</si>
  <si>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</si>
  <si>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</si>
  <si>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</si>
  <si>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</si>
  <si>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</si>
  <si>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</si>
  <si>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</si>
  <si>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</si>
  <si>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</si>
  <si>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</si>
  <si>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</si>
  <si>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</si>
  <si>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</si>
  <si>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</si>
  <si>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</si>
  <si>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</si>
  <si>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</si>
  <si>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</si>
  <si>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</si>
  <si>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</si>
  <si>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</si>
  <si>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</si>
  <si>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</si>
  <si>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</si>
  <si>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</si>
  <si>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</si>
  <si>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</si>
  <si>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</si>
  <si>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</si>
  <si>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</si>
  <si>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</si>
  <si>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</si>
  <si>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</si>
  <si>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</si>
  <si>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</si>
  <si>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</si>
  <si>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</si>
  <si>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</si>
  <si>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</si>
  <si>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</si>
  <si>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</si>
  <si>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</si>
  <si>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</si>
  <si>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</si>
  <si>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</si>
  <si>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</si>
  <si>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</si>
  <si>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</si>
  <si>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</si>
  <si>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</si>
  <si>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</si>
  <si>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</si>
  <si>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</si>
  <si>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</si>
  <si>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</si>
  <si>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</si>
  <si>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</si>
  <si>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</si>
  <si>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</si>
  <si>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</si>
  <si>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</si>
  <si>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</si>
  <si>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</si>
  <si>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</si>
  <si>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</si>
  <si>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</si>
  <si>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</si>
  <si>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</si>
  <si>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</si>
  <si>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</si>
  <si>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</si>
  <si>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</si>
  <si>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</si>
  <si>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</si>
  <si>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</si>
  <si>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</si>
  <si>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</si>
  <si>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</si>
  <si>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</si>
  <si>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</si>
  <si>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</si>
  <si>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</si>
  <si>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</si>
  <si>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</si>
  <si>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</si>
  <si>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</si>
  <si>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</si>
  <si>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</si>
  <si>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</si>
  <si>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</si>
  <si>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</si>
  <si>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</si>
  <si>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</si>
  <si>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</si>
  <si>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</si>
  <si>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</si>
  <si>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</si>
  <si>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</si>
  <si>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</si>
  <si>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</si>
  <si>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</si>
  <si>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</si>
  <si>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</si>
  <si>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</si>
  <si>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</si>
  <si>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</si>
  <si>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</si>
  <si>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</si>
  <si>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</si>
  <si>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</si>
  <si>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</si>
  <si>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</si>
  <si>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</si>
  <si>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</si>
  <si>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</si>
  <si>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</si>
  <si>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</si>
  <si>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</si>
  <si>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</si>
  <si>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</si>
  <si>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</si>
  <si>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</si>
  <si>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</si>
  <si>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</si>
  <si>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</si>
  <si>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</si>
  <si>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</si>
  <si>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</si>
  <si>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</si>
  <si>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</si>
  <si>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</si>
  <si>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</si>
  <si>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</si>
  <si>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</si>
  <si>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</si>
  <si>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</si>
  <si>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</si>
  <si>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</si>
  <si>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</si>
  <si>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</si>
  <si>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</si>
  <si>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</si>
  <si>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</si>
  <si>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</si>
  <si>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</si>
  <si>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</si>
  <si>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</si>
  <si>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</si>
  <si>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</si>
  <si>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</si>
  <si>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</si>
  <si>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</si>
  <si>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</si>
  <si>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</si>
  <si>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</si>
  <si>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</si>
  <si>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</si>
  <si>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</si>
  <si>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</si>
  <si>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</si>
  <si>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</si>
  <si>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</si>
  <si>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</si>
  <si>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</si>
  <si>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</si>
  <si>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</si>
  <si>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</si>
  <si>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</si>
  <si>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</si>
  <si>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</si>
  <si>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</si>
  <si>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</si>
  <si>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</si>
  <si>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</si>
  <si>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</si>
  <si>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</si>
  <si>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</si>
  <si>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</si>
  <si>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</si>
  <si>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</si>
  <si>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</si>
  <si>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</si>
  <si>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</si>
  <si>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</si>
  <si>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</si>
  <si>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</si>
  <si>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</si>
  <si>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</si>
  <si>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</si>
  <si>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</si>
  <si>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</si>
  <si>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</si>
  <si>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</si>
  <si>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</si>
  <si>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</si>
  <si>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</si>
  <si>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</si>
  <si>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</si>
  <si>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</si>
  <si>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</si>
  <si>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</si>
  <si>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</si>
  <si>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</si>
  <si>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</si>
  <si>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</si>
  <si>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</si>
  <si>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</si>
  <si>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</si>
  <si>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</si>
  <si>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</si>
  <si>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</si>
  <si>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</si>
  <si>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</si>
  <si>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</si>
  <si>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</si>
  <si>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</si>
  <si>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</si>
  <si>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</si>
  <si>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</si>
  <si>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</si>
  <si>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</si>
  <si>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</si>
  <si>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</si>
  <si>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</si>
  <si>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</si>
  <si>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</si>
  <si>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</si>
  <si>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</si>
  <si>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</si>
  <si>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</si>
  <si>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</si>
  <si>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</si>
  <si>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</si>
  <si>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</si>
  <si>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</si>
  <si>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</si>
  <si>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</si>
  <si>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</si>
  <si>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</si>
  <si>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</si>
  <si>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</si>
  <si>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</si>
  <si>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</si>
  <si>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</si>
  <si>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</si>
  <si>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</si>
  <si>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</si>
  <si>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</si>
  <si>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</si>
  <si>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</si>
  <si>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</si>
  <si>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</si>
  <si>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</si>
  <si>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</si>
  <si>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</si>
  <si>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</si>
  <si>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</si>
  <si>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</si>
  <si>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</si>
  <si>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</si>
  <si>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</si>
  <si>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</si>
  <si>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</si>
  <si>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</si>
  <si>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</si>
  <si>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</si>
  <si>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</si>
  <si>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</si>
  <si>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</si>
  <si>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</si>
  <si>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</si>
  <si>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</si>
  <si>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</si>
  <si>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</si>
  <si>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</si>
  <si>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</si>
  <si>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</si>
  <si>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</si>
  <si>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</si>
  <si>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</si>
  <si>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</si>
  <si>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</si>
  <si>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</si>
  <si>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</si>
  <si>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</si>
  <si>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</si>
  <si>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</si>
  <si>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</si>
  <si>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</si>
  <si>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</si>
  <si>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</si>
  <si>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</si>
  <si>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</si>
  <si>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</si>
  <si>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</si>
  <si>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</si>
  <si>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</si>
  <si>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</si>
  <si>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</si>
  <si>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</si>
  <si>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</si>
  <si>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</si>
  <si>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</si>
  <si>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</si>
  <si>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</si>
  <si>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</si>
  <si>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</si>
  <si>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</si>
  <si>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</si>
  <si>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</si>
  <si>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</si>
  <si>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</si>
  <si>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</si>
  <si>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</si>
  <si>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</si>
  <si>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</si>
  <si>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</si>
  <si>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</si>
  <si>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</si>
  <si>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</si>
  <si>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</si>
  <si>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</si>
  <si>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</si>
  <si>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</si>
  <si>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</si>
  <si>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</si>
  <si>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</si>
  <si>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</si>
  <si>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</si>
  <si>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</si>
  <si>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</si>
  <si>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</si>
  <si>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</si>
  <si>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</si>
  <si>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</si>
  <si>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</si>
  <si>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</si>
  <si>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</si>
  <si>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</si>
  <si>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</si>
  <si>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</si>
  <si>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</si>
  <si>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</si>
  <si>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</si>
  <si>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</si>
  <si>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</si>
  <si>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</si>
  <si>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</si>
  <si>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</si>
  <si>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</si>
  <si>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</si>
  <si>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</si>
  <si>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</si>
  <si>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</si>
  <si>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</si>
  <si>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</si>
  <si>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</si>
  <si>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</si>
  <si>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</si>
  <si>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</si>
  <si>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</si>
  <si>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</si>
  <si>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</si>
  <si>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</si>
  <si>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</si>
  <si>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</si>
  <si>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</si>
  <si>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</si>
  <si>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</si>
  <si>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</si>
  <si>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</si>
  <si>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</si>
  <si>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</si>
  <si>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</si>
  <si>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</si>
  <si>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</si>
  <si>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</si>
  <si>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</si>
  <si>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</si>
  <si>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</si>
  <si>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</si>
  <si>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</si>
  <si>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</si>
  <si>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</si>
  <si>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</si>
  <si>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</si>
  <si>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</si>
  <si>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</si>
  <si>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</si>
  <si>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</si>
  <si>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</si>
  <si>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</si>
  <si>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</si>
  <si>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</si>
  <si>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</si>
  <si>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</si>
  <si>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</si>
  <si>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</si>
  <si>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</si>
  <si>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</si>
  <si>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</si>
  <si>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</si>
  <si>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</si>
  <si>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</si>
  <si>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</si>
  <si>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</si>
  <si>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</si>
  <si>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</si>
  <si>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</si>
  <si>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</si>
  <si>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</si>
  <si>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</si>
  <si>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</si>
  <si>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</si>
  <si>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</si>
  <si>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</si>
  <si>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</si>
  <si>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</si>
  <si>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</si>
  <si>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</si>
  <si>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</si>
  <si>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</si>
  <si>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</si>
  <si>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</si>
  <si>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</si>
  <si>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</si>
  <si>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</si>
  <si>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</si>
  <si>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</si>
  <si>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</si>
  <si>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</si>
  <si>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</si>
  <si>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</si>
  <si>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</si>
  <si>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</si>
  <si>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</si>
  <si>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</si>
  <si>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</si>
  <si>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</si>
  <si>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</si>
  <si>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</si>
  <si>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</si>
  <si>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</si>
  <si>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</si>
  <si>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</si>
  <si>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</si>
  <si>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</si>
  <si>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</si>
  <si>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</si>
  <si>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</si>
  <si>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</si>
  <si>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</si>
  <si>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</si>
  <si>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</si>
  <si>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</si>
  <si>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</si>
  <si>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</si>
  <si>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</si>
  <si>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</si>
  <si>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</si>
  <si>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</si>
  <si>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</si>
  <si>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</si>
  <si>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</si>
  <si>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</si>
  <si>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</si>
  <si>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</si>
  <si>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</si>
  <si>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</si>
  <si>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</si>
  <si>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</si>
  <si>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</si>
  <si>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</si>
  <si>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</si>
  <si>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</si>
  <si>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</si>
  <si>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</si>
  <si>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</si>
  <si>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</si>
  <si>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</si>
  <si>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</si>
  <si>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</si>
  <si>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</si>
  <si>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</si>
  <si>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</si>
  <si>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</si>
  <si>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</si>
  <si>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</si>
  <si>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</si>
  <si>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</si>
  <si>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</si>
  <si>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</si>
  <si>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</si>
  <si>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</si>
  <si>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</si>
  <si>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</si>
  <si>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</si>
  <si>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</si>
  <si>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</si>
  <si>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</si>
  <si>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</si>
  <si>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</si>
  <si>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</si>
  <si>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</si>
  <si>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</si>
  <si>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</si>
  <si>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</si>
  <si>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</si>
  <si>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</si>
  <si>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</si>
  <si>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</si>
  <si>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</si>
  <si>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</si>
  <si>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</si>
  <si>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</si>
  <si>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</si>
  <si>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</si>
  <si>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</si>
  <si>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</si>
  <si>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</si>
  <si>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</si>
  <si>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</si>
  <si>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</si>
  <si>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</si>
  <si>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</si>
  <si>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</si>
  <si>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</si>
  <si>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</si>
  <si>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</si>
  <si>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</si>
  <si>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</si>
  <si>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</si>
  <si>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</si>
  <si>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</si>
  <si>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</si>
  <si>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</si>
  <si>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</si>
  <si>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</si>
  <si>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</si>
  <si>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</si>
  <si>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</si>
  <si>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</si>
  <si>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</si>
  <si>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</si>
  <si>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</si>
  <si>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</si>
  <si>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</si>
  <si>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</si>
  <si>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</si>
  <si>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</si>
  <si>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</si>
  <si>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</si>
  <si>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</si>
  <si>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</si>
  <si>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</si>
  <si>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</si>
  <si>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</si>
  <si>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</si>
  <si>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</si>
  <si>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</si>
  <si>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</si>
  <si>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</si>
  <si>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</si>
  <si>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</si>
  <si>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</si>
  <si>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</si>
  <si>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</si>
  <si>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</si>
  <si>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</si>
  <si>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</si>
  <si>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</si>
  <si>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</si>
  <si>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</si>
  <si>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</si>
  <si>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</si>
  <si>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</si>
  <si>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</si>
  <si>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</si>
  <si>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</si>
  <si>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</si>
  <si>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</si>
  <si>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</si>
  <si>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</si>
  <si>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</si>
  <si>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</si>
  <si>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</si>
  <si>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</si>
  <si>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</si>
  <si>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</si>
  <si>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</si>
  <si>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</si>
  <si>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</si>
  <si>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</si>
  <si>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</si>
  <si>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</si>
  <si>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</si>
  <si>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</si>
  <si>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</si>
  <si>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</si>
  <si>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</si>
  <si>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</si>
  <si>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</si>
  <si>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</si>
  <si>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</si>
  <si>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</si>
  <si>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</si>
  <si>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</si>
  <si>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</si>
  <si>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</si>
  <si>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</si>
  <si>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</si>
  <si>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</si>
  <si>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</si>
  <si>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</si>
  <si>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</si>
  <si>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</si>
  <si>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</si>
  <si>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</si>
  <si>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</si>
  <si>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</si>
  <si>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</si>
  <si>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</si>
  <si>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</si>
  <si>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</si>
  <si>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</si>
  <si>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</si>
  <si>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</si>
  <si>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</si>
  <si>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</si>
  <si>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</si>
  <si>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</si>
  <si>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</si>
  <si>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</si>
  <si>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</si>
  <si>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</si>
  <si>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</si>
  <si>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</si>
  <si>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</si>
  <si>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</si>
  <si>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</si>
  <si>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</si>
  <si>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</si>
  <si>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</si>
  <si>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</si>
  <si>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</si>
  <si>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</si>
  <si>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</si>
  <si>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</si>
  <si>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</si>
  <si>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</si>
  <si>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</si>
  <si>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</si>
  <si>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</si>
  <si>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</si>
  <si>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</si>
  <si>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</si>
  <si>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</si>
  <si>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</si>
  <si>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</si>
  <si>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</si>
  <si>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</si>
  <si>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</si>
  <si>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</si>
  <si>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</si>
  <si>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</si>
  <si>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</si>
  <si>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</si>
  <si>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</si>
  <si>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</si>
  <si>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</si>
  <si>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</si>
  <si>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</si>
  <si>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</si>
  <si>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</si>
  <si>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</si>
  <si>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</si>
  <si>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</si>
  <si>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</si>
  <si>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</si>
  <si>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</si>
  <si>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</si>
  <si>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</si>
  <si>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</si>
  <si>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</si>
  <si>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</si>
  <si>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</si>
  <si>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</si>
  <si>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</si>
  <si>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</si>
  <si>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</si>
  <si>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</si>
  <si>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</si>
  <si>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</si>
  <si>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</si>
  <si>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</si>
  <si>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</si>
  <si>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</si>
  <si>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</si>
  <si>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</si>
  <si>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</si>
  <si>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</si>
  <si>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</si>
  <si>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</si>
  <si>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</si>
  <si>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</si>
  <si>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</si>
  <si>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</si>
  <si>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</si>
  <si>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</si>
  <si>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</si>
  <si>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</si>
  <si>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</si>
  <si>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</si>
  <si>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</si>
  <si>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</si>
  <si>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</si>
  <si>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</si>
  <si>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</si>
  <si>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</si>
  <si>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</si>
  <si>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</si>
  <si>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</si>
  <si>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</si>
  <si>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</si>
  <si>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</si>
  <si>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</si>
  <si>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</si>
  <si>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</si>
  <si>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</si>
  <si>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</si>
  <si>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</si>
  <si>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</si>
  <si>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</si>
  <si>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</si>
  <si>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</si>
  <si>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</si>
  <si>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</si>
  <si>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</si>
  <si>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</si>
  <si>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</si>
  <si>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</si>
  <si>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</si>
  <si>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</si>
  <si>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</si>
  <si>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</si>
  <si>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</si>
  <si>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</si>
  <si>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</si>
  <si>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</si>
  <si>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</si>
  <si>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</si>
  <si>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</si>
  <si>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</si>
  <si>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</si>
  <si>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</si>
  <si>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</si>
  <si>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</si>
  <si>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</si>
  <si>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</si>
  <si>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</si>
  <si>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</si>
  <si>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</si>
  <si>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</si>
  <si>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</si>
  <si>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</si>
  <si>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</si>
  <si>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</si>
  <si>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</si>
  <si>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</si>
  <si>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</si>
  <si>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</si>
  <si>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</si>
  <si>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</si>
  <si>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</si>
  <si>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</si>
  <si>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</si>
  <si>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</si>
  <si>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</si>
  <si>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</si>
  <si>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</si>
  <si>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</si>
  <si>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</si>
  <si>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</si>
  <si>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</si>
  <si>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</si>
  <si>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</si>
  <si>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</si>
  <si>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</si>
  <si>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</si>
  <si>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</si>
  <si>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</si>
  <si>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</si>
  <si>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</si>
  <si>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</si>
  <si>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</si>
  <si>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</si>
  <si>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</si>
  <si>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</si>
  <si>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</si>
  <si>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</si>
  <si>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</si>
  <si>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</si>
  <si>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</si>
  <si>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</si>
  <si>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</si>
  <si>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</si>
  <si>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</si>
  <si>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</si>
  <si>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</si>
  <si>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</si>
  <si>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</si>
  <si>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</si>
  <si>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</si>
  <si>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</si>
  <si>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</si>
  <si>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</si>
  <si>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</si>
  <si>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</si>
  <si>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</si>
  <si>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</si>
  <si>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</si>
  <si>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</si>
  <si>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</si>
  <si>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</si>
  <si>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</si>
  <si>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</si>
  <si>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</si>
  <si>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</si>
  <si>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</si>
  <si>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</si>
  <si>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</si>
  <si>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</si>
  <si>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</si>
  <si>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</si>
  <si>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</si>
  <si>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</si>
  <si>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</si>
  <si>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</si>
  <si>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</si>
  <si>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</si>
  <si>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</si>
  <si>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</si>
  <si>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</si>
  <si>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</si>
  <si>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</si>
  <si>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</si>
  <si>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</si>
  <si>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</si>
  <si>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</si>
  <si>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</si>
  <si>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</si>
  <si>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</si>
  <si>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</si>
  <si>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</si>
  <si>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</si>
  <si>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</si>
  <si>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</si>
  <si>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</si>
  <si>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</si>
  <si>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</si>
  <si>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</si>
  <si>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</si>
  <si>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</si>
  <si>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</si>
  <si>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</si>
  <si>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</si>
  <si>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</si>
  <si>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</si>
  <si>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</si>
  <si>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</si>
  <si>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</si>
  <si>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</si>
  <si>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</si>
  <si>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</si>
  <si>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</si>
  <si>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</si>
  <si>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</si>
  <si>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</si>
  <si>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</si>
  <si>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</si>
  <si>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</si>
  <si>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</si>
  <si>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</si>
  <si>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</si>
  <si>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</si>
  <si>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</si>
  <si>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</si>
  <si>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</si>
  <si>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</si>
  <si>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</si>
  <si>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</si>
  <si>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</si>
  <si>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</si>
  <si>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</si>
  <si>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</si>
  <si>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</si>
  <si>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</si>
  <si>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</si>
  <si>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</si>
  <si>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</si>
  <si>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</si>
  <si>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</si>
  <si>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</si>
  <si>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</si>
  <si>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</si>
  <si>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</si>
  <si>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</si>
  <si>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</si>
  <si>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</si>
  <si>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</si>
  <si>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</si>
  <si>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</si>
  <si>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</si>
  <si>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</si>
  <si>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</si>
  <si>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</si>
  <si>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</si>
  <si>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</si>
  <si>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</si>
  <si>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</si>
  <si>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</si>
  <si>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</si>
  <si>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</si>
  <si>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</si>
  <si>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</si>
  <si>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</si>
  <si>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</si>
  <si>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</si>
  <si>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</si>
  <si>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</si>
  <si>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</si>
  <si>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</si>
  <si>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</si>
  <si>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</si>
  <si>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</si>
  <si>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</si>
  <si>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</si>
  <si>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</si>
  <si>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</si>
  <si>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</si>
  <si>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</si>
  <si>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</si>
  <si>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</si>
  <si>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</si>
  <si>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</si>
  <si>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</si>
  <si>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</si>
  <si>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</si>
  <si>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</si>
  <si>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</si>
  <si>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</si>
  <si>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</si>
  <si>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</si>
  <si>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</si>
  <si>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</si>
  <si>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</si>
  <si>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</si>
  <si>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</si>
  <si>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</si>
  <si>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</si>
  <si>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</si>
  <si>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</si>
  <si>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</si>
  <si>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</si>
  <si>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</si>
  <si>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</si>
  <si>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</si>
  <si>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</si>
  <si>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</si>
  <si>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</si>
  <si>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</si>
  <si>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</si>
  <si>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</si>
  <si>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</si>
  <si>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</si>
  <si>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</si>
  <si>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</si>
  <si>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</si>
  <si>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</si>
  <si>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</si>
  <si>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</si>
  <si>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</si>
  <si>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</si>
  <si>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</si>
  <si>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</si>
  <si>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</si>
  <si>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</si>
  <si>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</si>
  <si>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</si>
  <si>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</si>
  <si>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</si>
  <si>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</si>
  <si>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</si>
  <si>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</si>
  <si>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</si>
  <si>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</si>
  <si>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</si>
  <si>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</si>
  <si>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</si>
  <si>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</si>
  <si>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</si>
  <si>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</si>
  <si>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</si>
  <si>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</si>
  <si>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</si>
  <si>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</si>
  <si>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</si>
  <si>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</si>
  <si>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</si>
  <si>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</si>
  <si>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</si>
  <si>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</si>
  <si>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</si>
  <si>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</si>
  <si>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</si>
  <si>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</si>
  <si>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</si>
  <si>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</si>
  <si>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</si>
  <si>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</si>
  <si>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</si>
  <si>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</si>
  <si>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</si>
  <si>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</si>
  <si>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</si>
  <si>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</si>
  <si>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</si>
  <si>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</si>
  <si>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</si>
  <si>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</si>
  <si>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</si>
  <si>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</si>
  <si>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</si>
  <si>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</si>
  <si>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</si>
  <si>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</si>
  <si>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</si>
  <si>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</si>
  <si>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</si>
  <si>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</si>
  <si>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</si>
  <si>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</si>
  <si>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</si>
  <si>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</si>
  <si>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</si>
  <si>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</si>
  <si>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</si>
  <si>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</si>
  <si>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</si>
  <si>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</si>
  <si>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</si>
  <si>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</si>
  <si>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</si>
  <si>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</si>
  <si>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</si>
  <si>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</si>
  <si>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</si>
  <si>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</si>
  <si>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</si>
  <si>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</si>
  <si>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</si>
  <si>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</si>
  <si>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</si>
  <si>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</si>
  <si>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</si>
  <si>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</si>
  <si>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</si>
  <si>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</si>
  <si>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</si>
  <si>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</si>
  <si>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</si>
  <si>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</si>
  <si>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</si>
  <si>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</si>
  <si>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</si>
  <si>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</si>
  <si>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</si>
  <si>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</si>
  <si>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</si>
  <si>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</si>
  <si>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</si>
  <si>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</si>
  <si>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</si>
  <si>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</si>
  <si>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</si>
  <si>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</si>
  <si>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</si>
  <si>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</si>
  <si>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</si>
  <si>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</si>
  <si>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</si>
  <si>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</si>
  <si>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</si>
  <si>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</si>
  <si>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</si>
  <si>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</si>
  <si>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</si>
  <si>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</si>
  <si>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</si>
  <si>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</si>
  <si>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</si>
  <si>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</si>
  <si>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</si>
  <si>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</si>
  <si>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</si>
  <si>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</si>
  <si>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</si>
  <si>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</si>
  <si>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</si>
  <si>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</si>
  <si>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</si>
  <si>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</si>
  <si>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</si>
  <si>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</si>
  <si>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</si>
  <si>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</si>
  <si>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</si>
  <si>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</si>
  <si>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</si>
  <si>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</si>
  <si>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</si>
  <si>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</si>
  <si>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</si>
  <si>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</si>
  <si>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</si>
  <si>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</si>
  <si>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</si>
  <si>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</si>
  <si>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</si>
  <si>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</si>
  <si>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</si>
  <si>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</si>
  <si>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</si>
  <si>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</si>
  <si>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</si>
  <si>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</si>
  <si>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</si>
  <si>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</si>
  <si>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</si>
  <si>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</si>
  <si>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</si>
  <si>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</si>
  <si>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</si>
  <si>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</si>
  <si>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</si>
  <si>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</si>
  <si>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</si>
  <si>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</si>
  <si>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</si>
  <si>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</si>
  <si>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</si>
  <si>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</si>
  <si>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</si>
  <si>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</si>
  <si>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</si>
  <si>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</si>
  <si>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</si>
  <si>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</si>
  <si>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</si>
  <si>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</si>
  <si>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</si>
  <si>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</si>
  <si>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</si>
  <si>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</si>
  <si>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</si>
  <si>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</si>
  <si>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</si>
  <si>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</si>
  <si>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</si>
  <si>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</si>
  <si>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</si>
  <si>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</si>
  <si>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</si>
  <si>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</si>
  <si>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</si>
  <si>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</si>
  <si>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</si>
  <si>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</si>
  <si>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</si>
  <si>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</si>
  <si>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</si>
  <si>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</si>
  <si>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</si>
  <si>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</si>
  <si>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</si>
  <si>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</si>
  <si>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</si>
  <si>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</si>
  <si>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</si>
  <si>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</si>
  <si>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</si>
  <si>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</si>
  <si>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</si>
  <si>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</si>
  <si>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</si>
  <si>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</si>
  <si>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</si>
  <si>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</si>
  <si>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</si>
  <si>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</si>
  <si>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</si>
  <si>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</si>
  <si>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</si>
  <si>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</si>
  <si>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</si>
  <si>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</si>
  <si>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</si>
  <si>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</si>
  <si>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</si>
  <si>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</si>
  <si>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</si>
  <si>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</si>
  <si>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</si>
  <si>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</si>
  <si>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</si>
  <si>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</si>
  <si>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</si>
  <si>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</si>
  <si>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</si>
  <si>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</si>
  <si>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</si>
  <si>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</si>
  <si>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</si>
  <si>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</si>
  <si>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</si>
  <si>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</si>
  <si>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</si>
  <si>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</si>
  <si>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</si>
  <si>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</si>
  <si>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</si>
  <si>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</si>
  <si>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</si>
  <si>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</si>
  <si>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</si>
  <si>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</si>
  <si>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</si>
  <si>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</si>
  <si>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</si>
  <si>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</si>
  <si>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</si>
  <si>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</si>
  <si>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</si>
  <si>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</si>
  <si>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</si>
  <si>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</si>
  <si>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</si>
  <si>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</si>
  <si>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</si>
  <si>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</si>
  <si>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</si>
  <si>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</si>
  <si>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</si>
  <si>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</si>
  <si>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</si>
  <si>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</si>
  <si>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</si>
  <si>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</si>
  <si>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</si>
  <si>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</si>
  <si>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</si>
  <si>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</si>
  <si>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</si>
  <si>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</si>
  <si>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</si>
  <si>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</si>
  <si>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</si>
  <si>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</si>
  <si>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</si>
  <si>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</si>
  <si>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</si>
  <si>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</si>
  <si>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</si>
  <si>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</si>
  <si>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</si>
  <si>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</si>
  <si>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</si>
  <si>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</si>
  <si>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</si>
  <si>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</si>
  <si>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</si>
  <si>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</si>
  <si>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</si>
  <si>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</si>
  <si>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</si>
  <si>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</si>
  <si>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</si>
  <si>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</si>
  <si>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</si>
  <si>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</si>
  <si>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</si>
  <si>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</si>
  <si>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</si>
  <si>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</si>
  <si>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</si>
  <si>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</si>
  <si>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</si>
  <si>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</si>
  <si>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</si>
  <si>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</si>
  <si>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</si>
  <si>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</si>
  <si>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</si>
  <si>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</si>
  <si>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</si>
  <si>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</si>
  <si>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</si>
  <si>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</si>
  <si>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</si>
  <si>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</si>
  <si>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</si>
  <si>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</si>
  <si>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</si>
  <si>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</si>
  <si>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</si>
  <si>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</si>
  <si>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</si>
  <si>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</si>
  <si>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</si>
  <si>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</si>
  <si>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</si>
  <si>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</si>
  <si>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</si>
  <si>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</si>
  <si>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</si>
  <si>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</si>
  <si>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</si>
  <si>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</si>
  <si>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</si>
  <si>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</si>
  <si>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</si>
  <si>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</si>
  <si>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</si>
  <si>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</si>
  <si>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</si>
  <si>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</si>
  <si>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</si>
  <si>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</si>
  <si>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</si>
  <si>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</si>
  <si>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</si>
  <si>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</si>
  <si>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</si>
  <si>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</si>
  <si>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</si>
  <si>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</si>
  <si>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</si>
  <si>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</si>
  <si>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</si>
  <si>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</si>
  <si>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</si>
  <si>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</si>
  <si>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</si>
  <si>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</si>
  <si>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</si>
  <si>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</si>
  <si>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</si>
  <si>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</si>
  <si>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</si>
  <si>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</si>
  <si>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</si>
  <si>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</si>
  <si>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</si>
  <si>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</si>
  <si>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</si>
  <si>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</si>
  <si>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</si>
  <si>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</si>
  <si>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</si>
  <si>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</si>
  <si>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</si>
  <si>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</si>
  <si>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</si>
  <si>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</si>
  <si>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</si>
  <si>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</si>
  <si>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</si>
  <si>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</si>
  <si>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</si>
  <si>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</si>
  <si>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</si>
  <si>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</si>
  <si>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</si>
  <si>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</si>
  <si>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</si>
  <si>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</si>
  <si>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</si>
  <si>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</si>
  <si>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</si>
  <si>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</si>
  <si>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</si>
  <si>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</si>
  <si>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</si>
  <si>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</si>
  <si>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</si>
  <si>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</si>
  <si>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</si>
  <si>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</si>
  <si>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</si>
  <si>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</si>
  <si>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</si>
  <si>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</si>
  <si>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</si>
  <si>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</si>
  <si>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</si>
  <si>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</si>
  <si>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</si>
  <si>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</si>
  <si>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</si>
  <si>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</si>
  <si>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</si>
  <si>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</si>
  <si>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</si>
  <si>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</si>
  <si>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</si>
  <si>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</si>
  <si>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</si>
  <si>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</si>
  <si>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</si>
  <si>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</si>
  <si>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</si>
  <si>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</si>
  <si>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</si>
  <si>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</si>
  <si>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</si>
  <si>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</si>
  <si>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</si>
  <si>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</si>
  <si>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</si>
  <si>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</si>
  <si>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</si>
  <si>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</si>
  <si>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</si>
  <si>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</si>
  <si>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</si>
  <si>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</si>
  <si>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</si>
  <si>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</si>
  <si>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</si>
  <si>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</si>
  <si>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</si>
  <si>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</si>
  <si>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</si>
  <si>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</si>
  <si>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</si>
  <si>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</si>
  <si>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</si>
  <si>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</si>
  <si>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</si>
  <si>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</si>
  <si>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</si>
  <si>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</si>
  <si>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</si>
  <si>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</si>
  <si>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</si>
  <si>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</si>
  <si>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</si>
  <si>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</si>
  <si>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</si>
  <si>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</si>
  <si>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</si>
  <si>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</si>
  <si>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</si>
  <si>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</si>
  <si>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</si>
  <si>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</si>
  <si>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</si>
  <si>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</si>
  <si>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</si>
  <si>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</si>
  <si>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</si>
  <si>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</si>
  <si>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</si>
  <si>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</si>
  <si>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</si>
  <si>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</si>
  <si>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</si>
  <si>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</si>
  <si>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</si>
  <si>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</si>
  <si>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</si>
  <si>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</si>
  <si>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</si>
  <si>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</si>
  <si>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</si>
  <si>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</si>
  <si>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</si>
  <si>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</si>
  <si>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</si>
  <si>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</si>
  <si>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</si>
  <si>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</si>
  <si>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</si>
  <si>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</si>
  <si>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</si>
  <si>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</si>
  <si>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</si>
  <si>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</si>
  <si>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</si>
  <si>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</si>
  <si>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</si>
  <si>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</si>
  <si>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</si>
  <si>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</si>
  <si>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</si>
  <si>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</si>
  <si>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</si>
  <si>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</si>
  <si>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</si>
  <si>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</si>
  <si>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</si>
  <si>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</si>
  <si>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</si>
  <si>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</si>
  <si>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</si>
  <si>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</si>
  <si>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</si>
  <si>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</si>
  <si>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</si>
  <si>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</si>
  <si>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</si>
  <si>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</si>
  <si>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</si>
  <si>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</si>
  <si>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</si>
  <si>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</si>
  <si>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</si>
  <si>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</si>
  <si>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</si>
  <si>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</si>
  <si>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</si>
  <si>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</si>
  <si>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</si>
  <si>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</si>
  <si>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</si>
  <si>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</si>
  <si>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</si>
  <si>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</si>
  <si>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</si>
  <si>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</si>
  <si>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</si>
  <si>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</si>
  <si>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</si>
  <si>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</si>
  <si>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</si>
  <si>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</si>
  <si>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</si>
  <si>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</si>
  <si>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</si>
  <si>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</si>
  <si>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</si>
  <si>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</si>
  <si>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</si>
  <si>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</si>
  <si>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</si>
  <si>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</si>
  <si>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</si>
  <si>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</si>
  <si>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</si>
  <si>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</si>
  <si>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</si>
  <si>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</si>
  <si>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</si>
  <si>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</si>
  <si>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</si>
  <si>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</si>
  <si>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</si>
  <si>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</si>
  <si>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</si>
  <si>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</si>
  <si>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</si>
  <si>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</si>
  <si>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</si>
  <si>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</si>
  <si>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</si>
  <si>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</si>
  <si>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</si>
  <si>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</si>
  <si>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</si>
  <si>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</si>
  <si>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</si>
  <si>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</si>
  <si>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</si>
  <si>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</si>
  <si>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</si>
  <si>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</si>
  <si>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</si>
  <si>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</si>
  <si>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</si>
  <si>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</si>
  <si>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</si>
  <si>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</si>
  <si>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</si>
  <si>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</si>
  <si>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</si>
  <si>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</si>
  <si>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</si>
  <si>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</si>
  <si>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</si>
  <si>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</si>
  <si>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</si>
  <si>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</si>
  <si>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</si>
  <si>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</si>
  <si>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</si>
  <si>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</si>
  <si>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</si>
  <si>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</si>
  <si>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</si>
  <si>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</si>
  <si>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</si>
  <si>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</si>
  <si>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</si>
  <si>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</si>
  <si>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</si>
  <si>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</si>
  <si>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</si>
  <si>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</si>
  <si>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</si>
  <si>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</si>
  <si>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</si>
  <si>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</si>
  <si>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</si>
  <si>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</si>
  <si>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</si>
  <si>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</si>
  <si>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</si>
  <si>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</si>
  <si>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</si>
  <si>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</si>
  <si>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</si>
  <si>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</si>
  <si>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</si>
  <si>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</si>
  <si>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</si>
  <si>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</si>
  <si>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</si>
  <si>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</si>
  <si>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</si>
  <si>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</si>
  <si>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</si>
  <si>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</si>
  <si>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</si>
  <si>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</si>
  <si>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</si>
  <si>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</si>
  <si>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</si>
  <si>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</si>
  <si>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</si>
  <si>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</si>
  <si>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</si>
  <si>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</si>
  <si>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</si>
  <si>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</si>
  <si>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</si>
  <si>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</si>
  <si>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</si>
  <si>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</si>
  <si>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</si>
  <si>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</si>
  <si>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</si>
  <si>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</si>
  <si>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</si>
  <si>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</si>
  <si>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</si>
  <si>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</si>
  <si>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</si>
  <si>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</si>
  <si>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</si>
  <si>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</si>
  <si>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</si>
  <si>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</si>
  <si>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</si>
  <si>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</si>
  <si>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</si>
  <si>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</si>
  <si>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</si>
  <si>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</si>
  <si>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</si>
  <si>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</si>
  <si>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</si>
  <si>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</si>
  <si>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</si>
  <si>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</si>
  <si>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</si>
  <si>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</si>
  <si>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</si>
  <si>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</si>
  <si>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</si>
  <si>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</si>
  <si>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</si>
  <si>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</si>
  <si>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</si>
  <si>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</si>
  <si>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</si>
  <si>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</si>
  <si>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</si>
  <si>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</si>
  <si>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</si>
  <si>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</si>
  <si>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</si>
  <si>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</si>
  <si>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</si>
  <si>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</si>
  <si>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</si>
  <si>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</si>
  <si>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</si>
  <si>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</si>
  <si>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</si>
  <si>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</si>
  <si>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</si>
  <si>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</si>
  <si>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</si>
  <si>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</si>
  <si>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</si>
  <si>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</si>
  <si>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</si>
  <si>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</si>
  <si>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</si>
  <si>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</si>
  <si>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</si>
  <si>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</si>
  <si>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</si>
  <si>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</si>
  <si>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</si>
  <si>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</si>
  <si>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</si>
  <si>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</si>
  <si>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</si>
  <si>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</si>
  <si>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</si>
  <si>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</si>
  <si>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</si>
  <si>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</si>
  <si>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</si>
  <si>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</si>
  <si>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</si>
  <si>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</si>
  <si>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</si>
  <si>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</si>
  <si>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</si>
  <si>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</si>
  <si>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</si>
  <si>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</si>
  <si>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</si>
  <si>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</si>
  <si>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</si>
  <si>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</si>
  <si>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</si>
  <si>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</si>
  <si>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</si>
  <si>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</si>
  <si>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</si>
  <si>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</si>
  <si>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</si>
  <si>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</si>
  <si>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</si>
  <si>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</si>
  <si>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</si>
  <si>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</si>
  <si>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</si>
  <si>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</si>
  <si>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</si>
  <si>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</si>
  <si>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</si>
  <si>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</si>
  <si>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</si>
  <si>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</si>
  <si>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</si>
  <si>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</si>
  <si>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</si>
  <si>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</si>
  <si>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</si>
  <si>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</si>
  <si>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</si>
  <si>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</si>
  <si>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</si>
  <si>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</si>
  <si>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</si>
  <si>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</si>
  <si>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</si>
  <si>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</si>
  <si>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</si>
  <si>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</si>
  <si>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</si>
  <si>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</si>
  <si>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</si>
  <si>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</si>
  <si>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</si>
  <si>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</si>
  <si>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</si>
  <si>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</si>
  <si>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</si>
  <si>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</si>
  <si>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</si>
  <si>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</si>
  <si>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</si>
  <si>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</si>
  <si>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</si>
  <si>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</si>
  <si>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</si>
  <si>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</si>
  <si>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</si>
  <si>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</si>
  <si>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</si>
  <si>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</si>
  <si>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</si>
  <si>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</si>
  <si>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</si>
  <si>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</si>
  <si>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</si>
  <si>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</si>
  <si>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</si>
  <si>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</si>
  <si>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</si>
  <si>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</si>
  <si>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</si>
  <si>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</si>
  <si>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</si>
  <si>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</si>
  <si>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</si>
  <si>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</si>
  <si>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</si>
  <si>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</si>
  <si>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</si>
  <si>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</si>
  <si>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</si>
  <si>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</si>
  <si>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</si>
  <si>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</si>
  <si>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</si>
  <si>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</si>
  <si>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</si>
  <si>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</si>
  <si>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</si>
  <si>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</si>
  <si>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</si>
  <si>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</si>
  <si>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</si>
  <si>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</si>
  <si>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</si>
  <si>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</si>
  <si>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</si>
  <si>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</si>
  <si>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</si>
  <si>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</si>
  <si>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</si>
  <si>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</si>
  <si>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</si>
  <si>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</si>
  <si>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</si>
  <si>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</si>
  <si>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</si>
  <si>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</si>
  <si>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</si>
  <si>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</si>
  <si>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</si>
  <si>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</si>
  <si>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</si>
  <si>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</si>
  <si>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</si>
  <si>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</si>
  <si>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</si>
  <si>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</si>
  <si>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</si>
  <si>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</si>
  <si>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</si>
  <si>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</si>
  <si>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</si>
  <si>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</si>
  <si>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</si>
  <si>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</si>
  <si>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</si>
  <si>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</si>
  <si>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</si>
  <si>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</si>
  <si>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</si>
  <si>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</si>
  <si>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</si>
  <si>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</si>
  <si>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</si>
  <si>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</si>
  <si>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</si>
  <si>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</si>
  <si>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</si>
  <si>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</si>
  <si>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</si>
  <si>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</si>
  <si>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</si>
  <si>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</si>
  <si>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</si>
  <si>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</si>
  <si>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</si>
  <si>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</si>
  <si>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</si>
  <si>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</si>
  <si>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</si>
  <si>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</si>
  <si>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</si>
  <si>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</si>
  <si>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</si>
  <si>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</si>
  <si>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</si>
  <si>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</si>
  <si>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</si>
  <si>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</si>
  <si>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</si>
  <si>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</si>
  <si>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</si>
  <si>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</si>
  <si>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</si>
  <si>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</si>
  <si>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</si>
  <si>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</si>
  <si>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</si>
  <si>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</si>
  <si>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</si>
  <si>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</si>
  <si>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</si>
  <si>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</si>
  <si>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</si>
  <si>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</si>
  <si>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</si>
  <si>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</si>
  <si>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</si>
  <si>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</si>
  <si>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</si>
  <si>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</si>
  <si>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</si>
  <si>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</si>
  <si>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</si>
  <si>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</si>
  <si>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</si>
  <si>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</si>
  <si>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</si>
  <si>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</si>
  <si>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</si>
  <si>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</si>
  <si>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</si>
  <si>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</si>
  <si>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</si>
  <si>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</si>
  <si>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</si>
  <si>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</si>
  <si>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</si>
  <si>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</si>
  <si>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</si>
  <si>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</si>
  <si>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</si>
  <si>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</si>
  <si>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</si>
  <si>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</si>
  <si>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</si>
  <si>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</si>
  <si>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</si>
  <si>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</si>
  <si>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</si>
  <si>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</si>
  <si>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</si>
  <si>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</si>
  <si>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</si>
  <si>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</si>
  <si>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</si>
  <si>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</si>
  <si>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</si>
  <si>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</si>
  <si>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</si>
  <si>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</si>
  <si>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</si>
  <si>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</si>
  <si>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</si>
  <si>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</si>
  <si>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</si>
  <si>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</si>
  <si>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</si>
  <si>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</si>
  <si>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</si>
  <si>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</si>
  <si>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</si>
  <si>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</si>
  <si>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</si>
  <si>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</si>
  <si>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</si>
  <si>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</si>
  <si>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</si>
  <si>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</si>
  <si>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</si>
  <si>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</si>
  <si>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</si>
  <si>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</si>
  <si>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</si>
  <si>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</si>
  <si>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</si>
  <si>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</si>
  <si>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</si>
  <si>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</si>
  <si>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</si>
  <si>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</si>
  <si>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</si>
  <si>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</si>
  <si>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</si>
  <si>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</si>
  <si>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</si>
  <si>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</si>
  <si>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</si>
  <si>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</si>
  <si>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</si>
  <si>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</si>
  <si>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</si>
  <si>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</si>
  <si>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</si>
  <si>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</si>
  <si>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</si>
  <si>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</si>
  <si>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</si>
  <si>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</si>
  <si>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</si>
  <si>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</si>
  <si>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</si>
  <si>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</si>
  <si>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</si>
  <si>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</si>
  <si>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</si>
  <si>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</si>
  <si>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</si>
  <si>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</si>
  <si>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</si>
  <si>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</si>
  <si>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</si>
  <si>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</si>
  <si>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</si>
  <si>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</si>
  <si>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</si>
  <si>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</si>
  <si>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</si>
  <si>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</si>
  <si>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</si>
  <si>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</si>
  <si>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</si>
  <si>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</si>
  <si>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</si>
  <si>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</si>
  <si>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</si>
  <si>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</si>
  <si>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</si>
  <si>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</si>
  <si>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</si>
  <si>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</si>
  <si>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</si>
  <si>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</si>
  <si>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</si>
  <si>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</si>
  <si>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</si>
  <si>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</si>
  <si>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</si>
  <si>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</si>
  <si>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</si>
  <si>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</si>
  <si>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</si>
  <si>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</si>
  <si>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</si>
  <si>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</si>
  <si>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</si>
  <si>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</si>
  <si>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</si>
  <si>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</si>
  <si>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</si>
  <si>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</si>
  <si>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</si>
  <si>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</si>
  <si>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</si>
  <si>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</si>
  <si>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</si>
  <si>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</si>
  <si>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</si>
  <si>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</si>
  <si>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</si>
  <si>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</si>
  <si>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</si>
  <si>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</si>
  <si>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</si>
  <si>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</si>
  <si>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</si>
  <si>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</si>
  <si>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</si>
  <si>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</si>
  <si>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</si>
  <si>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</si>
  <si>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</si>
  <si>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</si>
  <si>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</si>
  <si>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</si>
  <si>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</si>
  <si>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</si>
  <si>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</si>
  <si>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</si>
  <si>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</si>
  <si>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</si>
  <si>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</si>
  <si>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</si>
  <si>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</si>
  <si>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</si>
  <si>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</si>
  <si>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</si>
  <si>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</si>
  <si>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</si>
  <si>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</si>
  <si>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</si>
  <si>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</si>
  <si>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</si>
  <si>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</si>
  <si>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</si>
  <si>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</si>
  <si>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</si>
  <si>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</si>
  <si>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</si>
  <si>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</si>
  <si>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</si>
  <si>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</si>
  <si>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</si>
  <si>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</si>
  <si>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</si>
  <si>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</si>
  <si>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</si>
  <si>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</si>
  <si>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</si>
  <si>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</si>
  <si>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</si>
  <si>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</si>
  <si>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</si>
  <si>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</si>
  <si>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</si>
  <si>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</si>
  <si>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</si>
  <si>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</si>
  <si>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</si>
  <si>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</si>
  <si>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</si>
  <si>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</si>
  <si>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</si>
  <si>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</si>
  <si>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</si>
  <si>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</si>
  <si>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</si>
  <si>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</si>
  <si>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</si>
  <si>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</si>
  <si>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</si>
  <si>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</si>
  <si>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</si>
  <si>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</si>
  <si>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</si>
  <si>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</si>
  <si>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</si>
  <si>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</si>
  <si>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</si>
  <si>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</si>
  <si>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</si>
  <si>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</si>
  <si>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</si>
  <si>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</si>
  <si>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</si>
  <si>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</si>
  <si>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</si>
  <si>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</si>
  <si>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</si>
  <si>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</si>
  <si>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</si>
  <si>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</si>
  <si>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</si>
  <si>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</si>
  <si>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</si>
  <si>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</si>
  <si>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</si>
  <si>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</si>
  <si>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</si>
  <si>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</si>
  <si>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</si>
  <si>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</si>
  <si>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</si>
  <si>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</si>
  <si>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</si>
  <si>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</si>
  <si>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</si>
  <si>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</si>
  <si>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</si>
  <si>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</si>
  <si>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</si>
  <si>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</si>
  <si>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</si>
  <si>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</si>
  <si>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</si>
  <si>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</si>
  <si>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</si>
  <si>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</si>
  <si>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</si>
  <si>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</si>
  <si>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</si>
  <si>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</si>
  <si>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</si>
  <si>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</si>
  <si>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</si>
  <si>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</si>
  <si>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</si>
  <si>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</si>
  <si>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</si>
  <si>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</si>
  <si>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</si>
  <si>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</si>
  <si>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</si>
  <si>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</si>
  <si>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</si>
  <si>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</si>
  <si>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</si>
  <si>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</si>
  <si>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</si>
  <si>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</si>
  <si>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</si>
  <si>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</si>
  <si>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</si>
  <si>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</si>
  <si>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</si>
  <si>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</si>
  <si>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</si>
  <si>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</si>
  <si>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</si>
  <si>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</si>
  <si>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</si>
  <si>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</si>
  <si>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</si>
  <si>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</si>
  <si>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</si>
  <si>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</si>
  <si>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</si>
  <si>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</si>
  <si>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</si>
  <si>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</si>
  <si>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</si>
  <si>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</si>
  <si>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</si>
  <si>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</si>
  <si>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</si>
  <si>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</si>
  <si>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</si>
  <si>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</si>
  <si>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</si>
  <si>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</si>
  <si>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</si>
  <si>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</si>
  <si>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</si>
  <si>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</si>
  <si>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</si>
  <si>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</si>
  <si>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</si>
  <si>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</si>
  <si>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</si>
  <si>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</si>
  <si>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</si>
  <si>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</si>
  <si>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</si>
  <si>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</si>
  <si>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</si>
  <si>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</si>
  <si>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</si>
  <si>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</si>
  <si>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</si>
  <si>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</si>
  <si>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</si>
  <si>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</si>
  <si>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</si>
  <si>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</si>
  <si>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</si>
  <si>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</si>
  <si>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</si>
  <si>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</si>
  <si>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</si>
  <si>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</si>
  <si>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</si>
  <si>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</si>
  <si>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</si>
  <si>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</si>
  <si>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</si>
  <si>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</si>
  <si>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</si>
  <si>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</si>
  <si>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</si>
  <si>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</si>
  <si>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</si>
  <si>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</si>
  <si>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</si>
  <si>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</si>
  <si>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</si>
  <si>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</si>
  <si>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</si>
  <si>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</si>
  <si>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</si>
  <si>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</si>
  <si>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</si>
  <si>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</si>
  <si>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</si>
  <si>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</si>
  <si>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</si>
  <si>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</si>
  <si>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</si>
  <si>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</si>
  <si>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</si>
  <si>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</si>
  <si>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</si>
  <si>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</si>
  <si>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</si>
  <si>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</si>
  <si>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</si>
  <si>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</si>
  <si>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</si>
  <si>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</si>
  <si>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</si>
  <si>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</si>
  <si>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</si>
  <si>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</si>
  <si>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</si>
  <si>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</si>
  <si>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</si>
  <si>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</si>
  <si>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</si>
  <si>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</si>
  <si>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</si>
  <si>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</si>
  <si>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</si>
  <si>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</si>
  <si>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</si>
  <si>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</si>
  <si>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</si>
  <si>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</si>
  <si>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</si>
  <si>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</si>
  <si>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</si>
  <si>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</si>
  <si>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</si>
  <si>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</si>
  <si>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</si>
  <si>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</si>
  <si>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</si>
  <si>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</si>
  <si>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</si>
  <si>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</si>
  <si>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</si>
  <si>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</si>
  <si>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</si>
  <si>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</si>
  <si>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</si>
  <si>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</si>
  <si>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</si>
  <si>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</si>
  <si>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</si>
  <si>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</si>
  <si>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</si>
  <si>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</si>
  <si>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</si>
  <si>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</si>
  <si>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</si>
  <si>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</si>
  <si>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</si>
  <si>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</si>
  <si>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</si>
  <si>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</si>
  <si>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</si>
  <si>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</si>
  <si>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</si>
  <si>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</si>
  <si>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</si>
  <si>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</si>
  <si>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</si>
  <si>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</si>
  <si>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</si>
  <si>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</si>
  <si>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</si>
  <si>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</si>
  <si>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</si>
  <si>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</si>
  <si>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</si>
  <si>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</si>
  <si>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</si>
  <si>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</si>
  <si>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</si>
  <si>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</si>
  <si>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</si>
  <si>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</si>
  <si>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</si>
  <si>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</si>
  <si>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</si>
  <si>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</si>
  <si>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</si>
  <si>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</si>
  <si>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</si>
  <si>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</si>
  <si>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</si>
  <si>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</si>
  <si>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</si>
  <si>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</si>
  <si>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</si>
  <si>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</si>
  <si>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</si>
  <si>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</si>
  <si>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</si>
  <si>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</si>
  <si>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</si>
  <si>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</si>
  <si>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</si>
  <si>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</si>
  <si>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</si>
  <si>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</si>
  <si>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</si>
  <si>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</si>
  <si>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</si>
  <si>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</si>
  <si>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</si>
  <si>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</si>
  <si>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</si>
  <si>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</si>
  <si>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</si>
  <si>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</si>
  <si>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</si>
  <si>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</si>
  <si>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</si>
  <si>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</si>
  <si>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</si>
  <si>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</si>
  <si>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</si>
  <si>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</si>
  <si>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</si>
  <si>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</si>
  <si>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</si>
  <si>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</si>
  <si>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</si>
  <si>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</si>
  <si>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</si>
  <si>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</si>
  <si>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</si>
  <si>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</si>
  <si>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</si>
  <si>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</si>
  <si>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</si>
  <si>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</si>
  <si>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</si>
  <si>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</si>
  <si>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</si>
  <si>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</si>
  <si>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</si>
  <si>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</si>
  <si>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</si>
  <si>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</si>
  <si>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</si>
  <si>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</si>
  <si>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</si>
  <si>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</si>
  <si>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</si>
  <si>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</si>
  <si>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</si>
  <si>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</si>
  <si>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</si>
  <si>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</si>
  <si>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</si>
  <si>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</si>
  <si>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</si>
  <si>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</si>
  <si>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</si>
  <si>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</si>
  <si>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</si>
  <si>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</si>
  <si>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</si>
  <si>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</si>
  <si>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</si>
  <si>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</si>
  <si>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</si>
  <si>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</si>
  <si>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</si>
  <si>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</si>
  <si>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</si>
  <si>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</si>
  <si>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</si>
  <si>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</si>
  <si>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</si>
  <si>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</si>
  <si>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</si>
  <si>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</si>
  <si>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</si>
  <si>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</si>
  <si>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</si>
  <si>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</si>
  <si>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</si>
  <si>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</si>
  <si>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</si>
  <si>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</si>
  <si>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</si>
  <si>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</si>
  <si>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</si>
  <si>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</si>
  <si>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</si>
  <si>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</si>
  <si>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</si>
  <si>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</si>
  <si>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</si>
  <si>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</si>
  <si>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</si>
  <si>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</si>
  <si>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</si>
  <si>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</si>
  <si>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</si>
  <si>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</si>
  <si>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</si>
  <si>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</si>
  <si>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</si>
  <si>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</si>
  <si>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</si>
  <si>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</si>
  <si>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</si>
  <si>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</si>
  <si>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</si>
  <si>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</si>
  <si>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</si>
  <si>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</si>
  <si>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</si>
  <si>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</si>
  <si>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</si>
  <si>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</si>
  <si>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</si>
  <si>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</si>
  <si>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</si>
  <si>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</si>
  <si>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</si>
  <si>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</si>
  <si>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</si>
  <si>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</si>
  <si>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</si>
  <si>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</si>
  <si>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</si>
  <si>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</si>
  <si>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</si>
  <si>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</si>
  <si>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</si>
  <si>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</si>
  <si>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</si>
  <si>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</si>
  <si>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</si>
  <si>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</si>
  <si>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</si>
  <si>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</si>
  <si>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</si>
  <si>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</si>
  <si>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</si>
  <si>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</si>
  <si>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</si>
  <si>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</si>
  <si>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</si>
  <si>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</si>
  <si>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</si>
  <si>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</si>
  <si>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</si>
  <si>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</si>
  <si>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</si>
  <si>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</si>
  <si>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</si>
  <si>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</si>
  <si>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</si>
  <si>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</si>
  <si>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</si>
  <si>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</si>
  <si>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</si>
  <si>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</si>
  <si>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</si>
  <si>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</si>
  <si>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</si>
  <si>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</si>
  <si>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</si>
  <si>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</si>
  <si>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</si>
  <si>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</si>
  <si>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</si>
  <si>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</si>
  <si>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</si>
  <si>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</si>
  <si>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</si>
  <si>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</si>
  <si>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</si>
  <si>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</si>
  <si>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</si>
  <si>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</si>
  <si>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</si>
  <si>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</si>
  <si>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</si>
  <si>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</si>
  <si>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</si>
  <si>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</si>
  <si>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</si>
  <si>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</si>
  <si>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</si>
  <si>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</si>
  <si>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</si>
  <si>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</si>
  <si>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</si>
  <si>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</si>
  <si>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</si>
  <si>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</si>
  <si>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</si>
  <si>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</si>
  <si>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</si>
  <si>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</si>
  <si>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</si>
  <si>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</si>
  <si>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</si>
  <si>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</si>
  <si>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</si>
  <si>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</si>
  <si>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</si>
  <si>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</si>
  <si>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</si>
  <si>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</si>
  <si>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</si>
  <si>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</si>
  <si>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</si>
  <si>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</si>
  <si>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</si>
  <si>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</si>
  <si>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</si>
  <si>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</si>
  <si>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</si>
  <si>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</si>
  <si>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</si>
  <si>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</si>
  <si>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</si>
  <si>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</si>
  <si>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</si>
  <si>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</si>
  <si>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</si>
  <si>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</si>
  <si>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</si>
  <si>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</si>
  <si>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</si>
  <si>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</si>
  <si>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</si>
  <si>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</si>
  <si>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</si>
  <si>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</si>
  <si>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</si>
  <si>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</si>
  <si>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</si>
  <si>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</si>
  <si>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</si>
  <si>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</si>
  <si>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</si>
  <si>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</si>
  <si>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</si>
  <si>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</si>
  <si>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</si>
  <si>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</si>
  <si>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</si>
  <si>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</si>
  <si>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</si>
  <si>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</si>
  <si>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</si>
  <si>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</si>
  <si>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</si>
  <si>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</si>
  <si>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</si>
  <si>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</si>
  <si>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</si>
  <si>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</si>
  <si>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</si>
  <si>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</si>
  <si>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</si>
  <si>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</si>
  <si>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</si>
  <si>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</si>
  <si>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</si>
  <si>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</si>
  <si>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</si>
  <si>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</si>
  <si>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</si>
  <si>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</si>
  <si>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</si>
  <si>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</si>
  <si>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</si>
  <si>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</si>
  <si>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</si>
  <si>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</si>
  <si>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</si>
  <si>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</si>
  <si>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</si>
  <si>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</si>
  <si>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</si>
  <si>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</si>
  <si>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</si>
  <si>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</si>
  <si>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</si>
  <si>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</si>
  <si>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</si>
  <si>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</si>
  <si>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</si>
  <si>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</si>
  <si>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</si>
  <si>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</si>
  <si>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</si>
  <si>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</si>
  <si>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</si>
  <si>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</si>
  <si>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</si>
  <si>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</si>
  <si>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</si>
  <si>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</si>
  <si>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</si>
  <si>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</si>
  <si>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</si>
  <si>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</si>
  <si>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</si>
  <si>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</si>
  <si>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</si>
  <si>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</si>
  <si>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</si>
  <si>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</si>
  <si>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</si>
  <si>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</si>
  <si>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</si>
  <si>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</si>
  <si>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</si>
  <si>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</si>
  <si>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</si>
  <si>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</si>
  <si>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</si>
  <si>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</si>
  <si>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</si>
  <si>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</si>
  <si>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</si>
  <si>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</si>
  <si>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</si>
  <si>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</si>
  <si>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</si>
  <si>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</si>
  <si>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</si>
  <si>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</si>
  <si>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</si>
  <si>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</si>
  <si>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</si>
  <si>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</si>
  <si>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</si>
  <si>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</si>
  <si>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</si>
  <si>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</si>
  <si>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</si>
  <si>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</si>
  <si>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</si>
  <si>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</si>
  <si>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</si>
  <si>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</si>
  <si>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</si>
  <si>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</si>
  <si>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</si>
  <si>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</si>
  <si>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</si>
  <si>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</si>
  <si>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</si>
  <si>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</si>
  <si>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</si>
  <si>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</si>
  <si>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</si>
  <si>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</si>
  <si>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</si>
  <si>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</si>
  <si>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</si>
  <si>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</si>
  <si>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</si>
  <si>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</si>
  <si>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</si>
  <si>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</si>
  <si>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</si>
  <si>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</si>
  <si>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</si>
  <si>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</si>
  <si>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</si>
  <si>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</si>
  <si>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</si>
  <si>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</si>
  <si>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</si>
  <si>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</si>
  <si>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</si>
  <si>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</si>
  <si>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</si>
  <si>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</si>
  <si>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</si>
  <si>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</si>
  <si>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</si>
  <si>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</si>
  <si>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</si>
  <si>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</si>
  <si>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</si>
  <si>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</si>
  <si>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</si>
  <si>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</si>
  <si>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</si>
  <si>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</si>
  <si>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</si>
  <si>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</si>
  <si>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</si>
  <si>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</si>
  <si>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</si>
  <si>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</si>
  <si>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</si>
  <si>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</si>
  <si>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</si>
  <si>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</si>
  <si>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</si>
  <si>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</si>
  <si>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</si>
  <si>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</si>
  <si>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</si>
  <si>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</si>
  <si>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</si>
  <si>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</si>
  <si>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</si>
  <si>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</si>
  <si>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</si>
  <si>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</si>
  <si>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</si>
  <si>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</si>
  <si>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</si>
  <si>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</si>
  <si>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</si>
  <si>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</si>
  <si>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</si>
  <si>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</si>
  <si>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</si>
  <si>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</si>
  <si>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</si>
  <si>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</si>
  <si>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</si>
  <si>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</si>
  <si>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</si>
  <si>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</si>
  <si>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</si>
  <si>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</si>
  <si>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</si>
  <si>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</si>
  <si>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</si>
  <si>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</si>
  <si>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</si>
  <si>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</si>
  <si>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</si>
  <si>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</si>
  <si>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</si>
  <si>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</si>
  <si>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</si>
  <si>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</si>
  <si>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</si>
  <si>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</si>
  <si>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</si>
  <si>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</si>
  <si>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</si>
  <si>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</si>
  <si>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</si>
  <si>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</si>
  <si>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</si>
  <si>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</si>
  <si>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</si>
  <si>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</si>
  <si>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</si>
  <si>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</si>
  <si>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</si>
  <si>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</si>
  <si>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</si>
  <si>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</si>
  <si>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</si>
  <si>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</si>
  <si>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</si>
  <si>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</si>
  <si>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</si>
  <si>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</si>
  <si>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</si>
  <si>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</si>
  <si>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</si>
  <si>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</si>
  <si>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</si>
  <si>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</si>
  <si>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</si>
  <si>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</si>
  <si>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</si>
  <si>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</si>
  <si>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</si>
  <si>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</si>
  <si>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</si>
  <si>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</si>
  <si>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</si>
  <si>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</si>
  <si>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</si>
  <si>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</si>
  <si>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</si>
  <si>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</si>
  <si>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</si>
  <si>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</si>
  <si>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</si>
  <si>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</si>
  <si>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</si>
  <si>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</si>
  <si>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</si>
  <si>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</si>
  <si>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</si>
  <si>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</si>
  <si>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</si>
  <si>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</si>
  <si>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</si>
  <si>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</si>
  <si>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</si>
  <si>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</si>
  <si>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</si>
  <si>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</si>
  <si>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</si>
  <si>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</si>
  <si>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</si>
  <si>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</si>
  <si>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</si>
  <si>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</si>
  <si>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</si>
  <si>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</si>
  <si>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</si>
  <si>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</si>
  <si>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</si>
  <si>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</si>
  <si>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</si>
  <si>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</si>
  <si>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</si>
  <si>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</si>
  <si>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</si>
  <si>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</si>
  <si>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</si>
  <si>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</si>
  <si>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</si>
  <si>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</si>
  <si>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</si>
  <si>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</si>
  <si>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</si>
  <si>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</si>
  <si>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</si>
  <si>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</si>
  <si>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</si>
  <si>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</si>
  <si>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</si>
  <si>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</si>
  <si>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</si>
  <si>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</si>
  <si>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</si>
  <si>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</si>
  <si>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</si>
  <si>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</si>
  <si>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</si>
  <si>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</si>
  <si>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</si>
  <si>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</si>
  <si>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</si>
  <si>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</si>
  <si>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</si>
  <si>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</si>
  <si>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</si>
  <si>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</si>
  <si>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</si>
  <si>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</si>
  <si>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</si>
  <si>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</si>
  <si>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</si>
  <si>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</si>
  <si>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</si>
  <si>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</si>
  <si>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</si>
  <si>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</si>
  <si>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</si>
  <si>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</si>
  <si>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</si>
  <si>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</si>
  <si>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</si>
  <si>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</si>
  <si>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</si>
  <si>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</si>
  <si>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</si>
  <si>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</si>
  <si>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</si>
  <si>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</si>
  <si>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</si>
  <si>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</si>
  <si>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</si>
  <si>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</si>
  <si>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</si>
  <si>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</si>
  <si>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</si>
  <si>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</si>
  <si>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</si>
  <si>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</si>
  <si>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</si>
  <si>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</si>
  <si>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</si>
  <si>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</si>
  <si>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</si>
  <si>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</si>
  <si>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</si>
  <si>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</si>
  <si>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</si>
  <si>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</si>
  <si>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</si>
  <si>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</si>
  <si>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</si>
  <si>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</si>
  <si>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</si>
  <si>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</si>
  <si>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</si>
  <si>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</si>
  <si>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</si>
  <si>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</si>
  <si>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</si>
  <si>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</si>
  <si>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</si>
  <si>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</si>
  <si>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</si>
  <si>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</si>
  <si>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</si>
  <si>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</si>
  <si>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</si>
  <si>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</si>
  <si>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</si>
  <si>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</si>
  <si>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</si>
  <si>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</si>
  <si>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</si>
  <si>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</si>
  <si>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</si>
  <si>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</si>
  <si>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</si>
  <si>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</si>
  <si>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</si>
  <si>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</si>
  <si>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</si>
  <si>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</si>
  <si>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</si>
  <si>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</si>
  <si>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</si>
  <si>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</si>
  <si>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</si>
  <si>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</si>
  <si>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</si>
  <si>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</si>
  <si>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</si>
  <si>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</si>
  <si>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</si>
  <si>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</si>
  <si>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</si>
  <si>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</si>
  <si>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</si>
  <si>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</si>
  <si>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</si>
  <si>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</si>
  <si>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</si>
  <si>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</si>
  <si>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</si>
  <si>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</si>
  <si>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</si>
  <si>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</si>
  <si>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</si>
  <si>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</si>
  <si>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</si>
  <si>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</si>
  <si>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</si>
  <si>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</si>
  <si>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</si>
  <si>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</si>
  <si>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</si>
  <si>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</si>
  <si>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</si>
  <si>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</si>
  <si>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</si>
  <si>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</si>
  <si>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</si>
  <si>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</si>
  <si>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</si>
  <si>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</si>
  <si>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</si>
  <si>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</si>
  <si>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</si>
  <si>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</si>
  <si>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</si>
  <si>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</si>
  <si>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</si>
  <si>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</si>
  <si>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</si>
  <si>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</si>
  <si>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</si>
  <si>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</si>
  <si>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</si>
  <si>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</si>
  <si>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</si>
  <si>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</si>
  <si>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</si>
  <si>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</si>
  <si>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</si>
  <si>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</si>
  <si>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</si>
  <si>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</si>
  <si>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</si>
  <si>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</si>
  <si>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</si>
  <si>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</si>
  <si>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</si>
  <si>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</si>
  <si>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</si>
  <si>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</si>
  <si>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</si>
  <si>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</si>
  <si>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</si>
  <si>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</si>
  <si>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</si>
  <si>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</si>
  <si>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</si>
  <si>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</si>
  <si>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</si>
  <si>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</si>
  <si>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</si>
  <si>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</si>
  <si>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</si>
  <si>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</si>
  <si>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</si>
  <si>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</si>
  <si>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</si>
  <si>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</si>
  <si>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</si>
  <si>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</si>
  <si>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</si>
  <si>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</si>
  <si>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</si>
  <si>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</si>
  <si>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</si>
  <si>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</si>
  <si>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</si>
  <si>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</si>
  <si>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</si>
  <si>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</si>
  <si>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</si>
  <si>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</si>
  <si>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</si>
  <si>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</si>
  <si>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</si>
  <si>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</si>
  <si>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</si>
  <si>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</si>
  <si>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</si>
  <si>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</si>
  <si>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</si>
  <si>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</si>
  <si>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</si>
  <si>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</si>
  <si>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</si>
  <si>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</si>
  <si>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</si>
  <si>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</si>
  <si>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</si>
  <si>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</si>
  <si>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</si>
  <si>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</si>
  <si>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</si>
  <si>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</si>
  <si>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</si>
  <si>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</si>
  <si>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</si>
  <si>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</si>
  <si>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</si>
  <si>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</si>
  <si>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</si>
  <si>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</si>
  <si>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</si>
  <si>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</si>
  <si>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</si>
  <si>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</si>
  <si>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</si>
  <si>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</si>
  <si>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</si>
  <si>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</si>
  <si>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</si>
  <si>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</si>
  <si>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</si>
  <si>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</si>
  <si>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</si>
  <si>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</si>
  <si>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</si>
  <si>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</si>
  <si>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</si>
  <si>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</si>
  <si>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</si>
  <si>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</si>
  <si>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</si>
  <si>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</si>
  <si>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</si>
  <si>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</si>
  <si>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</si>
  <si>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</si>
  <si>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</si>
  <si>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</si>
  <si>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</si>
  <si>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</si>
  <si>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</si>
  <si>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</si>
  <si>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</si>
  <si>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</si>
  <si>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</si>
  <si>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</si>
  <si>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</si>
  <si>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</si>
  <si>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</si>
  <si>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</si>
  <si>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</si>
  <si>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</si>
  <si>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</si>
  <si>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</si>
  <si>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</si>
  <si>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</si>
  <si>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</si>
  <si>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</si>
  <si>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</si>
  <si>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</si>
  <si>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</si>
  <si>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</si>
  <si>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</si>
  <si>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</si>
  <si>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</si>
  <si>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</si>
  <si>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</si>
  <si>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</si>
  <si>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</si>
  <si>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</si>
  <si>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</si>
  <si>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</si>
  <si>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</si>
  <si>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</si>
  <si>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</si>
  <si>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</si>
  <si>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</si>
  <si>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</si>
  <si>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</si>
  <si>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</si>
  <si>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</si>
  <si>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</si>
  <si>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</si>
  <si>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</si>
  <si>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</si>
  <si>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</si>
  <si>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</si>
  <si>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</si>
  <si>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</si>
  <si>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</si>
  <si>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</si>
  <si>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</si>
  <si>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</si>
  <si>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</si>
  <si>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</si>
  <si>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</si>
  <si>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</si>
  <si>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</si>
  <si>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</si>
  <si>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</si>
  <si>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</si>
  <si>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</si>
  <si>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</si>
  <si>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</si>
  <si>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</si>
  <si>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</si>
  <si>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</si>
  <si>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</si>
  <si>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</si>
  <si>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</si>
  <si>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</si>
  <si>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</si>
  <si>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</si>
  <si>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</si>
  <si>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</si>
  <si>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</si>
  <si>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</si>
  <si>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</si>
  <si>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</si>
  <si>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</si>
  <si>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</si>
  <si>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</si>
  <si>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</si>
  <si>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</si>
  <si>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</si>
  <si>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</si>
  <si>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</si>
  <si>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</si>
  <si>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</si>
  <si>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</si>
  <si>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</si>
  <si>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</si>
  <si>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</si>
  <si>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</si>
  <si>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</si>
  <si>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</si>
  <si>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</si>
  <si>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</si>
  <si>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</si>
  <si>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</si>
  <si>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</si>
  <si>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</si>
  <si>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</si>
  <si>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</si>
  <si>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</si>
  <si>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</si>
  <si>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</si>
  <si>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</si>
  <si>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</si>
  <si>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</si>
  <si>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</si>
  <si>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</si>
  <si>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</si>
  <si>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</si>
  <si>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</si>
  <si>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</si>
  <si>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</si>
  <si>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</si>
  <si>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</si>
  <si>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</si>
  <si>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</si>
  <si>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</si>
  <si>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</si>
  <si>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</si>
  <si>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</si>
  <si>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</si>
  <si>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</si>
  <si>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</si>
  <si>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</si>
  <si>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</si>
  <si>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</si>
  <si>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</si>
  <si>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</si>
  <si>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</si>
  <si>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</si>
  <si>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</si>
  <si>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</si>
  <si>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</si>
  <si>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</si>
  <si>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</si>
  <si>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</si>
  <si>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</si>
  <si>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</si>
  <si>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</si>
  <si>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</si>
  <si>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</si>
  <si>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</si>
  <si>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</si>
  <si>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</si>
  <si>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</si>
  <si>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</si>
  <si>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</si>
  <si>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</si>
  <si>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</si>
  <si>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</si>
  <si>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</si>
  <si>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</si>
  <si>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</si>
  <si>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</si>
  <si>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</si>
  <si>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</si>
  <si>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</si>
  <si>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</si>
  <si>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</si>
  <si>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</si>
  <si>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</si>
  <si>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</si>
  <si>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</si>
  <si>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</si>
  <si>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</si>
  <si>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</si>
  <si>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</si>
  <si>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</si>
  <si>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</si>
  <si>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</si>
  <si>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</si>
  <si>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</si>
  <si>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</si>
  <si>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</si>
  <si>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</si>
  <si>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</si>
  <si>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</si>
  <si>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</si>
  <si>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</si>
  <si>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</si>
  <si>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</si>
  <si>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</si>
  <si>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</si>
  <si>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</si>
  <si>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</si>
  <si>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</si>
  <si>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</si>
  <si>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</si>
  <si>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</si>
  <si>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</si>
  <si>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</si>
  <si>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</si>
  <si>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</si>
  <si>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</si>
  <si>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</si>
  <si>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</si>
  <si>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</si>
  <si>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</si>
  <si>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</si>
  <si>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</si>
  <si>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</si>
  <si>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</si>
  <si>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</si>
  <si>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</si>
  <si>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</si>
  <si>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</si>
  <si>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</si>
  <si>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</si>
  <si>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</si>
  <si>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</si>
  <si>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</si>
  <si>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</si>
  <si>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</si>
  <si>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</si>
  <si>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</si>
  <si>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</si>
  <si>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</si>
  <si>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</si>
  <si>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</si>
  <si>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</si>
  <si>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</si>
  <si>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</si>
  <si>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</si>
  <si>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</si>
  <si>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</si>
  <si>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</si>
  <si>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</si>
  <si>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</si>
  <si>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</si>
  <si>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</si>
  <si>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</si>
  <si>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</si>
  <si>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</si>
  <si>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</si>
  <si>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</si>
  <si>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</si>
  <si>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</si>
  <si>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</si>
  <si>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</si>
  <si>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</si>
  <si>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</si>
  <si>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</si>
  <si>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</si>
  <si>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</si>
  <si>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</si>
  <si>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</si>
  <si>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</si>
  <si>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</si>
  <si>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</si>
  <si>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</si>
  <si>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</si>
  <si>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</si>
  <si>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</si>
  <si>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</si>
  <si>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</si>
  <si>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</si>
  <si>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</si>
  <si>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</si>
  <si>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</si>
  <si>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</si>
  <si>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</si>
  <si>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</si>
  <si>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</si>
  <si>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</si>
  <si>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</si>
  <si>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</si>
  <si>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</si>
  <si>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</si>
  <si>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</si>
  <si>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</si>
  <si>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</si>
  <si>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</si>
  <si>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</si>
  <si>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</si>
  <si>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</si>
  <si>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</si>
  <si>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</si>
  <si>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</si>
  <si>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</si>
  <si>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</si>
  <si>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</si>
  <si>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</si>
  <si>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</si>
  <si>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</si>
  <si>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</si>
  <si>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</si>
  <si>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</si>
  <si>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</si>
  <si>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</si>
  <si>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</si>
  <si>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</si>
  <si>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</si>
  <si>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</si>
  <si>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</si>
  <si>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</si>
  <si>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</si>
  <si>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</si>
  <si>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</si>
  <si>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</si>
  <si>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</si>
  <si>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</si>
  <si>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</si>
  <si>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</si>
  <si>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</si>
  <si>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</si>
  <si>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</si>
  <si>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</si>
  <si>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</si>
  <si>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</si>
  <si>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</si>
  <si>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</si>
  <si>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</si>
  <si>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</si>
  <si>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</si>
  <si>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</si>
  <si>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</si>
  <si>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</si>
  <si>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</si>
  <si>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</si>
  <si>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</si>
  <si>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</si>
  <si>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</si>
  <si>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</si>
  <si>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</si>
  <si>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</si>
  <si>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</si>
  <si>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</si>
  <si>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</si>
  <si>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</si>
  <si>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</si>
  <si>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</si>
  <si>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</si>
  <si>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</si>
  <si>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</si>
  <si>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</si>
  <si>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</si>
  <si>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</si>
  <si>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</si>
  <si>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</si>
  <si>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</si>
  <si>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</si>
  <si>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</si>
  <si>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</si>
  <si>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</si>
  <si>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</si>
  <si>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</si>
  <si>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</si>
  <si>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</si>
  <si>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</si>
  <si>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</si>
  <si>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</si>
  <si>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</si>
  <si>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</si>
  <si>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</si>
  <si>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</si>
  <si>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</si>
  <si>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</si>
  <si>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</si>
  <si>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</si>
  <si>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</si>
  <si>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</si>
  <si>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</si>
  <si>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</si>
  <si>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</si>
  <si>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</si>
  <si>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</si>
  <si>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</si>
  <si>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</si>
  <si>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</si>
  <si>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</si>
  <si>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</si>
  <si>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</si>
  <si>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</si>
  <si>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</si>
  <si>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</si>
  <si>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</si>
  <si>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</si>
  <si>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</si>
  <si>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</si>
  <si>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</si>
  <si>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</si>
  <si>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</si>
  <si>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</si>
  <si>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</si>
  <si>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</si>
  <si>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</si>
  <si>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</si>
  <si>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</si>
  <si>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</si>
  <si>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</si>
  <si>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</si>
  <si>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</si>
  <si>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</si>
  <si>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</si>
  <si>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</si>
  <si>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</si>
  <si>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</si>
  <si>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</si>
  <si>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</si>
  <si>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</si>
  <si>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</si>
  <si>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</si>
  <si>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</si>
  <si>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</si>
  <si>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</si>
  <si>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</si>
  <si>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</si>
  <si>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</si>
  <si>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</si>
  <si>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</si>
  <si>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</si>
  <si>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</si>
  <si>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</si>
  <si>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</si>
  <si>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</si>
  <si>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</si>
  <si>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</si>
  <si>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</si>
  <si>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</si>
  <si>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</si>
  <si>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</si>
  <si>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</si>
  <si>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</si>
  <si>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</si>
  <si>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</si>
  <si>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</si>
  <si>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</si>
  <si>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</si>
  <si>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</si>
  <si>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</si>
  <si>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</si>
  <si>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</si>
  <si>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</si>
  <si>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</si>
  <si>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</si>
  <si>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</si>
  <si>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</si>
  <si>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</si>
  <si>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</si>
  <si>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</si>
  <si>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</si>
  <si>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</si>
  <si>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</si>
  <si>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</si>
  <si>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</si>
  <si>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</si>
  <si>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</si>
  <si>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</si>
  <si>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</si>
  <si>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</si>
  <si>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</si>
  <si>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</si>
  <si>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</si>
  <si>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</si>
  <si>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</si>
  <si>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</si>
  <si>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</si>
  <si>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</si>
  <si>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</si>
  <si>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</si>
  <si>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</si>
  <si>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</si>
  <si>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</si>
  <si>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</si>
  <si>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</si>
  <si>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</si>
  <si>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</si>
  <si>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</si>
  <si>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</si>
  <si>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</si>
  <si>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</si>
  <si>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</si>
  <si>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</si>
  <si>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</si>
  <si>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</si>
  <si>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</si>
  <si>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</si>
  <si>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</si>
  <si>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</si>
  <si>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</si>
  <si>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</si>
  <si>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</si>
  <si>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</si>
  <si>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</si>
  <si>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</si>
  <si>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</si>
  <si>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</si>
  <si>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</si>
  <si>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</si>
  <si>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</si>
  <si>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</si>
  <si>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</si>
  <si>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</si>
  <si>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</si>
  <si>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</si>
  <si>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</si>
  <si>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</si>
  <si>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</si>
  <si>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</si>
  <si>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</si>
  <si>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</si>
  <si>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</si>
  <si>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</si>
  <si>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</si>
  <si>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</si>
  <si>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</si>
  <si>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</si>
  <si>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</si>
  <si>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</si>
  <si>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</si>
  <si>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</si>
  <si>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</si>
  <si>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</si>
  <si>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</si>
  <si>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</si>
  <si>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</si>
  <si>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</si>
  <si>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</si>
  <si>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</si>
  <si>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</si>
  <si>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</si>
  <si>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</si>
  <si>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</si>
  <si>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</si>
  <si>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</si>
  <si>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</si>
  <si>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</si>
  <si>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</si>
  <si>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</si>
  <si>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</si>
  <si>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</si>
  <si>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</si>
  <si>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</si>
  <si>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</si>
  <si>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</si>
  <si>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</si>
  <si>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</si>
  <si>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</si>
  <si>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</si>
  <si>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</si>
  <si>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</si>
  <si>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</si>
  <si>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</si>
  <si>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</si>
  <si>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</si>
  <si>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</si>
  <si>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</si>
  <si>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</si>
  <si>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</si>
  <si>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</si>
  <si>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</si>
  <si>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</si>
  <si>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</si>
  <si>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</si>
  <si>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</si>
  <si>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</si>
  <si>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</si>
  <si>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</si>
  <si>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</si>
  <si>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</si>
  <si>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</si>
  <si>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</si>
  <si>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</si>
  <si>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</si>
  <si>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</si>
  <si>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</si>
  <si>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</si>
  <si>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</si>
  <si>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</si>
  <si>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</si>
  <si>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</si>
  <si>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</si>
  <si>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</si>
  <si>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</si>
  <si>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</si>
  <si>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</si>
  <si>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</si>
  <si>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</si>
  <si>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</si>
  <si>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</si>
  <si>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</si>
  <si>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</si>
  <si>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</si>
  <si>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</si>
  <si>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</si>
  <si>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</si>
  <si>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</si>
  <si>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</si>
  <si>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</si>
  <si>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</si>
  <si>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</si>
  <si>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</si>
  <si>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</si>
  <si>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</si>
  <si>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</si>
  <si>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</si>
  <si>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</si>
  <si>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</si>
  <si>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</si>
  <si>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</si>
  <si>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</si>
  <si>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</si>
  <si>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</si>
  <si>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</si>
  <si>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</si>
  <si>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</si>
  <si>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</si>
  <si>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</si>
  <si>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</si>
  <si>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</si>
  <si>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</si>
  <si>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</si>
  <si>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</si>
  <si>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</si>
  <si>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</si>
  <si>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</si>
  <si>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</si>
  <si>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</si>
  <si>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</si>
  <si>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</si>
  <si>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</si>
  <si>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</si>
  <si>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</si>
  <si>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</si>
  <si>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</si>
  <si>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</si>
  <si>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</si>
  <si>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</si>
  <si>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</si>
  <si>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</si>
  <si>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</si>
  <si>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</si>
  <si>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</si>
  <si>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</si>
  <si>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</si>
  <si>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</si>
  <si>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</si>
  <si>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</si>
  <si>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</si>
  <si>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</si>
  <si>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</si>
  <si>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</si>
  <si>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</si>
  <si>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</si>
  <si>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</si>
  <si>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</si>
  <si>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</si>
  <si>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</si>
  <si>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</si>
  <si>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</si>
  <si>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</si>
  <si>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</si>
  <si>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</si>
  <si>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</si>
  <si>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</si>
  <si>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</si>
  <si>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</si>
  <si>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</si>
  <si>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</si>
  <si>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</si>
  <si>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</si>
  <si>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</si>
  <si>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</si>
  <si>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</si>
  <si>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</si>
  <si>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</si>
  <si>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</si>
  <si>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</si>
  <si>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</si>
  <si>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</si>
  <si>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</si>
  <si>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</si>
  <si>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</si>
  <si>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</si>
  <si>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</si>
  <si>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</si>
  <si>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</si>
  <si>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</si>
  <si>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</si>
  <si>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</si>
  <si>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</si>
  <si>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</si>
  <si>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</si>
  <si>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</si>
  <si>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</si>
  <si>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</si>
  <si>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</si>
  <si>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</si>
  <si>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</si>
  <si>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</si>
  <si>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</si>
  <si>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</si>
  <si>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</si>
  <si>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</si>
  <si>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</si>
  <si>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</si>
  <si>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</si>
  <si>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</si>
  <si>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</si>
  <si>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</si>
  <si>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</si>
  <si>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</si>
  <si>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</si>
  <si>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</si>
  <si>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</si>
  <si>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</si>
  <si>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</si>
  <si>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</si>
  <si>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</si>
  <si>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</si>
  <si>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</si>
  <si>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</si>
  <si>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</si>
  <si>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</si>
  <si>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</si>
  <si>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</si>
  <si>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</si>
  <si>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</si>
  <si>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</si>
  <si>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</si>
  <si>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</si>
  <si>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</si>
  <si>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</si>
  <si>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</si>
  <si>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</si>
  <si>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</si>
  <si>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</si>
  <si>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</si>
  <si>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</si>
  <si>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</si>
  <si>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</si>
  <si>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</si>
  <si>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</si>
  <si>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</si>
  <si>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</si>
  <si>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</si>
  <si>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</si>
  <si>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</si>
  <si>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</si>
  <si>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</si>
  <si>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</si>
  <si>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</si>
  <si>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</si>
  <si>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</si>
  <si>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</si>
  <si>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</si>
  <si>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</si>
  <si>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</si>
  <si>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</si>
  <si>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</si>
  <si>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</si>
  <si>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</si>
  <si>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</si>
  <si>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</si>
  <si>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</si>
  <si>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</si>
  <si>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</si>
  <si>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</si>
  <si>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</si>
  <si>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</si>
  <si>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</si>
  <si>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</si>
  <si>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</si>
  <si>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</si>
  <si>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</si>
  <si>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</si>
  <si>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</si>
  <si>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</si>
  <si>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</si>
  <si>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</si>
  <si>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</si>
  <si>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</si>
  <si>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</si>
  <si>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</si>
  <si>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</si>
  <si>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</si>
  <si>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</si>
  <si>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</si>
  <si>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</si>
  <si>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</si>
  <si>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</si>
  <si>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</si>
  <si>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</si>
  <si>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</si>
  <si>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</si>
  <si>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</si>
  <si>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</si>
  <si>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</si>
  <si>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</si>
  <si>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</si>
  <si>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</si>
  <si>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</si>
  <si>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</si>
  <si>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</si>
  <si>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</si>
  <si>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</si>
  <si>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</si>
  <si>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</si>
  <si>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</si>
  <si>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</si>
  <si>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</si>
  <si>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</si>
  <si>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</si>
  <si>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</si>
  <si>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</si>
  <si>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</si>
  <si>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</si>
  <si>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</si>
  <si>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</si>
  <si>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</si>
  <si>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</si>
  <si>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</si>
  <si>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</si>
  <si>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</si>
  <si>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</si>
  <si>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</si>
  <si>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</si>
  <si>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</si>
  <si>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</si>
  <si>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</si>
  <si>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</si>
  <si>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</si>
  <si>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</si>
  <si>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</si>
  <si>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</si>
  <si>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</si>
  <si>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</si>
  <si>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</si>
  <si>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</si>
  <si>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</si>
  <si>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</si>
  <si>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</si>
  <si>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</si>
  <si>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</si>
  <si>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</si>
  <si>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</si>
  <si>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</si>
  <si>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</si>
  <si>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</si>
  <si>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</si>
  <si>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</si>
  <si>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</si>
  <si>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</si>
  <si>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</si>
  <si>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</si>
  <si>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</si>
  <si>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</si>
  <si>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</si>
  <si>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</si>
  <si>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</si>
  <si>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</si>
  <si>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</si>
  <si>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</si>
  <si>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</si>
  <si>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</si>
  <si>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</si>
  <si>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</si>
  <si>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</si>
  <si>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</si>
  <si>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</si>
  <si>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</si>
  <si>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</si>
  <si>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</si>
  <si>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</si>
  <si>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</si>
  <si>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</si>
  <si>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</si>
  <si>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</si>
  <si>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</si>
  <si>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</si>
  <si>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</si>
  <si>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</si>
  <si>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</si>
  <si>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</si>
  <si>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</si>
  <si>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</si>
  <si>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</si>
  <si>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</si>
  <si>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</si>
  <si>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</si>
  <si>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</si>
  <si>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</si>
  <si>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</si>
  <si>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</si>
  <si>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</si>
  <si>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</si>
  <si>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</si>
  <si>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</si>
  <si>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</si>
  <si>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</si>
  <si>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</si>
  <si>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</si>
  <si>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</si>
  <si>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</si>
  <si>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</si>
  <si>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</si>
  <si>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</si>
  <si>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</si>
  <si>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</si>
  <si>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</si>
  <si>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</si>
  <si>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</si>
  <si>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</si>
  <si>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</si>
  <si>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</si>
  <si>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</si>
  <si>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</si>
  <si>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</si>
  <si>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</si>
  <si>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</si>
  <si>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</si>
  <si>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</si>
  <si>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</si>
  <si>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</si>
  <si>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</si>
  <si>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</si>
  <si>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</si>
  <si>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</si>
  <si>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</si>
  <si>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</si>
  <si>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</si>
  <si>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</si>
  <si>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</si>
  <si>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</si>
  <si>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</si>
  <si>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</si>
  <si>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</si>
  <si>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</si>
  <si>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</si>
  <si>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</si>
  <si>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</si>
  <si>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</si>
  <si>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</si>
  <si>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</si>
  <si>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</si>
  <si>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</si>
  <si>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</si>
  <si>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</si>
  <si>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</si>
  <si>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</si>
  <si>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</si>
  <si>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</si>
  <si>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</si>
  <si>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</si>
  <si>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</si>
  <si>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</si>
  <si>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</si>
  <si>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</si>
  <si>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</si>
  <si>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</si>
  <si>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</si>
  <si>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</si>
  <si>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</si>
  <si>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</si>
  <si>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</si>
  <si>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</si>
  <si>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</si>
  <si>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</si>
  <si>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</si>
  <si>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</si>
  <si>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</si>
  <si>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</si>
  <si>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</si>
  <si>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</si>
  <si>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</si>
  <si>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</si>
  <si>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</si>
  <si>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</si>
  <si>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</si>
  <si>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</si>
  <si>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</si>
  <si>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</si>
  <si>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</si>
  <si>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</si>
  <si>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</si>
  <si>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</si>
  <si>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</si>
  <si>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</si>
  <si>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</si>
  <si>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</si>
  <si>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</si>
  <si>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</si>
  <si>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</si>
  <si>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</si>
  <si>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</si>
  <si>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</si>
  <si>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</si>
  <si>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</si>
  <si>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</si>
  <si>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</si>
  <si>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</si>
  <si>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</si>
  <si>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</si>
  <si>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</si>
  <si>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</si>
  <si>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</si>
  <si>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</si>
  <si>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</si>
  <si>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</si>
  <si>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</si>
  <si>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</si>
  <si>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</si>
  <si>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</si>
  <si>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</si>
  <si>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</si>
  <si>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</si>
  <si>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</si>
  <si>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</si>
  <si>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</si>
  <si>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</si>
  <si>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</si>
  <si>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</si>
  <si>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</si>
  <si>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</si>
  <si>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</si>
  <si>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</si>
  <si>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</si>
  <si>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</si>
  <si>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</si>
  <si>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</si>
  <si>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</si>
  <si>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</si>
  <si>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</si>
  <si>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</si>
  <si>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</si>
  <si>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</si>
  <si>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</si>
  <si>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</si>
  <si>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</si>
  <si>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</si>
  <si>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</si>
  <si>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</si>
  <si>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</si>
  <si>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</si>
  <si>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</si>
  <si>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</si>
  <si>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</si>
  <si>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</si>
  <si>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</si>
  <si>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</si>
  <si>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</si>
  <si>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</si>
  <si>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</si>
  <si>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</si>
  <si>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</si>
  <si>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</si>
  <si>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</si>
  <si>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</si>
  <si>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</si>
  <si>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</si>
  <si>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</si>
  <si>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</si>
  <si>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</si>
  <si>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</si>
  <si>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</si>
  <si>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</si>
  <si>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</si>
  <si>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</si>
  <si>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</si>
  <si>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</si>
  <si>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</si>
  <si>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</si>
  <si>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</si>
  <si>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</si>
  <si>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</si>
  <si>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</si>
  <si>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</si>
  <si>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</si>
  <si>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</si>
  <si>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</si>
  <si>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</si>
  <si>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</si>
  <si>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</si>
  <si>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</si>
  <si>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</si>
  <si>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</si>
  <si>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</si>
  <si>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</si>
  <si>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</si>
  <si>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</si>
  <si>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</si>
  <si>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</si>
  <si>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</si>
  <si>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</si>
  <si>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</si>
  <si>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</si>
  <si>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</si>
  <si>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</si>
  <si>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</si>
  <si>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</si>
  <si>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</si>
  <si>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</si>
  <si>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</si>
  <si>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</si>
  <si>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</si>
  <si>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</si>
  <si>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</si>
  <si>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</si>
  <si>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</si>
  <si>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</si>
  <si>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</si>
  <si>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</si>
  <si>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</si>
  <si>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</si>
  <si>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</si>
  <si>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</si>
  <si>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</si>
  <si>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</si>
  <si>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</si>
  <si>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</si>
  <si>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</si>
  <si>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</si>
  <si>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</si>
  <si>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</si>
  <si>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</si>
  <si>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</si>
  <si>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</si>
  <si>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</si>
  <si>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</si>
  <si>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</si>
  <si>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</si>
  <si>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</si>
  <si>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</si>
  <si>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</si>
  <si>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</si>
  <si>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</si>
  <si>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</si>
  <si>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</si>
  <si>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</si>
  <si>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</si>
  <si>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</si>
  <si>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</si>
  <si>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</si>
  <si>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</si>
  <si>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</si>
  <si>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</si>
  <si>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</si>
  <si>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</si>
  <si>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</si>
  <si>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</si>
  <si>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</si>
  <si>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</si>
  <si>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</si>
  <si>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</si>
  <si>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</si>
  <si>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</si>
  <si>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</si>
  <si>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</si>
  <si>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</si>
  <si>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</si>
  <si>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</si>
  <si>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</si>
  <si>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</si>
  <si>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</si>
  <si>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</si>
  <si>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</si>
  <si>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</si>
  <si>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</si>
  <si>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</si>
  <si>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</si>
  <si>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</si>
  <si>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</si>
  <si>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</si>
  <si>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</si>
  <si>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</si>
  <si>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</si>
  <si>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</si>
  <si>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</si>
  <si>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</si>
  <si>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</si>
  <si>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</si>
  <si>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</si>
  <si>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</si>
  <si>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</si>
  <si>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</si>
  <si>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</si>
  <si>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</si>
  <si>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</si>
  <si>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</si>
  <si>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</si>
  <si>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</si>
  <si>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</si>
  <si>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</si>
  <si>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</si>
  <si>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</si>
  <si>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</si>
  <si>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</si>
  <si>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</si>
  <si>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</si>
  <si>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</si>
  <si>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</si>
  <si>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</si>
  <si>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</si>
  <si>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</si>
  <si>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</si>
  <si>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</si>
  <si>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</si>
  <si>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</si>
  <si>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</si>
  <si>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</si>
  <si>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</si>
  <si>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</si>
  <si>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</si>
  <si>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</si>
  <si>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</si>
  <si>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</si>
  <si>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</si>
  <si>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</si>
  <si>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</si>
  <si>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</si>
  <si>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</si>
  <si>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</si>
  <si>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</si>
  <si>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</si>
  <si>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</si>
  <si>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</si>
  <si>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</si>
  <si>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</si>
  <si>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</si>
  <si>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</si>
  <si>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</si>
  <si>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</si>
  <si>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</si>
  <si>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</si>
  <si>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</si>
  <si>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</si>
  <si>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</si>
  <si>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</si>
  <si>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</si>
  <si>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</si>
  <si>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</si>
  <si>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</si>
  <si>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</si>
  <si>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</si>
  <si>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</si>
  <si>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</si>
  <si>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</si>
  <si>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</si>
  <si>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</si>
  <si>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</si>
  <si>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</si>
  <si>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</si>
  <si>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</si>
  <si>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</si>
  <si>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</si>
  <si>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</si>
  <si>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</si>
  <si>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</si>
  <si>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</si>
  <si>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</si>
  <si>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</si>
  <si>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</si>
  <si>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</si>
  <si>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</si>
  <si>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</si>
  <si>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</si>
  <si>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</si>
  <si>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</si>
  <si>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</si>
  <si>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</si>
  <si>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</si>
  <si>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</si>
  <si>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</si>
  <si>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</si>
  <si>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</si>
  <si>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</si>
  <si>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</si>
  <si>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</si>
  <si>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</si>
  <si>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</si>
  <si>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</si>
  <si>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</si>
  <si>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</si>
  <si>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</si>
  <si>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</si>
  <si>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</si>
  <si>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</si>
  <si>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</si>
  <si>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</si>
  <si>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</si>
  <si>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</si>
  <si>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</si>
  <si>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</si>
  <si>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</si>
  <si>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</si>
  <si>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</si>
  <si>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</si>
  <si>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</si>
  <si>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</si>
  <si>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</si>
  <si>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</si>
  <si>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</si>
  <si>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</si>
  <si>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</si>
  <si>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</si>
  <si>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</si>
  <si>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</si>
  <si>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</si>
  <si>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</si>
  <si>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</si>
  <si>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</si>
  <si>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</si>
  <si>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</si>
  <si>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</si>
  <si>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</si>
  <si>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</si>
  <si>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</si>
  <si>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</si>
  <si>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</si>
  <si>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</si>
  <si>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</si>
  <si>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</si>
  <si>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</si>
  <si>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</si>
  <si>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</si>
  <si>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</si>
  <si>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</si>
  <si>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</si>
  <si>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</si>
  <si>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</si>
  <si>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</si>
  <si>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</si>
  <si>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</si>
  <si>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</si>
  <si>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</si>
  <si>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</si>
  <si>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</si>
  <si>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</si>
  <si>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</si>
  <si>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</si>
  <si>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</si>
  <si>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</si>
  <si>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</si>
  <si>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</si>
  <si>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</si>
  <si>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</si>
  <si>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</si>
  <si>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</si>
  <si>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</si>
  <si>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</si>
  <si>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</si>
  <si>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</si>
  <si>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</si>
  <si>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</si>
  <si>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</si>
  <si>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</si>
  <si>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</si>
  <si>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</si>
  <si>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</si>
  <si>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</si>
  <si>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</si>
  <si>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</si>
  <si>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</si>
  <si>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</si>
  <si>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</si>
  <si>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</si>
  <si>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</si>
  <si>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</si>
  <si>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</si>
  <si>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</si>
  <si>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</si>
  <si>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</si>
  <si>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</si>
  <si>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</si>
  <si>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</si>
  <si>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</si>
  <si>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</si>
  <si>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</si>
  <si>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</si>
  <si>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</si>
  <si>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</si>
  <si>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</si>
  <si>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</si>
  <si>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</si>
  <si>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</si>
  <si>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</si>
  <si>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</si>
  <si>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</si>
  <si>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</si>
  <si>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</si>
  <si>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</si>
  <si>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</si>
  <si>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</si>
  <si>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</si>
  <si>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</si>
  <si>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</si>
  <si>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</si>
  <si>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</si>
  <si>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</si>
  <si>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</si>
  <si>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</si>
  <si>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</si>
  <si>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</si>
  <si>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</si>
  <si>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</si>
  <si>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</si>
  <si>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</si>
  <si>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</si>
  <si>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</si>
  <si>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</si>
  <si>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</si>
  <si>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</si>
  <si>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</si>
  <si>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</si>
  <si>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</si>
  <si>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</si>
  <si>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</si>
  <si>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</si>
  <si>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</si>
  <si>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</si>
  <si>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</si>
  <si>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</si>
  <si>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</si>
  <si>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</si>
  <si>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</si>
  <si>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</si>
  <si>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</si>
  <si>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</si>
  <si>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</si>
  <si>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</si>
  <si>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</si>
  <si>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</si>
  <si>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</si>
  <si>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</si>
  <si>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</si>
  <si>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</si>
  <si>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</si>
  <si>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</si>
  <si>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</si>
  <si>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</si>
  <si>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</si>
  <si>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</si>
  <si>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</si>
  <si>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</si>
  <si>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</si>
  <si>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</si>
  <si>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</si>
  <si>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</si>
  <si>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</si>
  <si>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</si>
  <si>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</si>
  <si>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</si>
  <si>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</si>
  <si>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</si>
  <si>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</si>
  <si>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</si>
  <si>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</si>
  <si>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</si>
  <si>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</si>
  <si>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</si>
  <si>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</si>
  <si>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</si>
  <si>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</si>
  <si>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</si>
  <si>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</si>
  <si>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</si>
  <si>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</si>
  <si>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</si>
  <si>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</si>
  <si>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</si>
  <si>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</si>
  <si>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</si>
  <si>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</si>
  <si>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</si>
  <si>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</si>
  <si>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</si>
  <si>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</si>
  <si>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</si>
  <si>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</si>
  <si>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</si>
  <si>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</si>
  <si>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</si>
  <si>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</si>
  <si>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</si>
  <si>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</si>
  <si>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</si>
  <si>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</si>
  <si>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</si>
  <si>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</si>
  <si>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</si>
  <si>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</si>
  <si>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</si>
  <si>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</si>
  <si>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</si>
  <si>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</si>
  <si>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</si>
  <si>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</si>
  <si>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</si>
  <si>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</si>
  <si>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</si>
  <si>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</si>
  <si>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</si>
  <si>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</si>
  <si>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</si>
  <si>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</si>
  <si>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</si>
  <si>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</si>
  <si>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</si>
  <si>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</si>
  <si>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</si>
  <si>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</si>
  <si>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</si>
  <si>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</si>
  <si>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</si>
  <si>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</si>
  <si>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</si>
  <si>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</si>
  <si>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</si>
  <si>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</si>
  <si>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</si>
  <si>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</si>
  <si>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</si>
  <si>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</si>
  <si>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</si>
  <si>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</si>
  <si>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</si>
  <si>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</si>
  <si>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</si>
  <si>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</si>
  <si>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</si>
  <si>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</si>
  <si>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</si>
  <si>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</si>
  <si>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</si>
  <si>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</si>
  <si>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</si>
  <si>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</si>
  <si>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</si>
  <si>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</si>
  <si>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</si>
  <si>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</si>
  <si>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</si>
  <si>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</si>
  <si>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</si>
  <si>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</si>
  <si>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</si>
  <si>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</si>
  <si>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</si>
  <si>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</si>
  <si>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</si>
  <si>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</si>
  <si>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</si>
  <si>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</si>
  <si>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</si>
  <si>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</si>
  <si>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</si>
  <si>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</si>
  <si>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</si>
  <si>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</si>
  <si>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</si>
  <si>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</si>
  <si>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</si>
  <si>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</si>
  <si>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</si>
  <si>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</si>
  <si>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</si>
  <si>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</si>
  <si>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</si>
  <si>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</si>
  <si>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</si>
  <si>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</si>
  <si>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</si>
  <si>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</si>
  <si>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</si>
  <si>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</si>
  <si>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</si>
  <si>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</si>
  <si>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</si>
  <si>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</si>
  <si>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</si>
  <si>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</si>
  <si>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</si>
  <si>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</si>
  <si>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</si>
  <si>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</si>
  <si>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</si>
  <si>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</si>
  <si>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</si>
  <si>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</si>
  <si>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</si>
  <si>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</si>
  <si>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</si>
  <si>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</si>
  <si>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</si>
  <si>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</si>
  <si>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</si>
  <si>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</si>
  <si>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</si>
  <si>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</si>
  <si>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</si>
  <si>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</si>
  <si>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</si>
  <si>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</si>
  <si>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</si>
  <si>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</si>
  <si>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</si>
  <si>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</si>
  <si>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</si>
  <si>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</si>
  <si>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</si>
  <si>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</si>
  <si>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</si>
  <si>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</si>
  <si>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</si>
  <si>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</si>
  <si>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</si>
  <si>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</si>
  <si>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</si>
  <si>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</si>
  <si>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</si>
  <si>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</si>
  <si>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</si>
  <si>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</si>
  <si>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</si>
  <si>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</si>
  <si>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</si>
  <si>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</si>
  <si>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</si>
  <si>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</si>
  <si>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</si>
  <si>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</si>
  <si>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</si>
  <si>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</si>
  <si>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</si>
  <si>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</si>
  <si>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</si>
  <si>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</si>
  <si>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</si>
  <si>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</si>
  <si>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</si>
  <si>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</si>
  <si>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</si>
  <si>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</si>
  <si>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</si>
  <si>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</si>
  <si>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</si>
  <si>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</si>
  <si>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</si>
  <si>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</si>
  <si>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</si>
  <si>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</si>
  <si>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</si>
  <si>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</si>
  <si>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</si>
  <si>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</si>
  <si>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</si>
  <si>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</si>
  <si>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</si>
  <si>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</si>
  <si>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</si>
  <si>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</si>
  <si>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</si>
  <si>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</si>
  <si>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</si>
  <si>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</si>
  <si>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</si>
  <si>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</si>
  <si>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</si>
  <si>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</si>
  <si>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</si>
  <si>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</si>
  <si>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</si>
  <si>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</si>
  <si>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</si>
  <si>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</si>
  <si>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</si>
  <si>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</si>
  <si>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</si>
  <si>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</si>
  <si>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</si>
  <si>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</si>
  <si>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</si>
  <si>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</si>
  <si>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</si>
  <si>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</si>
  <si>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</si>
  <si>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</si>
  <si>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</si>
  <si>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</si>
  <si>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</si>
  <si>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</si>
  <si>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</si>
  <si>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</si>
  <si>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</si>
  <si>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</si>
  <si>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</si>
  <si>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</si>
  <si>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</si>
  <si>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</si>
  <si>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</si>
  <si>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</si>
  <si>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</si>
  <si>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</si>
  <si>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</si>
  <si>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</si>
  <si>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</si>
  <si>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</si>
  <si>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</si>
  <si>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</si>
  <si>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</si>
  <si>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</si>
  <si>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</si>
  <si>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</si>
  <si>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</si>
  <si>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</si>
  <si>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</si>
  <si>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</si>
  <si>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</si>
  <si>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</si>
  <si>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</si>
  <si>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</si>
  <si>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</si>
  <si>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</si>
  <si>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</si>
  <si>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</si>
  <si>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</si>
  <si>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</si>
  <si>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</si>
  <si>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</si>
  <si>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</si>
  <si>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</si>
  <si>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</si>
  <si>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</si>
  <si>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</si>
  <si>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</si>
  <si>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</si>
  <si>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</si>
  <si>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</si>
  <si>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</si>
  <si>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</si>
  <si>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</si>
  <si>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</si>
  <si>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</si>
  <si>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</si>
  <si>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</si>
  <si>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</si>
  <si>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</si>
  <si>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</si>
  <si>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</si>
  <si>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</si>
  <si>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</si>
  <si>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</si>
  <si>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</si>
  <si>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</si>
  <si>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</si>
  <si>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</si>
  <si>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</si>
  <si>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</si>
  <si>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</si>
  <si>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</si>
  <si>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</si>
  <si>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</si>
  <si>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</si>
  <si>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</si>
  <si>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</si>
  <si>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</si>
  <si>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</si>
  <si>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</si>
  <si>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</si>
  <si>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</si>
  <si>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</si>
  <si>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</si>
  <si>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</si>
  <si>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</si>
  <si>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</si>
  <si>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</si>
  <si>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</si>
  <si>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</si>
  <si>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</si>
  <si>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</si>
  <si>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</si>
  <si>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</si>
  <si>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</si>
  <si>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</si>
  <si>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</si>
  <si>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</si>
  <si>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</si>
  <si>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</si>
  <si>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</si>
  <si>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</si>
  <si>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</si>
  <si>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</si>
  <si>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</si>
  <si>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</si>
  <si>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</si>
  <si>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</si>
  <si>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</si>
  <si>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</si>
  <si>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</si>
  <si>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</si>
  <si>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</si>
  <si>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</si>
  <si>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</si>
  <si>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</si>
  <si>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</si>
  <si>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</si>
  <si>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</si>
  <si>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</si>
  <si>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</si>
  <si>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</si>
  <si>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</si>
  <si>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</si>
  <si>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</si>
  <si>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</si>
  <si>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</si>
  <si>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</si>
  <si>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</si>
  <si>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</si>
  <si>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</si>
  <si>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</si>
  <si>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</si>
  <si>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</si>
  <si>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</si>
  <si>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</si>
  <si>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</si>
  <si>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</si>
  <si>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</si>
  <si>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</si>
  <si>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</si>
  <si>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</si>
  <si>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</si>
  <si>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</si>
  <si>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</si>
  <si>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</si>
  <si>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</si>
  <si>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</si>
  <si>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</si>
  <si>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</si>
  <si>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</si>
  <si>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</si>
  <si>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</si>
  <si>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</si>
  <si>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</si>
  <si>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</si>
  <si>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</si>
  <si>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</si>
  <si>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</si>
  <si>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</si>
  <si>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</si>
  <si>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</si>
  <si>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</si>
  <si>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</si>
  <si>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</si>
  <si>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</si>
  <si>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</si>
  <si>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</si>
  <si>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</si>
  <si>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</si>
  <si>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</si>
  <si>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</si>
  <si>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</si>
  <si>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</si>
  <si>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</si>
  <si>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</si>
  <si>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</si>
  <si>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</si>
  <si>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</si>
  <si>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</si>
  <si>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</si>
  <si>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</si>
  <si>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</si>
  <si>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</si>
  <si>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</si>
  <si>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</si>
  <si>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</si>
  <si>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</si>
  <si>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</si>
  <si>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</si>
  <si>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</si>
  <si>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</si>
  <si>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</si>
  <si>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</si>
  <si>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</si>
  <si>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</si>
  <si>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</si>
  <si>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</si>
  <si>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</si>
  <si>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</si>
  <si>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</si>
  <si>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</si>
  <si>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</si>
  <si>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</si>
  <si>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</si>
  <si>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</si>
  <si>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</si>
  <si>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</si>
  <si>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</si>
  <si>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</si>
  <si>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</si>
  <si>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</si>
  <si>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</si>
  <si>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</si>
  <si>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</si>
  <si>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</si>
  <si>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</si>
  <si>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</si>
  <si>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</si>
  <si>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</si>
  <si>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</si>
  <si>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</si>
  <si>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</si>
  <si>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</si>
  <si>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</si>
  <si>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</si>
  <si>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</si>
  <si>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</si>
  <si>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</si>
  <si>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</si>
  <si>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</si>
  <si>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</si>
  <si>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</si>
  <si>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</si>
  <si>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</si>
  <si>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</si>
  <si>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</si>
  <si>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</si>
  <si>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</si>
  <si>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</si>
  <si>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</si>
  <si>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</si>
  <si>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</si>
  <si>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</si>
  <si>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</si>
  <si>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</si>
  <si>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</si>
  <si>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</si>
  <si>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</si>
  <si>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</si>
  <si>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</si>
  <si>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</si>
  <si>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</si>
  <si>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</si>
  <si>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</si>
  <si>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</si>
  <si>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</si>
  <si>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</si>
  <si>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</si>
  <si>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</si>
  <si>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</si>
  <si>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</si>
  <si>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</si>
  <si>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</si>
  <si>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</si>
  <si>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</si>
  <si>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</si>
  <si>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</si>
  <si>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</si>
  <si>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</si>
  <si>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</si>
  <si>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</si>
  <si>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</si>
  <si>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</si>
  <si>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</si>
  <si>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</si>
  <si>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</si>
  <si>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</si>
  <si>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</si>
  <si>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</si>
  <si>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</si>
  <si>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</si>
  <si>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</si>
  <si>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</si>
  <si>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</si>
  <si>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</si>
  <si>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</si>
  <si>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</si>
  <si>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</si>
  <si>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</si>
  <si>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</si>
  <si>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</si>
  <si>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</si>
  <si>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</si>
  <si>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</si>
  <si>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</si>
  <si>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</si>
  <si>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</si>
  <si>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</si>
  <si>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</si>
  <si>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</si>
  <si>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</si>
  <si>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</si>
  <si>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</si>
  <si>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</si>
  <si>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</si>
  <si>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</si>
  <si>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</si>
  <si>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</si>
  <si>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</si>
  <si>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</si>
  <si>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</si>
  <si>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</si>
  <si>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</si>
  <si>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</si>
  <si>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</si>
  <si>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</si>
  <si>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</si>
  <si>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</si>
  <si>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</si>
  <si>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</si>
  <si>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</si>
  <si>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</si>
  <si>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</si>
  <si>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</si>
  <si>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</si>
  <si>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</si>
  <si>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</si>
  <si>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</si>
  <si>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</si>
  <si>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</si>
  <si>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</si>
  <si>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</si>
  <si>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</si>
  <si>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</si>
  <si>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</si>
  <si>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</si>
  <si>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</si>
  <si>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</si>
  <si>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</si>
  <si>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</si>
  <si>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</si>
  <si>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</si>
  <si>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</si>
  <si>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</si>
  <si>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</si>
  <si>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</si>
  <si>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</si>
  <si>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</si>
  <si>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</si>
  <si>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</si>
  <si>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</si>
  <si>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</si>
  <si>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</si>
  <si>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</si>
  <si>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</si>
  <si>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</si>
  <si>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</si>
  <si>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</si>
  <si>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</si>
  <si>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</si>
  <si>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</si>
  <si>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</si>
  <si>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</si>
  <si>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</si>
  <si>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</si>
  <si>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</si>
  <si>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</si>
  <si>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</si>
  <si>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</si>
  <si>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</si>
  <si>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</si>
  <si>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</si>
  <si>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</si>
  <si>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</si>
  <si>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</si>
  <si>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</si>
  <si>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</si>
  <si>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</si>
  <si>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</si>
  <si>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</si>
  <si>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</si>
  <si>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</si>
  <si>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</si>
  <si>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</si>
  <si>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</si>
  <si>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</si>
  <si>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</si>
  <si>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</si>
  <si>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</si>
  <si>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</si>
  <si>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</si>
  <si>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</si>
  <si>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</si>
  <si>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</si>
  <si>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</si>
  <si>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</si>
  <si>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</si>
  <si>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</si>
  <si>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</si>
  <si>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</si>
  <si>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</si>
  <si>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</si>
  <si>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</si>
  <si>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</si>
  <si>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</si>
  <si>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</si>
  <si>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</si>
  <si>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</si>
  <si>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</si>
  <si>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</si>
  <si>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</si>
  <si>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</si>
  <si>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</si>
  <si>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</si>
  <si>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</si>
  <si>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</si>
  <si>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</si>
  <si>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</si>
  <si>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</si>
  <si>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</si>
  <si>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</si>
  <si>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</si>
  <si>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</si>
  <si>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</si>
  <si>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</si>
  <si>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</si>
  <si>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</si>
  <si>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</si>
  <si>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</si>
  <si>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</si>
  <si>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</si>
  <si>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</si>
  <si>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</si>
  <si>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</si>
  <si>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</si>
  <si>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</si>
  <si>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</si>
  <si>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</si>
  <si>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</si>
  <si>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</si>
  <si>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</si>
  <si>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</si>
  <si>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</si>
  <si>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</si>
  <si>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</si>
  <si>
    <t>camino feliz aplica Valor Estado CGF en 0</t>
  </si>
  <si>
    <t>camino feliz aplica Valor Estado CGF en 1</t>
  </si>
  <si>
    <t>Se modifica nombre de caso para que sea reconocido como feliz</t>
  </si>
  <si>
    <t>métodos abaqus</t>
  </si>
  <si>
    <t>Configuración de métodos y casos</t>
  </si>
  <si>
    <t>abq/fronton/altaOrdenRentaVariable</t>
  </si>
  <si>
    <t>abq/fronton/altaOrdenRentaFija</t>
  </si>
  <si>
    <t>abq/fronton/altaOrdenIIF</t>
  </si>
  <si>
    <t>abq/fronton/altaOrdenGlobalRentaVariable</t>
  </si>
  <si>
    <t>abq/fronton/altaOrdenGlobalCuotas</t>
  </si>
  <si>
    <t>abq/fronton/altaOrdenCuotas</t>
  </si>
  <si>
    <t>abq/fronton/altaInstrumentos</t>
  </si>
  <si>
    <t>abq/fronton/altaInstrumentoIF</t>
  </si>
  <si>
    <t>"titulos"</t>
  </si>
  <si>
    <t>"indPrecio"</t>
  </si>
  <si>
    <t>"cotizacion"</t>
  </si>
  <si>
    <t>"fechaLimiteHasta"</t>
  </si>
  <si>
    <t>"broker"</t>
  </si>
  <si>
    <t>alta de orden FrontOn de Renta Variable</t>
  </si>
  <si>
    <t>Caso Feliz Operación de compra</t>
  </si>
  <si>
    <t>Valor incorrecto para Operación</t>
  </si>
  <si>
    <t>Instrumento no es de Renta Variable</t>
  </si>
  <si>
    <t>Cartera no es válida</t>
  </si>
  <si>
    <t>Cartera no esta activa</t>
  </si>
  <si>
    <t>100000100000000000000000.05</t>
  </si>
  <si>
    <t>Monto títulos muy grande</t>
  </si>
  <si>
    <t>Indicador de precios inválido: El valor debe ser 'A' = A mercado, 'P' = Precio límite, 'M' = Por lo mejor"</t>
  </si>
  <si>
    <t>"R"</t>
  </si>
  <si>
    <t>Caso Feliz Operación de Venta</t>
  </si>
  <si>
    <t>Control posición</t>
  </si>
  <si>
    <t>Precio Negativo</t>
  </si>
  <si>
    <t>"25/11/2026"</t>
  </si>
  <si>
    <t>"50/11/2026"</t>
  </si>
  <si>
    <t>Control Formato de fecha</t>
  </si>
  <si>
    <t>"12-11-2026"</t>
  </si>
  <si>
    <t>Broker inválido, Entidad 80 no existe</t>
  </si>
  <si>
    <t>Parametria Verbo y QueryParameters</t>
  </si>
  <si>
    <t>Falta completar los verbos y QueryParameters de otros métodos!!</t>
  </si>
  <si>
    <t>"indPrimarioSecundario"</t>
  </si>
  <si>
    <t>"tasaOpe"</t>
  </si>
  <si>
    <t>"nominalDiv"</t>
  </si>
  <si>
    <t>alta de orden FrontOn de Renta Fija</t>
  </si>
  <si>
    <t>"26/11/2026"</t>
  </si>
  <si>
    <t>Valor correcto para IndPrimarioSecundario</t>
  </si>
  <si>
    <t>Instrumento no es de Renta Fija</t>
  </si>
  <si>
    <t>"26-11-2026"</t>
  </si>
  <si>
    <t>alta de orden FrontOn de IIF</t>
  </si>
  <si>
    <t>Codigo Base calculo incorrecto (sobre 20)</t>
  </si>
  <si>
    <t>Instrumento no es IIF</t>
  </si>
  <si>
    <t>"25-11-2026"</t>
  </si>
  <si>
    <t>Manejo decimales en el reparto</t>
  </si>
  <si>
    <t>Repetir las carteras en el arreglo de repartos</t>
  </si>
  <si>
    <t>Control de fecha limite</t>
  </si>
  <si>
    <t>"75/11/2026"</t>
  </si>
  <si>
    <t>"02-11-2026"</t>
  </si>
  <si>
    <t>{"cartera": 706, "importe": 200000.05 }</t>
  </si>
  <si>
    <t>{"cartera": 701, "importe": 10000000 }</t>
  </si>
  <si>
    <t>1 prereparto feliz</t>
  </si>
  <si>
    <t>3 prereparto feliz</t>
  </si>
  <si>
    <t>{"cartera": 710, "importe": 10000000 }</t>
  </si>
  <si>
    <t>{"cartera": 701, "importe": 200000.05 }</t>
  </si>
  <si>
    <t>{"cartera": 706, "importe": 3400000.01666667 }</t>
  </si>
  <si>
    <t>{"cartera": 701, "importe": 6800000.03333333 }</t>
  </si>
  <si>
    <t>"25/11/2023"</t>
  </si>
  <si>
    <t>{"cartera": 706, "importe": 100000.05 }</t>
  </si>
  <si>
    <t>Control Montos reparto, no se reparte todo</t>
  </si>
  <si>
    <t>Control Montos reparto, total repartido sobrepasa monto principal</t>
  </si>
  <si>
    <t>{"cartera": 706, "importe": 700000.05 }</t>
  </si>
  <si>
    <t>"efctivoDiv"</t>
  </si>
  <si>
    <t>Esta raro el nombre del campo</t>
  </si>
  <si>
    <t>alta de orden FrontOn de Cuotas</t>
  </si>
  <si>
    <t>Instrumento no es Cuotas</t>
  </si>
  <si>
    <t>"alias"</t>
  </si>
  <si>
    <t>"mercadoCotizacion"</t>
  </si>
  <si>
    <t>"XXXXXX999999"</t>
  </si>
  <si>
    <t>Ingreso IIF</t>
  </si>
  <si>
    <t>Control usuario</t>
  </si>
  <si>
    <t>control alias</t>
  </si>
  <si>
    <t>control mercado</t>
  </si>
  <si>
    <t>Instrumento 0</t>
  </si>
  <si>
    <t>Instrumento es obligatorio</t>
  </si>
  <si>
    <t>Cartera no esta activa (solo consultas)</t>
  </si>
  <si>
    <t>"78/11/2026"</t>
  </si>
  <si>
    <t>Varios niveles altamente complejos… ojo</t>
  </si>
  <si>
    <t>Cartera 0</t>
  </si>
  <si>
    <t xml:space="preserve">Caso Feliz Operación de compra, Ojo hay control de Broker </t>
  </si>
  <si>
    <t>Codigo Base 0</t>
  </si>
  <si>
    <t>Instrumento no es de Cuotas</t>
  </si>
  <si>
    <t>{"cartera": 0, "importe": 200000.05 }</t>
  </si>
  <si>
    <t>{"cartera": 99706, "importe": 200000.05 }</t>
  </si>
  <si>
    <t>{"cartera": 999, "importe": 200000.05 }</t>
  </si>
  <si>
    <t>"70/11/2026"</t>
  </si>
  <si>
    <t>{"cartera": 706, "importe": 10000000 }</t>
  </si>
  <si>
    <t>Cartera repetida</t>
  </si>
  <si>
    <t>{"cartera": 701, "importe": 20000000 }</t>
  </si>
  <si>
    <t>"instrumentos"</t>
  </si>
  <si>
    <t>"valores_comun"</t>
  </si>
  <si>
    <t>{      "codigo": 0,      "codigo_padre": 0,      "descripcion": "QAINS001",      "codigo_ext": "QAINS001",      "alias": "QAINS001",      "clase_valor": 68,      "divisa": 39,      "divisa_liquidacion": 39,      "texto": "prueba QA",      "div_denominacion": 0,      "divisa_riesgo": 0,      "ind_propio": "N",      "ind_revisado": "S",      "ind_inactivo": "N"    }</t>
  </si>
  <si>
    <t xml:space="preserve">{      "codigo": 0,      "fecha_emision": "24/05/2025","fecha_suspension": "25/11/2030",      "nominal": 1,      "sector": 10,      "emisora": 62218,      "codigo_isin": "QAINS001",      "cotizacion_tp": "P",      "fecha_var_tp": "24/05/2025"    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</si>
</sst>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9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0" fillId="0" borderId="7" xfId="0" applyBorder="1"/>
    <xf numFmtId="0" fontId="0" fillId="4" borderId="7" xfId="0" applyFill="1" applyBorder="1"/>
    <xf numFmtId="0" fontId="1" fillId="2" borderId="7" xfId="0" applyFont="1" applyFill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7" xfId="0" quotePrefix="1" applyFont="1" applyBorder="1"/>
    <xf numFmtId="0" fontId="0" fillId="4" borderId="8" xfId="0" applyFill="1" applyBorder="1"/>
    <xf numFmtId="0" fontId="1" fillId="2" borderId="8" xfId="0" applyFont="1" applyFill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0" borderId="8" xfId="0" applyBorder="1"/>
    <xf numFmtId="0" fontId="1" fillId="0" borderId="8" xfId="0" quotePrefix="1" applyFont="1" applyBorder="1"/>
    <xf numFmtId="0" fontId="11" fillId="4" borderId="0" xfId="0" applyFont="1" applyFill="1"/>
    <xf numFmtId="0" fontId="0" fillId="4" borderId="9" xfId="0" applyFill="1" applyBorder="1"/>
    <xf numFmtId="0" fontId="1" fillId="2" borderId="9" xfId="0" applyFont="1" applyFill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9" xfId="0" applyBorder="1"/>
    <xf numFmtId="0" fontId="1" fillId="0" borderId="9" xfId="0" quotePrefix="1" applyFont="1" applyBorder="1"/>
    <xf numFmtId="0" fontId="1" fillId="0" borderId="10" xfId="0" quotePrefix="1" applyFont="1" applyBorder="1"/>
    <xf numFmtId="0" fontId="11" fillId="4" borderId="8" xfId="0" applyFont="1" applyFill="1" applyBorder="1"/>
    <xf numFmtId="0" fontId="1" fillId="0" borderId="8" xfId="0" applyFont="1" applyBorder="1"/>
    <xf numFmtId="0" fontId="1" fillId="2" borderId="0" xfId="0" quotePrefix="1" applyFont="1" applyFill="1" applyAlignment="1">
      <alignment horizontal="right"/>
    </xf>
    <xf numFmtId="0" fontId="0" fillId="0" borderId="0" xfId="0" applyBorder="1"/>
    <xf numFmtId="0" fontId="0" fillId="4" borderId="11" xfId="0" applyFill="1" applyBorder="1"/>
    <xf numFmtId="0" fontId="1" fillId="0" borderId="11" xfId="0" applyFont="1" applyBorder="1" applyAlignment="1">
      <alignment horizontal="right"/>
    </xf>
    <xf numFmtId="0" fontId="0" fillId="0" borderId="11" xfId="0" applyBorder="1"/>
    <xf numFmtId="0" fontId="0" fillId="0" borderId="0" xfId="0" applyFill="1" applyBorder="1"/>
    <xf numFmtId="0" fontId="1" fillId="0" borderId="0" xfId="0" applyFont="1" applyFill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  <xdr:twoCellAnchor>
    <xdr:from>
      <xdr:col>5</xdr:col>
      <xdr:colOff>545352</xdr:colOff>
      <xdr:row>430</xdr:row>
      <xdr:rowOff>141941</xdr:rowOff>
    </xdr:from>
    <xdr:to>
      <xdr:col>7</xdr:col>
      <xdr:colOff>455705</xdr:colOff>
      <xdr:row>455</xdr:row>
      <xdr:rowOff>156882</xdr:rowOff>
    </xdr:to>
    <xdr:sp macro="" textlink="">
      <xdr:nvSpPr>
        <xdr:cNvPr id="3" name="CuadroTexto 2"/>
        <xdr:cNvSpPr txBox="1"/>
      </xdr:nvSpPr>
      <xdr:spPr>
        <a:xfrm>
          <a:off x="10496176" y="82654588"/>
          <a:ext cx="3556000" cy="468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Documentación en Servidor RD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"instrumentos": 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"clase_valor": 5,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"codigo_ext": "ABC001",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"codigo_padre": 100,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"descripcion": "Bono corporativo",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"codigo": 123,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"alias": "Bono2025",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"enlace_instrumento": "ENLACE1",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"divisa_liquidacion":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"texto":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"div_denominacion":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"enlace_instrumento_ope":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"divisa_riesgo": 840,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"simbolo": "SYM",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"codigo_rdi": 22,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"ind_propio":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"ind_revisado": "S",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"ind_inactivo":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"codigo_generico": 999,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"nemotecnico_serie": "SERIE01"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}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}</a:t>
          </a:r>
        </a:p>
        <a:p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590176</xdr:colOff>
      <xdr:row>704</xdr:row>
      <xdr:rowOff>97116</xdr:rowOff>
    </xdr:from>
    <xdr:to>
      <xdr:col>12</xdr:col>
      <xdr:colOff>455705</xdr:colOff>
      <xdr:row>710</xdr:row>
      <xdr:rowOff>112057</xdr:rowOff>
    </xdr:to>
    <xdr:sp macro="" textlink="">
      <xdr:nvSpPr>
        <xdr:cNvPr id="10" name="Flecha izquierda 9"/>
        <xdr:cNvSpPr/>
      </xdr:nvSpPr>
      <xdr:spPr>
        <a:xfrm>
          <a:off x="8987117" y="27581410"/>
          <a:ext cx="2958353" cy="115047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  <xdr:twoCellAnchor>
    <xdr:from>
      <xdr:col>3</xdr:col>
      <xdr:colOff>2375646</xdr:colOff>
      <xdr:row>706</xdr:row>
      <xdr:rowOff>89647</xdr:rowOff>
    </xdr:from>
    <xdr:to>
      <xdr:col>8</xdr:col>
      <xdr:colOff>455705</xdr:colOff>
      <xdr:row>712</xdr:row>
      <xdr:rowOff>104589</xdr:rowOff>
    </xdr:to>
    <xdr:sp macro="" textlink="">
      <xdr:nvSpPr>
        <xdr:cNvPr id="12" name="Flecha izquierda 11"/>
        <xdr:cNvSpPr/>
      </xdr:nvSpPr>
      <xdr:spPr>
        <a:xfrm>
          <a:off x="5894293" y="27947471"/>
          <a:ext cx="2958353" cy="115047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D8"/>
  <sheetViews>
    <sheetView workbookViewId="0">
      <selection activeCell="D40" sqref="D40"/>
    </sheetView>
  </sheetViews>
  <sheetFormatPr baseColWidth="10" defaultRowHeight="14.5"/>
  <cols>
    <col min="3" max="3" width="39.54296875" bestFit="1" customWidth="1"/>
    <col min="4" max="4" width="54.7265625" bestFit="1" customWidth="1"/>
  </cols>
  <sheetData>
    <row r="5" spans="2:4">
      <c r="B5">
        <v>1</v>
      </c>
      <c r="C5" t="s">
        <v>5759</v>
      </c>
      <c r="D5" t="s">
        <v>5863</v>
      </c>
    </row>
    <row r="6" spans="2:4">
      <c r="B6">
        <v>2</v>
      </c>
      <c r="C6" t="s">
        <v>5864</v>
      </c>
      <c r="D6" t="s">
        <v>5865</v>
      </c>
    </row>
    <row r="7" spans="2:4">
      <c r="B7">
        <v>3</v>
      </c>
      <c r="C7" t="s">
        <v>5864</v>
      </c>
      <c r="D7" t="s">
        <v>5897</v>
      </c>
    </row>
    <row r="8" spans="2:4">
      <c r="D8" t="s">
        <v>5898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54"/>
  <sheetViews>
    <sheetView zoomScale="85" zoomScaleNormal="85" workbookViewId="0">
      <pane xSplit="1" ySplit="1" topLeftCell="B418" activePane="bottomRight" state="frozen"/>
      <selection pane="topRight" activeCell="B1" sqref="B1"/>
      <selection pane="bottomLeft" activeCell="A2" sqref="A2"/>
      <selection pane="bottomRight" activeCell="C455" sqref="C455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4711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4709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5432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5588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5591</v>
      </c>
      <c r="D155" t="s">
        <v>1489</v>
      </c>
    </row>
    <row r="156" spans="3:7">
      <c r="C156" t="s">
        <v>5592</v>
      </c>
      <c r="D156" t="s">
        <v>1489</v>
      </c>
    </row>
    <row r="157" spans="3:7">
      <c r="C157" t="s">
        <v>5593</v>
      </c>
      <c r="D157" t="s">
        <v>1489</v>
      </c>
    </row>
    <row r="158" spans="3:7">
      <c r="C158" t="s">
        <v>5594</v>
      </c>
      <c r="D158" t="s">
        <v>1489</v>
      </c>
    </row>
    <row r="159" spans="3:7">
      <c r="C159" t="s">
        <v>5598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5382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3570</v>
      </c>
      <c r="D227" t="s">
        <v>1489</v>
      </c>
    </row>
    <row r="228" spans="1:4">
      <c r="C228" t="s">
        <v>3571</v>
      </c>
      <c r="D228" t="s">
        <v>1489</v>
      </c>
    </row>
    <row r="229" spans="1:4">
      <c r="C229" t="s">
        <v>3572</v>
      </c>
      <c r="D229" t="s">
        <v>1489</v>
      </c>
    </row>
    <row r="230" spans="1:4">
      <c r="C230" t="s">
        <v>3573</v>
      </c>
      <c r="D230" t="s">
        <v>1489</v>
      </c>
    </row>
    <row r="231" spans="1:4">
      <c r="C231" t="s">
        <v>3574</v>
      </c>
      <c r="D231" t="s">
        <v>1489</v>
      </c>
    </row>
    <row r="232" spans="1:4">
      <c r="C232" t="s">
        <v>3575</v>
      </c>
      <c r="D232" t="s">
        <v>1489</v>
      </c>
    </row>
    <row r="233" spans="1:4">
      <c r="C233" t="s">
        <v>3576</v>
      </c>
      <c r="D233" t="s">
        <v>1489</v>
      </c>
    </row>
    <row r="234" spans="1:4">
      <c r="C234" t="s">
        <v>3577</v>
      </c>
      <c r="D234" t="s">
        <v>1489</v>
      </c>
    </row>
    <row r="235" spans="1:4">
      <c r="C235" t="s">
        <v>3578</v>
      </c>
      <c r="D235" t="s">
        <v>1489</v>
      </c>
    </row>
    <row r="236" spans="1:4">
      <c r="C236" t="s">
        <v>3579</v>
      </c>
      <c r="D236" t="s">
        <v>1489</v>
      </c>
    </row>
    <row r="237" spans="1:4">
      <c r="C237" t="s">
        <v>3580</v>
      </c>
      <c r="D237" t="s">
        <v>1489</v>
      </c>
    </row>
    <row r="238" spans="1:4">
      <c r="C238" t="s">
        <v>3581</v>
      </c>
      <c r="D238" t="s">
        <v>1489</v>
      </c>
    </row>
    <row r="239" spans="1:4">
      <c r="C239" t="s">
        <v>3582</v>
      </c>
      <c r="D239" t="s">
        <v>1489</v>
      </c>
    </row>
    <row r="240" spans="1:4">
      <c r="C240" t="s">
        <v>3583</v>
      </c>
      <c r="D240" t="s">
        <v>1489</v>
      </c>
    </row>
    <row r="241" spans="3:4">
      <c r="C241" t="s">
        <v>3584</v>
      </c>
      <c r="D241" t="s">
        <v>1489</v>
      </c>
    </row>
    <row r="242" spans="3:4">
      <c r="C242" t="s">
        <v>3585</v>
      </c>
      <c r="D242" t="s">
        <v>1489</v>
      </c>
    </row>
    <row r="243" spans="3:4">
      <c r="C243" t="s">
        <v>3586</v>
      </c>
      <c r="D243" t="s">
        <v>1489</v>
      </c>
    </row>
    <row r="244" spans="3:4">
      <c r="C244" t="s">
        <v>3587</v>
      </c>
      <c r="D244" t="s">
        <v>1489</v>
      </c>
    </row>
    <row r="245" spans="3:4">
      <c r="C245" t="s">
        <v>3588</v>
      </c>
      <c r="D245" t="s">
        <v>1489</v>
      </c>
    </row>
    <row r="246" spans="3:4">
      <c r="C246" t="s">
        <v>3589</v>
      </c>
      <c r="D246" t="s">
        <v>1489</v>
      </c>
    </row>
    <row r="247" spans="3:4">
      <c r="C247" t="s">
        <v>3590</v>
      </c>
      <c r="D247" t="s">
        <v>1489</v>
      </c>
    </row>
    <row r="248" spans="3:4">
      <c r="C248" t="s">
        <v>3591</v>
      </c>
      <c r="D248" t="s">
        <v>1489</v>
      </c>
    </row>
    <row r="249" spans="3:4">
      <c r="C249" t="s">
        <v>3592</v>
      </c>
      <c r="D249" t="s">
        <v>1489</v>
      </c>
    </row>
    <row r="250" spans="3:4">
      <c r="C250" t="s">
        <v>3593</v>
      </c>
      <c r="D250" t="s">
        <v>1489</v>
      </c>
    </row>
    <row r="251" spans="3:4">
      <c r="C251" t="s">
        <v>3594</v>
      </c>
      <c r="D251" t="s">
        <v>1489</v>
      </c>
    </row>
    <row r="252" spans="3:4">
      <c r="C252" t="s">
        <v>3595</v>
      </c>
      <c r="D252" t="s">
        <v>1489</v>
      </c>
    </row>
    <row r="253" spans="3:4">
      <c r="C253" t="s">
        <v>3596</v>
      </c>
      <c r="D253" t="s">
        <v>1489</v>
      </c>
    </row>
    <row r="254" spans="3:4">
      <c r="C254" t="s">
        <v>3597</v>
      </c>
      <c r="D254" t="s">
        <v>1489</v>
      </c>
    </row>
    <row r="255" spans="3:4">
      <c r="C255" t="s">
        <v>3598</v>
      </c>
      <c r="D255" t="s">
        <v>1489</v>
      </c>
    </row>
    <row r="256" spans="3:4">
      <c r="C256" t="s">
        <v>3599</v>
      </c>
      <c r="D256" t="s">
        <v>1489</v>
      </c>
    </row>
    <row r="257" spans="3:4">
      <c r="C257" t="s">
        <v>3600</v>
      </c>
      <c r="D257" t="s">
        <v>1489</v>
      </c>
    </row>
    <row r="258" spans="3:4">
      <c r="C258" t="s">
        <v>3601</v>
      </c>
      <c r="D258" t="s">
        <v>1489</v>
      </c>
    </row>
    <row r="259" spans="3:4">
      <c r="C259" t="s">
        <v>3602</v>
      </c>
      <c r="D259" t="s">
        <v>1489</v>
      </c>
    </row>
    <row r="260" spans="3:4">
      <c r="C260" t="s">
        <v>3603</v>
      </c>
      <c r="D260" t="s">
        <v>1489</v>
      </c>
    </row>
    <row r="261" spans="3:4">
      <c r="C261" t="s">
        <v>3604</v>
      </c>
      <c r="D261" t="s">
        <v>1489</v>
      </c>
    </row>
    <row r="262" spans="3:4">
      <c r="C262" t="s">
        <v>3605</v>
      </c>
      <c r="D262" t="s">
        <v>1489</v>
      </c>
    </row>
    <row r="263" spans="3:4">
      <c r="C263" t="s">
        <v>3606</v>
      </c>
      <c r="D263" t="s">
        <v>1489</v>
      </c>
    </row>
    <row r="264" spans="3:4">
      <c r="C264" t="s">
        <v>3607</v>
      </c>
      <c r="D264" t="s">
        <v>1489</v>
      </c>
    </row>
    <row r="265" spans="3:4">
      <c r="C265" t="s">
        <v>3608</v>
      </c>
      <c r="D265" t="s">
        <v>1489</v>
      </c>
    </row>
    <row r="266" spans="3:4">
      <c r="C266" t="s">
        <v>3609</v>
      </c>
      <c r="D266" t="s">
        <v>1489</v>
      </c>
    </row>
    <row r="267" spans="3:4">
      <c r="C267" t="s">
        <v>3610</v>
      </c>
      <c r="D267" t="s">
        <v>1489</v>
      </c>
    </row>
    <row r="268" spans="3:4">
      <c r="C268" t="s">
        <v>3611</v>
      </c>
      <c r="D268" t="s">
        <v>1489</v>
      </c>
    </row>
    <row r="269" spans="3:4">
      <c r="C269" t="s">
        <v>3612</v>
      </c>
      <c r="D269" t="s">
        <v>1489</v>
      </c>
    </row>
    <row r="270" spans="3:4">
      <c r="C270" t="s">
        <v>3613</v>
      </c>
      <c r="D270" t="s">
        <v>1489</v>
      </c>
    </row>
    <row r="271" spans="3:4">
      <c r="C271" t="s">
        <v>3614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4688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4684</v>
      </c>
      <c r="F276" t="s">
        <v>4687</v>
      </c>
    </row>
    <row r="277" spans="1:6">
      <c r="C277" t="s">
        <v>1542</v>
      </c>
      <c r="D277" t="s">
        <v>1489</v>
      </c>
      <c r="E277" t="s">
        <v>4685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4696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4715</v>
      </c>
      <c r="D285" t="s">
        <v>1489</v>
      </c>
      <c r="E285" s="32" t="s">
        <v>4781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4744</v>
      </c>
      <c r="D288" s="32" t="s">
        <v>1489</v>
      </c>
      <c r="E288" s="32"/>
    </row>
    <row r="289" spans="1:5">
      <c r="C289" t="s">
        <v>4745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4746</v>
      </c>
      <c r="D294" s="32" t="s">
        <v>1489</v>
      </c>
      <c r="E294" s="33"/>
    </row>
    <row r="295" spans="1:5">
      <c r="C295" t="s">
        <v>4747</v>
      </c>
      <c r="D295" s="32" t="s">
        <v>1489</v>
      </c>
    </row>
    <row r="296" spans="1:5">
      <c r="C296" t="s">
        <v>4748</v>
      </c>
      <c r="D296" s="32" t="s">
        <v>1489</v>
      </c>
    </row>
    <row r="297" spans="1:5">
      <c r="C297" t="s">
        <v>4749</v>
      </c>
      <c r="D297" s="32" t="s">
        <v>1489</v>
      </c>
    </row>
    <row r="298" spans="1:5">
      <c r="C298" t="s">
        <v>4750</v>
      </c>
      <c r="D298" s="32" t="s">
        <v>1509</v>
      </c>
    </row>
    <row r="299" spans="1:5">
      <c r="C299" t="s">
        <v>4751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5407</v>
      </c>
      <c r="C305" t="s">
        <v>5408</v>
      </c>
      <c r="D305" s="32" t="s">
        <v>1488</v>
      </c>
      <c r="E305" s="44" t="s">
        <v>5409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5452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3570</v>
      </c>
      <c r="D311" t="s">
        <v>1489</v>
      </c>
    </row>
    <row r="312" spans="1:5">
      <c r="C312" t="s">
        <v>3571</v>
      </c>
      <c r="D312" t="s">
        <v>1489</v>
      </c>
    </row>
    <row r="313" spans="1:5">
      <c r="C313" t="s">
        <v>3572</v>
      </c>
      <c r="D313" t="s">
        <v>1489</v>
      </c>
    </row>
    <row r="314" spans="1:5">
      <c r="C314" t="s">
        <v>3573</v>
      </c>
      <c r="D314" t="s">
        <v>1489</v>
      </c>
    </row>
    <row r="315" spans="1:5">
      <c r="C315" t="s">
        <v>3574</v>
      </c>
      <c r="D315" t="s">
        <v>1489</v>
      </c>
    </row>
    <row r="316" spans="1:5">
      <c r="C316" t="s">
        <v>3575</v>
      </c>
      <c r="D316" t="s">
        <v>1489</v>
      </c>
    </row>
    <row r="317" spans="1:5">
      <c r="C317" t="s">
        <v>3576</v>
      </c>
      <c r="D317" t="s">
        <v>1489</v>
      </c>
    </row>
    <row r="318" spans="1:5">
      <c r="C318" t="s">
        <v>3577</v>
      </c>
      <c r="D318" t="s">
        <v>1489</v>
      </c>
    </row>
    <row r="319" spans="1:5">
      <c r="C319" t="s">
        <v>3578</v>
      </c>
      <c r="D319" t="s">
        <v>1489</v>
      </c>
    </row>
    <row r="320" spans="1:5">
      <c r="C320" t="s">
        <v>3579</v>
      </c>
      <c r="D320" t="s">
        <v>1489</v>
      </c>
    </row>
    <row r="321" spans="3:4">
      <c r="C321" t="s">
        <v>3580</v>
      </c>
      <c r="D321" t="s">
        <v>1489</v>
      </c>
    </row>
    <row r="322" spans="3:4">
      <c r="C322" t="s">
        <v>3581</v>
      </c>
      <c r="D322" t="s">
        <v>1489</v>
      </c>
    </row>
    <row r="323" spans="3:4">
      <c r="C323" t="s">
        <v>3582</v>
      </c>
      <c r="D323" t="s">
        <v>1489</v>
      </c>
    </row>
    <row r="324" spans="3:4">
      <c r="C324" t="s">
        <v>3583</v>
      </c>
      <c r="D324" t="s">
        <v>1489</v>
      </c>
    </row>
    <row r="325" spans="3:4">
      <c r="C325" t="s">
        <v>3584</v>
      </c>
      <c r="D325" t="s">
        <v>1489</v>
      </c>
    </row>
    <row r="326" spans="3:4">
      <c r="C326" t="s">
        <v>3585</v>
      </c>
      <c r="D326" t="s">
        <v>1489</v>
      </c>
    </row>
    <row r="327" spans="3:4">
      <c r="C327" t="s">
        <v>3586</v>
      </c>
      <c r="D327" t="s">
        <v>1489</v>
      </c>
    </row>
    <row r="328" spans="3:4">
      <c r="C328" t="s">
        <v>3587</v>
      </c>
      <c r="D328" t="s">
        <v>1489</v>
      </c>
    </row>
    <row r="329" spans="3:4">
      <c r="C329" t="s">
        <v>3588</v>
      </c>
      <c r="D329" t="s">
        <v>1489</v>
      </c>
    </row>
    <row r="330" spans="3:4">
      <c r="C330" t="s">
        <v>3589</v>
      </c>
      <c r="D330" t="s">
        <v>1489</v>
      </c>
    </row>
    <row r="331" spans="3:4">
      <c r="C331" t="s">
        <v>3590</v>
      </c>
      <c r="D331" t="s">
        <v>1489</v>
      </c>
    </row>
    <row r="332" spans="3:4">
      <c r="C332" t="s">
        <v>3591</v>
      </c>
      <c r="D332" t="s">
        <v>1489</v>
      </c>
    </row>
    <row r="333" spans="3:4">
      <c r="C333" t="s">
        <v>3592</v>
      </c>
      <c r="D333" t="s">
        <v>1489</v>
      </c>
    </row>
    <row r="334" spans="3:4">
      <c r="C334" t="s">
        <v>3593</v>
      </c>
      <c r="D334" t="s">
        <v>1489</v>
      </c>
    </row>
    <row r="335" spans="3:4">
      <c r="C335" t="s">
        <v>3594</v>
      </c>
      <c r="D335" t="s">
        <v>1489</v>
      </c>
    </row>
    <row r="336" spans="3:4">
      <c r="C336" t="s">
        <v>3595</v>
      </c>
      <c r="D336" t="s">
        <v>1489</v>
      </c>
    </row>
    <row r="337" spans="3:4">
      <c r="C337" t="s">
        <v>3596</v>
      </c>
      <c r="D337" t="s">
        <v>1489</v>
      </c>
    </row>
    <row r="338" spans="3:4">
      <c r="C338" t="s">
        <v>3597</v>
      </c>
      <c r="D338" t="s">
        <v>1489</v>
      </c>
    </row>
    <row r="339" spans="3:4">
      <c r="C339" t="s">
        <v>3598</v>
      </c>
      <c r="D339" t="s">
        <v>1489</v>
      </c>
    </row>
    <row r="340" spans="3:4">
      <c r="C340" t="s">
        <v>3599</v>
      </c>
      <c r="D340" t="s">
        <v>1489</v>
      </c>
    </row>
    <row r="341" spans="3:4">
      <c r="C341" t="s">
        <v>3600</v>
      </c>
      <c r="D341" t="s">
        <v>1489</v>
      </c>
    </row>
    <row r="342" spans="3:4">
      <c r="C342" t="s">
        <v>3601</v>
      </c>
      <c r="D342" t="s">
        <v>1489</v>
      </c>
    </row>
    <row r="343" spans="3:4">
      <c r="C343" t="s">
        <v>3602</v>
      </c>
      <c r="D343" t="s">
        <v>1489</v>
      </c>
    </row>
    <row r="344" spans="3:4">
      <c r="C344" t="s">
        <v>3603</v>
      </c>
      <c r="D344" t="s">
        <v>1489</v>
      </c>
    </row>
    <row r="345" spans="3:4">
      <c r="C345" t="s">
        <v>3604</v>
      </c>
      <c r="D345" t="s">
        <v>1489</v>
      </c>
    </row>
    <row r="346" spans="3:4">
      <c r="C346" t="s">
        <v>3605</v>
      </c>
      <c r="D346" t="s">
        <v>1489</v>
      </c>
    </row>
    <row r="347" spans="3:4">
      <c r="C347" t="s">
        <v>3606</v>
      </c>
      <c r="D347" t="s">
        <v>1489</v>
      </c>
    </row>
    <row r="348" spans="3:4">
      <c r="C348" t="s">
        <v>3607</v>
      </c>
      <c r="D348" t="s">
        <v>1489</v>
      </c>
    </row>
    <row r="349" spans="3:4">
      <c r="C349" t="s">
        <v>3608</v>
      </c>
      <c r="D349" t="s">
        <v>1489</v>
      </c>
    </row>
    <row r="350" spans="3:4">
      <c r="C350" t="s">
        <v>3609</v>
      </c>
      <c r="D350" t="s">
        <v>1489</v>
      </c>
    </row>
    <row r="351" spans="3:4">
      <c r="C351" t="s">
        <v>3610</v>
      </c>
      <c r="D351" t="s">
        <v>1489</v>
      </c>
    </row>
    <row r="352" spans="3:4">
      <c r="C352" t="s">
        <v>3611</v>
      </c>
      <c r="D352" t="s">
        <v>1489</v>
      </c>
    </row>
    <row r="353" spans="1:12">
      <c r="C353" t="s">
        <v>3612</v>
      </c>
      <c r="D353" t="s">
        <v>1489</v>
      </c>
    </row>
    <row r="354" spans="1:12">
      <c r="C354" t="s">
        <v>3613</v>
      </c>
      <c r="D354" t="s">
        <v>1489</v>
      </c>
    </row>
    <row r="355" spans="1:12">
      <c r="C355" t="s">
        <v>3614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5554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5558</v>
      </c>
      <c r="D360" t="s">
        <v>1489</v>
      </c>
      <c r="E360" s="4" t="s">
        <v>5563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5559</v>
      </c>
      <c r="D363" t="s">
        <v>1488</v>
      </c>
    </row>
    <row r="364" spans="1:12">
      <c r="C364" t="s">
        <v>5560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5579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5587</v>
      </c>
      <c r="F368" t="s">
        <v>5578</v>
      </c>
      <c r="G368" t="s">
        <v>1524</v>
      </c>
      <c r="H368" t="s">
        <v>1489</v>
      </c>
      <c r="I368" s="39"/>
      <c r="L368" t="s">
        <v>5578</v>
      </c>
    </row>
    <row r="369" spans="3:12">
      <c r="C369" t="s">
        <v>1530</v>
      </c>
      <c r="D369" t="s">
        <v>1489</v>
      </c>
      <c r="E369" t="s">
        <v>5586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5588</v>
      </c>
      <c r="D370" t="s">
        <v>1489</v>
      </c>
      <c r="E370" t="s">
        <v>5589</v>
      </c>
      <c r="F370" t="s">
        <v>5426</v>
      </c>
      <c r="G370" t="s">
        <v>5588</v>
      </c>
      <c r="H370" t="s">
        <v>1489</v>
      </c>
      <c r="L370" t="s">
        <v>5426</v>
      </c>
    </row>
    <row r="371" spans="3:12">
      <c r="C371" t="s">
        <v>1525</v>
      </c>
      <c r="D371" t="s">
        <v>1489</v>
      </c>
      <c r="F371" t="s">
        <v>5581</v>
      </c>
      <c r="G371" t="s">
        <v>1525</v>
      </c>
      <c r="H371" t="s">
        <v>1489</v>
      </c>
      <c r="L371" t="s">
        <v>5681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5590</v>
      </c>
      <c r="D374" s="8" t="s">
        <v>1509</v>
      </c>
      <c r="E374" t="s">
        <v>5601</v>
      </c>
      <c r="F374">
        <v>1</v>
      </c>
      <c r="G374" s="8" t="s">
        <v>5590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5602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5591</v>
      </c>
      <c r="D376" t="s">
        <v>1489</v>
      </c>
      <c r="F376" t="s">
        <v>5429</v>
      </c>
      <c r="G376" t="s">
        <v>5591</v>
      </c>
      <c r="H376" t="s">
        <v>1489</v>
      </c>
      <c r="L376" t="s">
        <v>5429</v>
      </c>
    </row>
    <row r="377" spans="3:12">
      <c r="C377" t="s">
        <v>5592</v>
      </c>
      <c r="D377" t="s">
        <v>1489</v>
      </c>
      <c r="F377" t="s">
        <v>5430</v>
      </c>
      <c r="G377" t="s">
        <v>5592</v>
      </c>
      <c r="H377" t="s">
        <v>1489</v>
      </c>
      <c r="L377" t="s">
        <v>5430</v>
      </c>
    </row>
    <row r="378" spans="3:12">
      <c r="C378" t="s">
        <v>5593</v>
      </c>
      <c r="D378" t="s">
        <v>1489</v>
      </c>
      <c r="F378" t="s">
        <v>5430</v>
      </c>
      <c r="G378" t="s">
        <v>5593</v>
      </c>
      <c r="H378" t="s">
        <v>1489</v>
      </c>
      <c r="L378" t="s">
        <v>5430</v>
      </c>
    </row>
    <row r="379" spans="3:12">
      <c r="C379" t="s">
        <v>5594</v>
      </c>
      <c r="D379" t="s">
        <v>1489</v>
      </c>
      <c r="F379" t="s">
        <v>5431</v>
      </c>
      <c r="G379" t="s">
        <v>5594</v>
      </c>
      <c r="H379" t="s">
        <v>1489</v>
      </c>
      <c r="L379" t="s">
        <v>5431</v>
      </c>
    </row>
    <row r="380" spans="3:12">
      <c r="C380" t="s">
        <v>5682</v>
      </c>
      <c r="D380" t="s">
        <v>1489</v>
      </c>
      <c r="E380" t="s">
        <v>5596</v>
      </c>
      <c r="F380" t="s">
        <v>5580</v>
      </c>
      <c r="G380" t="s">
        <v>5595</v>
      </c>
      <c r="H380" t="s">
        <v>1567</v>
      </c>
      <c r="L380" t="s">
        <v>5580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5598</v>
      </c>
      <c r="D382" t="s">
        <v>1488</v>
      </c>
      <c r="F382">
        <v>10114</v>
      </c>
      <c r="G382" t="s">
        <v>5598</v>
      </c>
      <c r="H382" t="s">
        <v>1488</v>
      </c>
      <c r="L382">
        <v>10114</v>
      </c>
    </row>
    <row r="383" spans="3:12">
      <c r="C383" t="s">
        <v>5599</v>
      </c>
      <c r="D383" t="s">
        <v>1489</v>
      </c>
      <c r="E383" t="s">
        <v>5597</v>
      </c>
      <c r="G383" t="s">
        <v>5599</v>
      </c>
      <c r="H383" t="s">
        <v>1489</v>
      </c>
      <c r="L383" t="s">
        <v>5603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5692</v>
      </c>
      <c r="D389" t="s">
        <v>1489</v>
      </c>
      <c r="E389" t="s">
        <v>5693</v>
      </c>
    </row>
    <row r="390" spans="1:5">
      <c r="C390" t="s">
        <v>1609</v>
      </c>
      <c r="D390" t="s">
        <v>1488</v>
      </c>
      <c r="E390" t="s">
        <v>5694</v>
      </c>
    </row>
    <row r="391" spans="1:5">
      <c r="C391" t="s">
        <v>5695</v>
      </c>
      <c r="D391" t="s">
        <v>1489</v>
      </c>
      <c r="E391" t="s">
        <v>5698</v>
      </c>
    </row>
    <row r="392" spans="1:5">
      <c r="C392" t="s">
        <v>5696</v>
      </c>
      <c r="D392" t="s">
        <v>1489</v>
      </c>
      <c r="E392" t="s">
        <v>5697</v>
      </c>
    </row>
    <row r="393" spans="1:5">
      <c r="C393" t="s">
        <v>1614</v>
      </c>
      <c r="D393" t="s">
        <v>1488</v>
      </c>
      <c r="E393" t="s">
        <v>5699</v>
      </c>
    </row>
    <row r="394" spans="1:5">
      <c r="C394" t="s">
        <v>1525</v>
      </c>
      <c r="D394" t="s">
        <v>1488</v>
      </c>
      <c r="E394" t="s">
        <v>5700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5692</v>
      </c>
      <c r="D397" t="s">
        <v>1489</v>
      </c>
      <c r="E397" t="s">
        <v>5693</v>
      </c>
    </row>
    <row r="398" spans="1:5">
      <c r="C398" t="s">
        <v>1609</v>
      </c>
      <c r="D398" t="s">
        <v>1488</v>
      </c>
      <c r="E398" t="s">
        <v>5694</v>
      </c>
    </row>
    <row r="399" spans="1:5">
      <c r="C399" t="s">
        <v>5695</v>
      </c>
      <c r="D399" t="s">
        <v>1489</v>
      </c>
      <c r="E399" t="s">
        <v>5698</v>
      </c>
    </row>
    <row r="400" spans="1:5">
      <c r="C400" t="s">
        <v>5696</v>
      </c>
      <c r="D400" t="s">
        <v>1489</v>
      </c>
      <c r="E400" t="s">
        <v>5697</v>
      </c>
    </row>
    <row r="401" spans="1:5">
      <c r="C401" t="s">
        <v>0</v>
      </c>
    </row>
    <row r="402" spans="1:5">
      <c r="A402">
        <v>1183</v>
      </c>
      <c r="B402" t="s">
        <v>5730</v>
      </c>
      <c r="C402" t="s">
        <v>1505</v>
      </c>
      <c r="D402" t="s">
        <v>1489</v>
      </c>
    </row>
    <row r="403" spans="1:5">
      <c r="C403" t="s">
        <v>5731</v>
      </c>
      <c r="D403" t="s">
        <v>1489</v>
      </c>
    </row>
    <row r="404" spans="1:5">
      <c r="C404" t="s">
        <v>5732</v>
      </c>
      <c r="D404" t="s">
        <v>1489</v>
      </c>
      <c r="E404" t="s">
        <v>5735</v>
      </c>
    </row>
    <row r="405" spans="1:5">
      <c r="C405" t="s">
        <v>5733</v>
      </c>
      <c r="D405" t="s">
        <v>1489</v>
      </c>
      <c r="E405" t="s">
        <v>5734</v>
      </c>
    </row>
    <row r="406" spans="1:5">
      <c r="C406" t="s">
        <v>0</v>
      </c>
    </row>
    <row r="407" spans="1:5">
      <c r="A407">
        <v>1184</v>
      </c>
      <c r="B407" t="s">
        <v>5866</v>
      </c>
      <c r="C407" t="s">
        <v>1588</v>
      </c>
      <c r="D407" t="s">
        <v>1488</v>
      </c>
      <c r="E407" t="s">
        <v>5879</v>
      </c>
    </row>
    <row r="408" spans="1:5">
      <c r="C408" t="s">
        <v>1530</v>
      </c>
      <c r="D408" t="s">
        <v>1489</v>
      </c>
    </row>
    <row r="409" spans="1:5">
      <c r="C409" t="s">
        <v>1525</v>
      </c>
      <c r="D409" t="s">
        <v>1488</v>
      </c>
    </row>
    <row r="410" spans="1:5">
      <c r="C410" t="s">
        <v>1524</v>
      </c>
      <c r="D410" t="s">
        <v>1488</v>
      </c>
    </row>
    <row r="411" spans="1:5">
      <c r="C411" t="s">
        <v>5874</v>
      </c>
      <c r="D411" t="s">
        <v>1509</v>
      </c>
    </row>
    <row r="412" spans="1:5">
      <c r="C412" t="s">
        <v>5875</v>
      </c>
      <c r="D412" t="s">
        <v>1489</v>
      </c>
    </row>
    <row r="413" spans="1:5">
      <c r="C413" t="s">
        <v>5876</v>
      </c>
      <c r="D413" t="s">
        <v>1509</v>
      </c>
    </row>
    <row r="414" spans="1:5">
      <c r="C414" t="s">
        <v>5877</v>
      </c>
      <c r="D414" t="s">
        <v>1489</v>
      </c>
    </row>
    <row r="415" spans="1:5">
      <c r="C415" t="s">
        <v>5878</v>
      </c>
      <c r="D415" t="s">
        <v>1488</v>
      </c>
    </row>
    <row r="416" spans="1:5">
      <c r="C416" t="s">
        <v>0</v>
      </c>
    </row>
    <row r="417" spans="1:5">
      <c r="A417">
        <v>1184</v>
      </c>
      <c r="B417" t="s">
        <v>5867</v>
      </c>
      <c r="C417" t="s">
        <v>1588</v>
      </c>
      <c r="D417" t="s">
        <v>1488</v>
      </c>
      <c r="E417" t="s">
        <v>5902</v>
      </c>
    </row>
    <row r="418" spans="1:5">
      <c r="C418" t="s">
        <v>1530</v>
      </c>
      <c r="D418" t="s">
        <v>1489</v>
      </c>
    </row>
    <row r="419" spans="1:5">
      <c r="C419" t="s">
        <v>5899</v>
      </c>
      <c r="D419" t="s">
        <v>1489</v>
      </c>
    </row>
    <row r="420" spans="1:5">
      <c r="C420" t="s">
        <v>1525</v>
      </c>
      <c r="D420" t="s">
        <v>1488</v>
      </c>
    </row>
    <row r="421" spans="1:5">
      <c r="C421" t="s">
        <v>1524</v>
      </c>
      <c r="D421" t="s">
        <v>1488</v>
      </c>
    </row>
    <row r="422" spans="1:5">
      <c r="C422" t="s">
        <v>5901</v>
      </c>
      <c r="D422" t="s">
        <v>1509</v>
      </c>
    </row>
    <row r="423" spans="1:5">
      <c r="C423" t="s">
        <v>5875</v>
      </c>
      <c r="D423" t="s">
        <v>1489</v>
      </c>
    </row>
    <row r="424" spans="1:5">
      <c r="C424" t="s">
        <v>5900</v>
      </c>
      <c r="D424" t="s">
        <v>1509</v>
      </c>
    </row>
    <row r="425" spans="1:5">
      <c r="C425" t="s">
        <v>5876</v>
      </c>
      <c r="D425" t="s">
        <v>1509</v>
      </c>
    </row>
    <row r="426" spans="1:5">
      <c r="C426" t="s">
        <v>5877</v>
      </c>
      <c r="D426" t="s">
        <v>1489</v>
      </c>
    </row>
    <row r="427" spans="1:5">
      <c r="C427" t="s">
        <v>1529</v>
      </c>
      <c r="D427" t="s">
        <v>1489</v>
      </c>
    </row>
    <row r="428" spans="1:5">
      <c r="C428" t="s">
        <v>0</v>
      </c>
    </row>
    <row r="429" spans="1:5">
      <c r="A429">
        <v>1185</v>
      </c>
      <c r="B429" s="69" t="s">
        <v>5868</v>
      </c>
      <c r="C429" t="s">
        <v>5599</v>
      </c>
      <c r="D429" t="s">
        <v>1488</v>
      </c>
      <c r="E429" t="s">
        <v>5907</v>
      </c>
    </row>
    <row r="430" spans="1:5">
      <c r="C430" t="s">
        <v>1524</v>
      </c>
      <c r="D430" t="s">
        <v>1488</v>
      </c>
    </row>
    <row r="431" spans="1:5">
      <c r="C431" t="s">
        <v>5899</v>
      </c>
      <c r="D431" t="s">
        <v>1489</v>
      </c>
    </row>
    <row r="432" spans="1:5">
      <c r="C432" t="s">
        <v>1525</v>
      </c>
      <c r="D432" t="s">
        <v>1488</v>
      </c>
    </row>
    <row r="433" spans="1:5">
      <c r="C433" t="s">
        <v>5901</v>
      </c>
      <c r="D433" t="s">
        <v>1509</v>
      </c>
    </row>
    <row r="434" spans="1:5">
      <c r="C434" t="s">
        <v>1530</v>
      </c>
      <c r="D434" t="s">
        <v>1489</v>
      </c>
    </row>
    <row r="435" spans="1:5">
      <c r="C435" t="s">
        <v>5900</v>
      </c>
      <c r="D435" t="s">
        <v>1509</v>
      </c>
    </row>
    <row r="436" spans="1:5">
      <c r="C436" t="s">
        <v>1588</v>
      </c>
      <c r="D436" t="s">
        <v>1488</v>
      </c>
    </row>
    <row r="437" spans="1:5">
      <c r="C437" t="s">
        <v>1529</v>
      </c>
      <c r="D437" t="s">
        <v>1489</v>
      </c>
    </row>
    <row r="438" spans="1:5">
      <c r="C438" t="s">
        <v>0</v>
      </c>
    </row>
    <row r="439" spans="1:5">
      <c r="A439">
        <v>1189</v>
      </c>
      <c r="B439" t="s">
        <v>5871</v>
      </c>
      <c r="C439" t="s">
        <v>1524</v>
      </c>
      <c r="D439" t="s">
        <v>1488</v>
      </c>
      <c r="E439" t="s">
        <v>5931</v>
      </c>
    </row>
    <row r="440" spans="1:5">
      <c r="C440" t="s">
        <v>5929</v>
      </c>
      <c r="D440" t="s">
        <v>1509</v>
      </c>
      <c r="E440" t="s">
        <v>5930</v>
      </c>
    </row>
    <row r="441" spans="1:5">
      <c r="C441" t="s">
        <v>1525</v>
      </c>
      <c r="D441" t="s">
        <v>1488</v>
      </c>
    </row>
    <row r="442" spans="1:5">
      <c r="C442" t="s">
        <v>1530</v>
      </c>
      <c r="D442" t="s">
        <v>1489</v>
      </c>
    </row>
    <row r="443" spans="1:5">
      <c r="C443" t="s">
        <v>1588</v>
      </c>
      <c r="D443" t="s">
        <v>1488</v>
      </c>
    </row>
    <row r="444" spans="1:5">
      <c r="C444" t="s">
        <v>5876</v>
      </c>
      <c r="D444" t="s">
        <v>1509</v>
      </c>
    </row>
    <row r="445" spans="1:5">
      <c r="C445" t="s">
        <v>5877</v>
      </c>
      <c r="D445" t="s">
        <v>1489</v>
      </c>
    </row>
    <row r="446" spans="1:5">
      <c r="C446" t="s">
        <v>1529</v>
      </c>
      <c r="D446" t="s">
        <v>1489</v>
      </c>
    </row>
    <row r="447" spans="1:5">
      <c r="C447" t="s">
        <v>0</v>
      </c>
    </row>
    <row r="448" spans="1:5">
      <c r="A448">
        <v>1191</v>
      </c>
      <c r="B448" t="s">
        <v>5873</v>
      </c>
      <c r="C448" t="s">
        <v>5933</v>
      </c>
      <c r="D448" t="s">
        <v>1489</v>
      </c>
    </row>
    <row r="449" spans="1:4">
      <c r="C449" t="s">
        <v>5934</v>
      </c>
      <c r="D449" t="s">
        <v>1488</v>
      </c>
    </row>
    <row r="450" spans="1:4">
      <c r="C450" t="s">
        <v>1588</v>
      </c>
      <c r="D450" t="s">
        <v>1488</v>
      </c>
    </row>
    <row r="451" spans="1:4">
      <c r="C451" t="s">
        <v>0</v>
      </c>
    </row>
    <row r="452" spans="1:4">
      <c r="A452">
        <v>1190</v>
      </c>
      <c r="B452" t="s">
        <v>5872</v>
      </c>
      <c r="C452" t="s">
        <v>5956</v>
      </c>
      <c r="D452" t="s">
        <v>1489</v>
      </c>
    </row>
    <row r="453" spans="1:4">
      <c r="C453" t="s">
        <v>5957</v>
      </c>
      <c r="D453" t="s">
        <v>1489</v>
      </c>
    </row>
    <row r="454" spans="1:4">
      <c r="C454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90"/>
  <sheetViews>
    <sheetView topLeftCell="A1155" zoomScaleNormal="100" workbookViewId="0">
      <selection activeCell="E1189" sqref="E1189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4784</v>
      </c>
      <c r="M1" t="s">
        <v>4789</v>
      </c>
      <c r="N1" s="55">
        <v>45979</v>
      </c>
      <c r="O1" s="55">
        <v>45992</v>
      </c>
      <c r="P1" s="58">
        <v>46037</v>
      </c>
      <c r="Q1" t="s">
        <v>5838</v>
      </c>
      <c r="R1" t="s">
        <v>5851</v>
      </c>
      <c r="S1" t="s">
        <v>5860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5839</v>
      </c>
      <c r="U2" s="74" t="s">
        <v>5840</v>
      </c>
      <c r="W2" s="73" t="s">
        <v>5840</v>
      </c>
      <c r="X2" s="74" t="s">
        <v>5851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5747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5841</v>
      </c>
      <c r="U3" s="76" t="s">
        <v>5842</v>
      </c>
      <c r="W3" s="77" t="s">
        <v>5852</v>
      </c>
      <c r="X3" s="78" t="s">
        <v>5853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5748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5843</v>
      </c>
      <c r="U4" s="76" t="s">
        <v>5844</v>
      </c>
      <c r="W4" s="77" t="s">
        <v>5847</v>
      </c>
      <c r="X4" s="78" t="s">
        <v>5853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5749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5845</v>
      </c>
      <c r="U5" s="76" t="s">
        <v>5842</v>
      </c>
      <c r="W5" s="77" t="s">
        <v>5849</v>
      </c>
      <c r="X5" s="78" t="s">
        <v>5853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5846</v>
      </c>
      <c r="U6" s="76" t="s">
        <v>5847</v>
      </c>
      <c r="W6" s="77" t="s">
        <v>5854</v>
      </c>
      <c r="X6" s="78" t="s">
        <v>5853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5750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5848</v>
      </c>
      <c r="U7" s="76" t="s">
        <v>5849</v>
      </c>
      <c r="W7" s="77" t="s">
        <v>5855</v>
      </c>
      <c r="X7" s="78" t="s">
        <v>5853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5751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5850</v>
      </c>
      <c r="U8" s="76" t="s">
        <v>5842</v>
      </c>
      <c r="W8" s="77" t="s">
        <v>5856</v>
      </c>
      <c r="X8" s="78" t="s">
        <v>5853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5752</v>
      </c>
      <c r="F9" t="s">
        <v>5416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5857</v>
      </c>
      <c r="X9" s="78" t="s">
        <v>5853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5753</v>
      </c>
      <c r="F10" t="s">
        <v>5552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5858</v>
      </c>
      <c r="X10" s="78" t="s">
        <v>5853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5754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5842</v>
      </c>
      <c r="R11" t="s">
        <v>5853</v>
      </c>
      <c r="S11">
        <v>8079</v>
      </c>
      <c r="W11" s="77" t="s">
        <v>5859</v>
      </c>
      <c r="X11" s="78" t="s">
        <v>5853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5755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5844</v>
      </c>
      <c r="X12" s="78" t="s">
        <v>5853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5756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5842</v>
      </c>
      <c r="X13" s="78" t="s">
        <v>5853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5757</v>
      </c>
      <c r="F14" t="s">
        <v>5550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5758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5759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5844</v>
      </c>
      <c r="R16" t="s">
        <v>5853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5760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5761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5762</v>
      </c>
      <c r="F20" t="s">
        <v>4832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5763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5764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5765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5766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5767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5768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5653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5769</v>
      </c>
      <c r="F30" t="s">
        <v>153</v>
      </c>
      <c r="G30">
        <f t="shared" si="0"/>
        <v>29</v>
      </c>
      <c r="H30">
        <v>7</v>
      </c>
      <c r="I30" t="s">
        <v>4785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5770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5771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5772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5773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5774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5775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5776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5777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5778</v>
      </c>
      <c r="F42" t="s">
        <v>147</v>
      </c>
      <c r="G42">
        <f t="shared" si="0"/>
        <v>41</v>
      </c>
      <c r="H42">
        <v>7</v>
      </c>
      <c r="I42" t="s">
        <v>4786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5779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5780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5781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5782</v>
      </c>
      <c r="F46" t="s">
        <v>5551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5783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5784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5785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5786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5787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5849</v>
      </c>
      <c r="R52" t="s">
        <v>5853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5788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5789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5790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5847</v>
      </c>
      <c r="R55" t="s">
        <v>5853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5791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5792</v>
      </c>
      <c r="F57" t="s">
        <v>4831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5842</v>
      </c>
      <c r="R57" t="s">
        <v>5853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5793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5794</v>
      </c>
      <c r="F59" t="s">
        <v>5414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5795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5796</v>
      </c>
      <c r="F63" t="s">
        <v>5415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5797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5798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5799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5842</v>
      </c>
      <c r="R67" t="s">
        <v>5853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5800</v>
      </c>
      <c r="F68" t="s">
        <v>5406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5801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5802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5803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5804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5796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5656</v>
      </c>
      <c r="D1178" t="s">
        <v>5655</v>
      </c>
      <c r="E1178" s="56" t="s">
        <v>5743</v>
      </c>
      <c r="F1178" s="56" t="s">
        <v>5743</v>
      </c>
      <c r="G1178">
        <f t="shared" si="18"/>
        <v>1179</v>
      </c>
      <c r="P1178" t="s">
        <v>126</v>
      </c>
      <c r="Q1178" t="s">
        <v>5852</v>
      </c>
      <c r="R1178" t="s">
        <v>5853</v>
      </c>
      <c r="S1178">
        <v>8081</v>
      </c>
    </row>
    <row r="1179" spans="1:19" ht="15" thickBot="1">
      <c r="A1179">
        <v>1180</v>
      </c>
      <c r="C1179" t="s">
        <v>5656</v>
      </c>
      <c r="D1179" t="s">
        <v>5655</v>
      </c>
      <c r="E1179" s="57" t="s">
        <v>5744</v>
      </c>
      <c r="F1179" s="56" t="s">
        <v>5744</v>
      </c>
      <c r="G1179">
        <f t="shared" si="18"/>
        <v>1180</v>
      </c>
      <c r="P1179" t="s">
        <v>126</v>
      </c>
      <c r="Q1179" t="s">
        <v>5852</v>
      </c>
      <c r="R1179" t="s">
        <v>5853</v>
      </c>
      <c r="S1179">
        <v>8081</v>
      </c>
    </row>
    <row r="1180" spans="1:19" ht="15" thickBot="1">
      <c r="A1180">
        <v>1181</v>
      </c>
      <c r="C1180" t="s">
        <v>5656</v>
      </c>
      <c r="D1180" t="s">
        <v>5655</v>
      </c>
      <c r="E1180" s="57" t="s">
        <v>5746</v>
      </c>
      <c r="F1180" s="56" t="s">
        <v>5746</v>
      </c>
      <c r="G1180">
        <f t="shared" si="18"/>
        <v>1181</v>
      </c>
      <c r="P1180" t="s">
        <v>126</v>
      </c>
      <c r="Q1180" t="s">
        <v>5852</v>
      </c>
      <c r="R1180" t="s">
        <v>5853</v>
      </c>
      <c r="S1180">
        <v>8081</v>
      </c>
    </row>
    <row r="1181" spans="1:19">
      <c r="A1181">
        <v>1182</v>
      </c>
      <c r="C1181" t="s">
        <v>5656</v>
      </c>
      <c r="D1181" t="s">
        <v>5655</v>
      </c>
      <c r="E1181" s="59" t="s">
        <v>5622</v>
      </c>
      <c r="P1181" t="s">
        <v>126</v>
      </c>
    </row>
    <row r="1182" spans="1:19">
      <c r="A1182">
        <v>1183</v>
      </c>
      <c r="C1182" t="s">
        <v>5656</v>
      </c>
      <c r="D1182" t="s">
        <v>5655</v>
      </c>
      <c r="E1182" s="69" t="s">
        <v>5745</v>
      </c>
    </row>
    <row r="1183" spans="1:19">
      <c r="A1183">
        <v>1184</v>
      </c>
      <c r="C1183" t="s">
        <v>5656</v>
      </c>
      <c r="D1183" t="s">
        <v>5655</v>
      </c>
      <c r="E1183" s="59" t="s">
        <v>5866</v>
      </c>
    </row>
    <row r="1184" spans="1:19">
      <c r="A1184">
        <v>1185</v>
      </c>
      <c r="C1184" t="s">
        <v>5656</v>
      </c>
      <c r="D1184" t="s">
        <v>5655</v>
      </c>
      <c r="E1184" s="69" t="s">
        <v>5867</v>
      </c>
    </row>
    <row r="1185" spans="1:5">
      <c r="A1185">
        <v>1186</v>
      </c>
      <c r="C1185" t="s">
        <v>5656</v>
      </c>
      <c r="D1185" t="s">
        <v>5655</v>
      </c>
      <c r="E1185" s="69" t="s">
        <v>5868</v>
      </c>
    </row>
    <row r="1186" spans="1:5">
      <c r="A1186">
        <v>1187</v>
      </c>
      <c r="C1186" t="s">
        <v>5656</v>
      </c>
      <c r="D1186" t="s">
        <v>5655</v>
      </c>
      <c r="E1186" s="69" t="s">
        <v>5869</v>
      </c>
    </row>
    <row r="1187" spans="1:5">
      <c r="A1187">
        <v>1188</v>
      </c>
      <c r="C1187" t="s">
        <v>5656</v>
      </c>
      <c r="D1187" t="s">
        <v>5655</v>
      </c>
      <c r="E1187" s="69" t="s">
        <v>5870</v>
      </c>
    </row>
    <row r="1188" spans="1:5">
      <c r="A1188">
        <v>1189</v>
      </c>
      <c r="C1188" t="s">
        <v>5656</v>
      </c>
      <c r="D1188" t="s">
        <v>5655</v>
      </c>
      <c r="E1188" s="69" t="s">
        <v>5871</v>
      </c>
    </row>
    <row r="1189" spans="1:5">
      <c r="A1189">
        <v>1190</v>
      </c>
      <c r="C1189" t="s">
        <v>5656</v>
      </c>
      <c r="D1189" t="s">
        <v>5655</v>
      </c>
      <c r="E1189" s="69" t="s">
        <v>5872</v>
      </c>
    </row>
    <row r="1190" spans="1:5">
      <c r="A1190">
        <v>1191</v>
      </c>
      <c r="C1190" t="s">
        <v>5656</v>
      </c>
      <c r="D1190" t="s">
        <v>5655</v>
      </c>
      <c r="E1190" s="69" t="s">
        <v>5873</v>
      </c>
    </row>
  </sheetData>
  <autoFilter ref="A1:Q118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712"/>
  <sheetViews>
    <sheetView tabSelected="1" zoomScale="85" zoomScaleNormal="85" workbookViewId="0">
      <pane ySplit="1" topLeftCell="A2" activePane="bottomLeft" state="frozen"/>
      <selection pane="bottomLeft" activeCell="C717" sqref="C717"/>
    </sheetView>
  </sheetViews>
  <sheetFormatPr baseColWidth="10" defaultRowHeight="14.5"/>
  <cols>
    <col min="1" max="1" width="9.453125" bestFit="1" customWidth="1"/>
    <col min="2" max="2" width="9.54296875" bestFit="1" customWidth="1"/>
    <col min="3" max="3" width="31.453125" customWidth="1"/>
    <col min="4" max="4" width="37.81640625" customWidth="1"/>
    <col min="5" max="5" width="3.6328125" customWidth="1"/>
    <col min="6" max="6" width="10.81640625" style="11" customWidth="1"/>
    <col min="7" max="7" width="12.7265625" style="11" customWidth="1"/>
    <col min="8" max="8" width="4.81640625" style="11" customWidth="1"/>
    <col min="9" max="9" width="12.1796875" style="11" customWidth="1"/>
    <col min="10" max="10" width="11.453125" style="11" customWidth="1"/>
    <col min="11" max="11" width="10.08984375" style="11" customWidth="1"/>
    <col min="12" max="12" width="10.54296875" style="11" customWidth="1"/>
    <col min="13" max="13" width="31.08984375" style="11" customWidth="1"/>
    <col min="14" max="14" width="29.1796875" style="11" customWidth="1"/>
    <col min="15" max="15" width="28.7265625" style="11" bestFit="1" customWidth="1"/>
    <col min="16" max="16" width="23.1796875" style="11" bestFit="1" customWidth="1"/>
    <col min="17" max="18" width="8.6328125" style="11" bestFit="1" customWidth="1"/>
    <col min="19" max="19" width="50.6328125" customWidth="1"/>
    <col min="20" max="20" width="23.08984375" customWidth="1"/>
    <col min="21" max="21" width="29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>
      <c r="A1" s="14" t="s">
        <v>1511</v>
      </c>
      <c r="B1" s="14" t="s">
        <v>1487</v>
      </c>
      <c r="C1" s="14" t="s">
        <v>1517</v>
      </c>
      <c r="D1" s="14" t="s">
        <v>5714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5715</v>
      </c>
      <c r="U1" s="14" t="s">
        <v>1519</v>
      </c>
      <c r="V1" s="14" t="s">
        <v>5724</v>
      </c>
      <c r="W1" s="14" t="s">
        <v>5723</v>
      </c>
      <c r="X1" s="14" t="s">
        <v>5725</v>
      </c>
      <c r="Y1" s="14" t="s">
        <v>5726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5716</v>
      </c>
      <c r="AE1" s="14" t="s">
        <v>5717</v>
      </c>
      <c r="AF1" s="14" t="s">
        <v>1520</v>
      </c>
      <c r="AG1" s="14" t="s">
        <v>1521</v>
      </c>
      <c r="AH1" s="14" t="s">
        <v>5719</v>
      </c>
      <c r="AI1" s="14" t="s">
        <v>5718</v>
      </c>
      <c r="AJ1" s="14" t="s">
        <v>5626</v>
      </c>
      <c r="AK1" s="14" t="s">
        <v>5673</v>
      </c>
      <c r="AL1" s="14" t="s">
        <v>5720</v>
      </c>
      <c r="AM1" s="14" t="s">
        <v>5721</v>
      </c>
    </row>
    <row r="2" spans="1:39" s="19" customFormat="1" ht="14.5" customHeight="1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5722</v>
      </c>
      <c r="W2" s="19" t="s">
        <v>5722</v>
      </c>
      <c r="X2" s="19" t="s">
        <v>4366</v>
      </c>
      <c r="Y2" s="19" t="s">
        <v>5727</v>
      </c>
    </row>
    <row r="3" spans="1:39" s="19" customFormat="1" ht="14.5" customHeight="1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5722</v>
      </c>
      <c r="W3" s="19" t="s">
        <v>5722</v>
      </c>
      <c r="X3" s="19" t="s">
        <v>4366</v>
      </c>
      <c r="Y3" s="19" t="s">
        <v>5727</v>
      </c>
    </row>
    <row r="4" spans="1:39" s="19" customFormat="1" ht="14.5" customHeight="1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5722</v>
      </c>
      <c r="W4" s="19" t="s">
        <v>5722</v>
      </c>
      <c r="X4" s="19" t="s">
        <v>4366</v>
      </c>
      <c r="Y4" s="19" t="s">
        <v>5727</v>
      </c>
    </row>
    <row r="5" spans="1:39" s="19" customFormat="1" ht="14.5" customHeight="1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5722</v>
      </c>
      <c r="W5" s="19" t="s">
        <v>5722</v>
      </c>
      <c r="X5" s="19" t="s">
        <v>4366</v>
      </c>
      <c r="Y5" s="19" t="s">
        <v>5727</v>
      </c>
    </row>
    <row r="6" spans="1:39" s="19" customFormat="1" ht="14.5" customHeight="1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5722</v>
      </c>
      <c r="W6" s="19" t="s">
        <v>5722</v>
      </c>
      <c r="X6" s="19" t="s">
        <v>4366</v>
      </c>
      <c r="Y6" s="19" t="s">
        <v>5727</v>
      </c>
    </row>
    <row r="7" spans="1:39" s="19" customFormat="1" ht="14.5" customHeight="1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5722</v>
      </c>
      <c r="W7" s="19" t="s">
        <v>5722</v>
      </c>
      <c r="X7" s="19" t="s">
        <v>4366</v>
      </c>
      <c r="Y7" s="19" t="s">
        <v>5727</v>
      </c>
    </row>
    <row r="8" spans="1:39" s="19" customFormat="1" ht="14.5" customHeight="1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5722</v>
      </c>
      <c r="W8" s="19" t="s">
        <v>5722</v>
      </c>
      <c r="X8" s="19" t="s">
        <v>4366</v>
      </c>
      <c r="Y8" s="19" t="s">
        <v>5727</v>
      </c>
    </row>
    <row r="9" spans="1:39" s="19" customFormat="1" ht="14.5" customHeight="1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5722</v>
      </c>
      <c r="W9" s="19" t="s">
        <v>5722</v>
      </c>
      <c r="X9" s="19" t="s">
        <v>4366</v>
      </c>
      <c r="Y9" s="19" t="s">
        <v>5727</v>
      </c>
    </row>
    <row r="10" spans="1:39" s="19" customFormat="1" ht="14.5" customHeight="1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5722</v>
      </c>
      <c r="W10" s="19" t="s">
        <v>5722</v>
      </c>
      <c r="X10" s="19" t="s">
        <v>4366</v>
      </c>
      <c r="Y10" s="19" t="s">
        <v>5727</v>
      </c>
    </row>
    <row r="11" spans="1:39" s="19" customFormat="1" ht="14.5" customHeight="1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4691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5722</v>
      </c>
      <c r="W11" s="19" t="s">
        <v>5722</v>
      </c>
      <c r="X11" s="19" t="s">
        <v>4366</v>
      </c>
      <c r="Y11" s="19" t="s">
        <v>5727</v>
      </c>
    </row>
    <row r="12" spans="1:39" s="19" customFormat="1" ht="14.5" customHeight="1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5722</v>
      </c>
      <c r="W12" s="19" t="s">
        <v>5722</v>
      </c>
      <c r="X12" s="19" t="s">
        <v>4366</v>
      </c>
      <c r="Y12" s="19" t="s">
        <v>5727</v>
      </c>
    </row>
    <row r="13" spans="1:39" s="19" customFormat="1" ht="14.5" customHeight="1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5722</v>
      </c>
      <c r="W13" s="19" t="s">
        <v>5722</v>
      </c>
      <c r="X13" s="19" t="s">
        <v>4366</v>
      </c>
      <c r="Y13" s="19" t="s">
        <v>5727</v>
      </c>
    </row>
    <row r="14" spans="1:39" ht="14.5" customHeight="1">
      <c r="A14" t="s">
        <v>1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5722</v>
      </c>
      <c r="W14" s="19" t="s">
        <v>5722</v>
      </c>
      <c r="X14" s="19" t="s">
        <v>4366</v>
      </c>
      <c r="Y14" s="19" t="s">
        <v>5727</v>
      </c>
    </row>
    <row r="15" spans="1:39" ht="14.5" customHeight="1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5722</v>
      </c>
      <c r="W15" s="19" t="s">
        <v>5722</v>
      </c>
      <c r="X15" s="19" t="s">
        <v>4366</v>
      </c>
      <c r="Y15" s="19" t="s">
        <v>5727</v>
      </c>
    </row>
    <row r="16" spans="1:39" ht="14.5" customHeight="1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4691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5722</v>
      </c>
      <c r="W16" s="19" t="s">
        <v>5722</v>
      </c>
      <c r="X16" s="19" t="s">
        <v>4366</v>
      </c>
      <c r="Y16" s="19" t="s">
        <v>5727</v>
      </c>
    </row>
    <row r="17" spans="1:25" ht="14.5" customHeight="1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5722</v>
      </c>
      <c r="W17" s="19" t="s">
        <v>5722</v>
      </c>
      <c r="X17" s="19" t="s">
        <v>4366</v>
      </c>
      <c r="Y17" s="19" t="s">
        <v>5727</v>
      </c>
    </row>
    <row r="18" spans="1:25" ht="14.5" customHeight="1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5722</v>
      </c>
      <c r="W18" s="19" t="s">
        <v>5722</v>
      </c>
      <c r="X18" s="19" t="s">
        <v>4366</v>
      </c>
      <c r="Y18" s="19" t="s">
        <v>5727</v>
      </c>
    </row>
    <row r="19" spans="1:25" ht="14.5" customHeight="1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5722</v>
      </c>
      <c r="W19" s="19" t="s">
        <v>5722</v>
      </c>
      <c r="X19" s="19" t="s">
        <v>4366</v>
      </c>
      <c r="Y19" s="19" t="s">
        <v>5727</v>
      </c>
    </row>
    <row r="20" spans="1:25" ht="14.5" customHeight="1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5722</v>
      </c>
      <c r="W20" s="19" t="s">
        <v>5722</v>
      </c>
      <c r="X20" s="19" t="s">
        <v>4366</v>
      </c>
      <c r="Y20" s="19" t="s">
        <v>5727</v>
      </c>
    </row>
    <row r="21" spans="1:25" ht="14.5" customHeight="1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5722</v>
      </c>
      <c r="W21" s="19" t="s">
        <v>5722</v>
      </c>
      <c r="X21" s="19" t="s">
        <v>4366</v>
      </c>
      <c r="Y21" s="19" t="s">
        <v>5727</v>
      </c>
    </row>
    <row r="22" spans="1:25" ht="14.5" customHeight="1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5722</v>
      </c>
      <c r="W22" s="19" t="s">
        <v>5722</v>
      </c>
      <c r="X22" s="19" t="s">
        <v>4366</v>
      </c>
      <c r="Y22" s="19" t="s">
        <v>5727</v>
      </c>
    </row>
    <row r="23" spans="1:25" s="19" customFormat="1" ht="14.5" customHeight="1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5722</v>
      </c>
      <c r="W23" s="19" t="s">
        <v>5722</v>
      </c>
      <c r="X23" s="19" t="s">
        <v>4366</v>
      </c>
      <c r="Y23" s="19" t="s">
        <v>5727</v>
      </c>
    </row>
    <row r="24" spans="1:25" s="19" customFormat="1" ht="14.5" customHeight="1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5722</v>
      </c>
      <c r="W24" s="19" t="s">
        <v>5722</v>
      </c>
      <c r="X24" s="19" t="s">
        <v>4366</v>
      </c>
      <c r="Y24" s="19" t="s">
        <v>5727</v>
      </c>
    </row>
    <row r="25" spans="1:25" s="19" customFormat="1" ht="14.5" customHeight="1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4691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5722</v>
      </c>
      <c r="W25" s="19" t="s">
        <v>5722</v>
      </c>
      <c r="X25" s="19" t="s">
        <v>4366</v>
      </c>
      <c r="Y25" s="19" t="s">
        <v>5727</v>
      </c>
    </row>
    <row r="26" spans="1:25" s="19" customFormat="1" ht="14.5" customHeight="1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5722</v>
      </c>
      <c r="W26" s="19" t="s">
        <v>5722</v>
      </c>
      <c r="X26" s="19" t="s">
        <v>4366</v>
      </c>
      <c r="Y26" s="19" t="s">
        <v>5727</v>
      </c>
    </row>
    <row r="27" spans="1:25" ht="14.5" customHeight="1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5579</v>
      </c>
      <c r="G27" s="10" t="s">
        <v>1527</v>
      </c>
      <c r="H27" s="10" t="s">
        <v>5578</v>
      </c>
      <c r="I27" s="10" t="s">
        <v>5681</v>
      </c>
      <c r="J27" s="10" t="s">
        <v>258</v>
      </c>
      <c r="K27" s="10">
        <v>1000</v>
      </c>
      <c r="L27" s="10" t="s">
        <v>5580</v>
      </c>
      <c r="M27" s="10"/>
      <c r="N27" s="10"/>
      <c r="O27" s="10"/>
      <c r="P27" s="10"/>
      <c r="Q27" s="10"/>
      <c r="R27" s="10"/>
      <c r="S27" t="s">
        <v>5805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5722</v>
      </c>
      <c r="W27" s="19" t="s">
        <v>5722</v>
      </c>
      <c r="X27" s="19" t="s">
        <v>4366</v>
      </c>
      <c r="Y27" s="19" t="s">
        <v>5727</v>
      </c>
    </row>
    <row r="28" spans="1:25" ht="14.5" customHeight="1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5579</v>
      </c>
      <c r="G28" s="10" t="s">
        <v>1527</v>
      </c>
      <c r="H28" s="10" t="s">
        <v>5578</v>
      </c>
      <c r="I28" s="10" t="s">
        <v>5581</v>
      </c>
      <c r="J28" s="10" t="s">
        <v>258</v>
      </c>
      <c r="K28" s="10">
        <v>1000</v>
      </c>
      <c r="L28" s="10" t="s">
        <v>5580</v>
      </c>
      <c r="M28" s="10"/>
      <c r="N28" s="10"/>
      <c r="O28" s="10"/>
      <c r="P28" s="10"/>
      <c r="Q28" s="10"/>
      <c r="R28" s="10"/>
      <c r="S28" t="s">
        <v>5806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5722</v>
      </c>
      <c r="W28" s="19" t="s">
        <v>5722</v>
      </c>
      <c r="X28" s="19" t="s">
        <v>4366</v>
      </c>
      <c r="Y28" s="19" t="s">
        <v>5727</v>
      </c>
    </row>
    <row r="29" spans="1:25" ht="14.5" customHeight="1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5579</v>
      </c>
      <c r="G29" s="10" t="s">
        <v>1527</v>
      </c>
      <c r="H29" s="10" t="s">
        <v>5578</v>
      </c>
      <c r="I29" s="10" t="s">
        <v>5582</v>
      </c>
      <c r="J29" s="10" t="s">
        <v>258</v>
      </c>
      <c r="K29" s="10">
        <v>1000</v>
      </c>
      <c r="L29" s="10" t="s">
        <v>5580</v>
      </c>
      <c r="M29" s="10"/>
      <c r="N29" s="10"/>
      <c r="O29" s="10"/>
      <c r="P29" s="10"/>
      <c r="Q29" s="10"/>
      <c r="R29" s="10"/>
      <c r="S29" t="s">
        <v>5807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5722</v>
      </c>
      <c r="W29" s="19" t="s">
        <v>5722</v>
      </c>
      <c r="X29" s="19" t="s">
        <v>4366</v>
      </c>
      <c r="Y29" s="19" t="s">
        <v>5727</v>
      </c>
    </row>
    <row r="30" spans="1:25" ht="14.5" customHeight="1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5579</v>
      </c>
      <c r="G30" s="10" t="s">
        <v>1527</v>
      </c>
      <c r="H30" s="10" t="s">
        <v>5578</v>
      </c>
      <c r="I30" s="10" t="s">
        <v>5581</v>
      </c>
      <c r="J30" s="10" t="s">
        <v>5584</v>
      </c>
      <c r="K30" s="10">
        <v>1000</v>
      </c>
      <c r="L30" s="10" t="s">
        <v>5580</v>
      </c>
      <c r="M30" s="10"/>
      <c r="N30" s="10"/>
      <c r="O30" s="10"/>
      <c r="P30" s="10"/>
      <c r="Q30" s="10"/>
      <c r="R30" s="10"/>
      <c r="S30" t="s">
        <v>5808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5722</v>
      </c>
      <c r="W30" s="19" t="s">
        <v>5722</v>
      </c>
      <c r="X30" s="19" t="s">
        <v>4366</v>
      </c>
      <c r="Y30" s="19" t="s">
        <v>5727</v>
      </c>
    </row>
    <row r="31" spans="1:25" ht="14.5" customHeight="1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5579</v>
      </c>
      <c r="G31" s="10" t="s">
        <v>5585</v>
      </c>
      <c r="H31" s="10" t="s">
        <v>5578</v>
      </c>
      <c r="I31" s="10" t="s">
        <v>5581</v>
      </c>
      <c r="J31" s="10" t="s">
        <v>258</v>
      </c>
      <c r="K31" s="10">
        <v>1000</v>
      </c>
      <c r="L31" s="10" t="s">
        <v>5580</v>
      </c>
      <c r="M31" s="10"/>
      <c r="N31" s="10"/>
      <c r="O31" s="10"/>
      <c r="P31" s="10"/>
      <c r="Q31" s="10"/>
      <c r="R31" s="10"/>
      <c r="S31" t="s">
        <v>5809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5722</v>
      </c>
      <c r="W31" s="19" t="s">
        <v>5722</v>
      </c>
      <c r="X31" s="19" t="s">
        <v>4366</v>
      </c>
      <c r="Y31" s="19" t="s">
        <v>5727</v>
      </c>
    </row>
    <row r="32" spans="1:25" ht="14.5" customHeight="1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5579</v>
      </c>
      <c r="G32" s="10" t="s">
        <v>1527</v>
      </c>
      <c r="H32" s="10" t="s">
        <v>5578</v>
      </c>
      <c r="I32" s="10" t="s">
        <v>5581</v>
      </c>
      <c r="J32" s="10" t="s">
        <v>258</v>
      </c>
      <c r="K32" s="10">
        <v>1000</v>
      </c>
      <c r="L32" s="10" t="s">
        <v>5580</v>
      </c>
      <c r="M32" s="10"/>
      <c r="N32" s="10"/>
      <c r="O32" s="10"/>
      <c r="P32" s="10"/>
      <c r="Q32" s="10"/>
      <c r="R32" s="10"/>
      <c r="S32" t="s">
        <v>5810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5722</v>
      </c>
      <c r="W32" s="19" t="s">
        <v>5722</v>
      </c>
      <c r="X32" s="19" t="s">
        <v>4366</v>
      </c>
      <c r="Y32" s="19" t="s">
        <v>5727</v>
      </c>
    </row>
    <row r="33" spans="1:25" ht="14.5" customHeight="1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5579</v>
      </c>
      <c r="G33" s="10" t="s">
        <v>5418</v>
      </c>
      <c r="H33" s="10" t="s">
        <v>5578</v>
      </c>
      <c r="I33" s="10" t="s">
        <v>5581</v>
      </c>
      <c r="J33" s="10" t="s">
        <v>258</v>
      </c>
      <c r="K33" s="10">
        <v>1000</v>
      </c>
      <c r="L33" s="10" t="s">
        <v>5580</v>
      </c>
      <c r="M33" s="10"/>
      <c r="N33" s="10"/>
      <c r="O33" s="10"/>
      <c r="P33" s="10"/>
      <c r="Q33" s="10"/>
      <c r="R33" s="10"/>
      <c r="S33" t="s">
        <v>5811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5722</v>
      </c>
      <c r="W33" s="19" t="s">
        <v>5722</v>
      </c>
      <c r="X33" s="19" t="s">
        <v>4366</v>
      </c>
      <c r="Y33" s="19" t="s">
        <v>5727</v>
      </c>
    </row>
    <row r="34" spans="1:25" ht="14.5" customHeight="1">
      <c r="A34" t="s">
        <v>1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5579</v>
      </c>
      <c r="G34" s="10" t="s">
        <v>5417</v>
      </c>
      <c r="H34" s="10" t="s">
        <v>5578</v>
      </c>
      <c r="I34" s="10" t="s">
        <v>5581</v>
      </c>
      <c r="J34" s="10" t="s">
        <v>258</v>
      </c>
      <c r="K34" s="10">
        <v>1000</v>
      </c>
      <c r="L34" s="10" t="s">
        <v>5580</v>
      </c>
      <c r="M34" s="10"/>
      <c r="N34" s="10"/>
      <c r="O34" s="10"/>
      <c r="P34" s="10"/>
      <c r="Q34" s="10"/>
      <c r="R34" s="10"/>
      <c r="S34" t="s">
        <v>5812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5722</v>
      </c>
      <c r="W34" s="19" t="s">
        <v>5722</v>
      </c>
      <c r="X34" s="19" t="s">
        <v>4366</v>
      </c>
      <c r="Y34" s="19" t="s">
        <v>5727</v>
      </c>
    </row>
    <row r="35" spans="1:25" ht="14.5" customHeight="1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5579</v>
      </c>
      <c r="G35" s="10" t="s">
        <v>5418</v>
      </c>
      <c r="H35" s="10" t="s">
        <v>5578</v>
      </c>
      <c r="I35" s="10" t="s">
        <v>5581</v>
      </c>
      <c r="J35" s="10" t="s">
        <v>258</v>
      </c>
      <c r="K35" s="10">
        <v>-1000</v>
      </c>
      <c r="L35" s="10" t="s">
        <v>5580</v>
      </c>
      <c r="M35" s="10"/>
      <c r="N35" s="10"/>
      <c r="O35" s="10"/>
      <c r="P35" s="10"/>
      <c r="Q35" s="10"/>
      <c r="R35" s="10"/>
      <c r="S35" t="s">
        <v>5813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5722</v>
      </c>
      <c r="W35" s="19" t="s">
        <v>5722</v>
      </c>
      <c r="X35" s="19" t="s">
        <v>4366</v>
      </c>
      <c r="Y35" s="19" t="s">
        <v>5727</v>
      </c>
    </row>
    <row r="36" spans="1:25" ht="14.5" customHeight="1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5579</v>
      </c>
      <c r="G36" s="10" t="s">
        <v>5418</v>
      </c>
      <c r="H36" s="10" t="s">
        <v>5578</v>
      </c>
      <c r="I36" s="10" t="s">
        <v>5581</v>
      </c>
      <c r="J36" s="10" t="s">
        <v>258</v>
      </c>
      <c r="K36" s="10">
        <v>9999999999999990</v>
      </c>
      <c r="L36" s="10" t="s">
        <v>5580</v>
      </c>
      <c r="M36" s="10"/>
      <c r="N36" s="10"/>
      <c r="O36" s="10"/>
      <c r="P36" s="10"/>
      <c r="Q36" s="10"/>
      <c r="R36" s="10"/>
      <c r="S36" t="s">
        <v>5814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5722</v>
      </c>
      <c r="W36" s="19" t="s">
        <v>5722</v>
      </c>
      <c r="X36" s="19" t="s">
        <v>4366</v>
      </c>
      <c r="Y36" s="19" t="s">
        <v>5727</v>
      </c>
    </row>
    <row r="37" spans="1:25" ht="14.5" customHeight="1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5579</v>
      </c>
      <c r="G37" s="10" t="s">
        <v>1527</v>
      </c>
      <c r="H37" s="10" t="s">
        <v>5578</v>
      </c>
      <c r="I37" s="10" t="s">
        <v>5581</v>
      </c>
      <c r="J37" s="10" t="s">
        <v>5419</v>
      </c>
      <c r="K37" s="10">
        <v>1000</v>
      </c>
      <c r="L37" s="10" t="s">
        <v>5580</v>
      </c>
      <c r="M37" s="10"/>
      <c r="N37" s="10"/>
      <c r="O37" s="10"/>
      <c r="P37" s="10"/>
      <c r="Q37" s="10"/>
      <c r="R37" s="10"/>
      <c r="S37" t="s">
        <v>5815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5722</v>
      </c>
      <c r="W37" s="19" t="s">
        <v>5722</v>
      </c>
      <c r="X37" s="19" t="s">
        <v>4366</v>
      </c>
      <c r="Y37" s="19" t="s">
        <v>5727</v>
      </c>
    </row>
    <row r="38" spans="1:25" ht="14.5" customHeight="1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5579</v>
      </c>
      <c r="G38" s="10" t="s">
        <v>5418</v>
      </c>
      <c r="H38" s="10" t="s">
        <v>5578</v>
      </c>
      <c r="I38" s="10" t="s">
        <v>5581</v>
      </c>
      <c r="J38" s="10" t="s">
        <v>5419</v>
      </c>
      <c r="K38" s="10">
        <v>1000</v>
      </c>
      <c r="L38" s="10" t="s">
        <v>5580</v>
      </c>
      <c r="M38" s="10"/>
      <c r="N38" s="10"/>
      <c r="O38" s="10"/>
      <c r="P38" s="10"/>
      <c r="Q38" s="10"/>
      <c r="R38" s="10"/>
      <c r="S38" t="s">
        <v>5816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5722</v>
      </c>
      <c r="W38" s="19" t="s">
        <v>5722</v>
      </c>
      <c r="X38" s="19" t="s">
        <v>4366</v>
      </c>
      <c r="Y38" s="19" t="s">
        <v>5727</v>
      </c>
    </row>
    <row r="39" spans="1:25" ht="14.5" customHeight="1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5579</v>
      </c>
      <c r="G39" s="10" t="s">
        <v>5417</v>
      </c>
      <c r="H39" s="10" t="s">
        <v>5578</v>
      </c>
      <c r="I39" s="10" t="s">
        <v>5581</v>
      </c>
      <c r="J39" s="10" t="s">
        <v>5419</v>
      </c>
      <c r="K39" s="10">
        <v>1000</v>
      </c>
      <c r="L39" s="10" t="s">
        <v>5580</v>
      </c>
      <c r="M39" s="10"/>
      <c r="N39" s="10"/>
      <c r="O39" s="10"/>
      <c r="P39" s="10"/>
      <c r="Q39" s="10"/>
      <c r="R39" s="10"/>
      <c r="S39" t="s">
        <v>5817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5722</v>
      </c>
      <c r="W39" s="19" t="s">
        <v>5722</v>
      </c>
      <c r="X39" s="19" t="s">
        <v>4366</v>
      </c>
      <c r="Y39" s="19" t="s">
        <v>5727</v>
      </c>
    </row>
    <row r="40" spans="1:25" ht="14.5" customHeight="1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5579</v>
      </c>
      <c r="G40" s="10" t="s">
        <v>5600</v>
      </c>
      <c r="H40" s="10" t="s">
        <v>5578</v>
      </c>
      <c r="I40" s="10" t="s">
        <v>5581</v>
      </c>
      <c r="J40" s="10" t="s">
        <v>258</v>
      </c>
      <c r="K40" s="10">
        <v>1000</v>
      </c>
      <c r="L40" s="10" t="s">
        <v>5580</v>
      </c>
      <c r="M40" s="10"/>
      <c r="N40" s="10"/>
      <c r="O40" s="10"/>
      <c r="P40" s="10"/>
      <c r="Q40" s="10"/>
      <c r="R40" s="10"/>
      <c r="S40" t="s">
        <v>5818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5722</v>
      </c>
      <c r="W40" s="19" t="s">
        <v>5722</v>
      </c>
      <c r="X40" s="19" t="s">
        <v>4366</v>
      </c>
      <c r="Y40" s="19" t="s">
        <v>5727</v>
      </c>
    </row>
    <row r="41" spans="1:25" ht="14.5" customHeight="1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5579</v>
      </c>
      <c r="G41" s="10" t="s">
        <v>5600</v>
      </c>
      <c r="H41" s="10" t="s">
        <v>5578</v>
      </c>
      <c r="I41" s="10" t="s">
        <v>5581</v>
      </c>
      <c r="J41" s="10" t="s">
        <v>5419</v>
      </c>
      <c r="K41" s="10">
        <v>1000</v>
      </c>
      <c r="L41" s="10" t="s">
        <v>5580</v>
      </c>
      <c r="M41" s="10"/>
      <c r="N41" s="10"/>
      <c r="O41" s="10"/>
      <c r="P41" s="10"/>
      <c r="Q41" s="10"/>
      <c r="R41" s="10"/>
      <c r="S41" t="s">
        <v>5819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5722</v>
      </c>
      <c r="W41" s="19" t="s">
        <v>5722</v>
      </c>
      <c r="X41" s="19" t="s">
        <v>4366</v>
      </c>
      <c r="Y41" s="19" t="s">
        <v>5727</v>
      </c>
    </row>
    <row r="42" spans="1:25" ht="14.5" customHeight="1">
      <c r="A42" t="s">
        <v>1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5579</v>
      </c>
      <c r="G42" s="10" t="s">
        <v>1527</v>
      </c>
      <c r="H42" s="10" t="s">
        <v>5578</v>
      </c>
      <c r="I42" s="10" t="s">
        <v>5681</v>
      </c>
      <c r="J42" s="10" t="s">
        <v>258</v>
      </c>
      <c r="K42" s="10">
        <v>1000</v>
      </c>
      <c r="L42" s="10" t="s">
        <v>5835</v>
      </c>
      <c r="M42" s="10"/>
      <c r="N42" s="10"/>
      <c r="O42" s="10"/>
      <c r="P42" s="10"/>
      <c r="Q42" s="10"/>
      <c r="R42" s="10"/>
      <c r="S42" s="72" t="s">
        <v>5820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5722</v>
      </c>
      <c r="W42" s="19" t="s">
        <v>5722</v>
      </c>
      <c r="X42" s="19" t="s">
        <v>4366</v>
      </c>
      <c r="Y42" s="19" t="s">
        <v>5727</v>
      </c>
    </row>
    <row r="43" spans="1:25" ht="14.5" customHeight="1">
      <c r="A43" t="s">
        <v>1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5579</v>
      </c>
      <c r="G43" s="10" t="s">
        <v>1527</v>
      </c>
      <c r="H43" s="10" t="s">
        <v>5578</v>
      </c>
      <c r="I43" s="10" t="s">
        <v>5581</v>
      </c>
      <c r="J43" s="10" t="s">
        <v>258</v>
      </c>
      <c r="K43" s="10">
        <v>1000</v>
      </c>
      <c r="L43" s="10" t="s">
        <v>5835</v>
      </c>
      <c r="M43" s="10"/>
      <c r="N43" s="10"/>
      <c r="O43" s="10"/>
      <c r="P43" s="10"/>
      <c r="Q43" s="10"/>
      <c r="R43" s="10"/>
      <c r="S43" s="72" t="s">
        <v>5821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5722</v>
      </c>
      <c r="W43" s="19" t="s">
        <v>5722</v>
      </c>
      <c r="X43" s="19" t="s">
        <v>4366</v>
      </c>
      <c r="Y43" s="19" t="s">
        <v>5727</v>
      </c>
    </row>
    <row r="44" spans="1:25" ht="14.5" customHeight="1">
      <c r="A44" t="s">
        <v>1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5579</v>
      </c>
      <c r="G44" s="10" t="s">
        <v>1527</v>
      </c>
      <c r="H44" s="10" t="s">
        <v>5578</v>
      </c>
      <c r="I44" s="10" t="s">
        <v>5582</v>
      </c>
      <c r="J44" s="10" t="s">
        <v>258</v>
      </c>
      <c r="K44" s="10">
        <v>1000</v>
      </c>
      <c r="L44" s="10" t="s">
        <v>5835</v>
      </c>
      <c r="M44" s="10"/>
      <c r="N44" s="10"/>
      <c r="O44" s="10"/>
      <c r="P44" s="10"/>
      <c r="Q44" s="10"/>
      <c r="R44" s="10"/>
      <c r="S44" s="72" t="s">
        <v>5822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5722</v>
      </c>
      <c r="W44" s="19" t="s">
        <v>5722</v>
      </c>
      <c r="X44" s="19" t="s">
        <v>4366</v>
      </c>
      <c r="Y44" s="19" t="s">
        <v>5727</v>
      </c>
    </row>
    <row r="45" spans="1:25" ht="14.5" customHeight="1">
      <c r="A45" t="s">
        <v>1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5579</v>
      </c>
      <c r="G45" s="10" t="s">
        <v>1527</v>
      </c>
      <c r="H45" s="10" t="s">
        <v>5578</v>
      </c>
      <c r="I45" s="10" t="s">
        <v>5581</v>
      </c>
      <c r="J45" s="10" t="s">
        <v>5584</v>
      </c>
      <c r="K45" s="10">
        <v>1000</v>
      </c>
      <c r="L45" s="10" t="s">
        <v>5835</v>
      </c>
      <c r="M45" s="10"/>
      <c r="N45" s="10"/>
      <c r="O45" s="10"/>
      <c r="P45" s="10"/>
      <c r="Q45" s="10"/>
      <c r="R45" s="10"/>
      <c r="S45" s="72" t="s">
        <v>5834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5722</v>
      </c>
      <c r="W45" s="19" t="s">
        <v>5722</v>
      </c>
      <c r="X45" s="19" t="s">
        <v>4366</v>
      </c>
      <c r="Y45" s="19" t="s">
        <v>5727</v>
      </c>
    </row>
    <row r="46" spans="1:25" ht="14.5" customHeight="1">
      <c r="A46" t="s">
        <v>1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5579</v>
      </c>
      <c r="G46" s="10" t="s">
        <v>5585</v>
      </c>
      <c r="H46" s="10" t="s">
        <v>5578</v>
      </c>
      <c r="I46" s="10" t="s">
        <v>5581</v>
      </c>
      <c r="J46" s="10" t="s">
        <v>258</v>
      </c>
      <c r="K46" s="10">
        <v>1000</v>
      </c>
      <c r="L46" s="10" t="s">
        <v>5835</v>
      </c>
      <c r="M46" s="10"/>
      <c r="N46" s="10"/>
      <c r="O46" s="10"/>
      <c r="P46" s="10"/>
      <c r="Q46" s="10"/>
      <c r="R46" s="10"/>
      <c r="S46" s="72" t="s">
        <v>5833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5722</v>
      </c>
      <c r="W46" s="19" t="s">
        <v>5722</v>
      </c>
      <c r="X46" s="19" t="s">
        <v>4366</v>
      </c>
      <c r="Y46" s="19" t="s">
        <v>5727</v>
      </c>
    </row>
    <row r="47" spans="1:25" ht="14.5" customHeight="1">
      <c r="A47" t="s">
        <v>1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5579</v>
      </c>
      <c r="G47" s="10" t="s">
        <v>1527</v>
      </c>
      <c r="H47" s="10" t="s">
        <v>5578</v>
      </c>
      <c r="I47" s="10" t="s">
        <v>5581</v>
      </c>
      <c r="J47" s="10" t="s">
        <v>258</v>
      </c>
      <c r="K47" s="10">
        <v>1000</v>
      </c>
      <c r="L47" s="10" t="s">
        <v>5835</v>
      </c>
      <c r="M47" s="10"/>
      <c r="N47" s="10"/>
      <c r="O47" s="10"/>
      <c r="P47" s="10"/>
      <c r="Q47" s="10"/>
      <c r="R47" s="10"/>
      <c r="S47" s="72" t="s">
        <v>5832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5722</v>
      </c>
      <c r="W47" s="19" t="s">
        <v>5722</v>
      </c>
      <c r="X47" s="19" t="s">
        <v>4366</v>
      </c>
      <c r="Y47" s="19" t="s">
        <v>5727</v>
      </c>
    </row>
    <row r="48" spans="1:25" ht="14.5" customHeight="1">
      <c r="A48" t="s">
        <v>1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5579</v>
      </c>
      <c r="G48" s="10" t="s">
        <v>5418</v>
      </c>
      <c r="H48" s="10" t="s">
        <v>5578</v>
      </c>
      <c r="I48" s="10" t="s">
        <v>5581</v>
      </c>
      <c r="J48" s="10" t="s">
        <v>258</v>
      </c>
      <c r="K48" s="10">
        <v>1000</v>
      </c>
      <c r="L48" s="10" t="s">
        <v>5835</v>
      </c>
      <c r="M48" s="10"/>
      <c r="N48" s="10"/>
      <c r="O48" s="10"/>
      <c r="P48" s="10"/>
      <c r="Q48" s="10"/>
      <c r="R48" s="10"/>
      <c r="S48" s="72" t="s">
        <v>5831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5722</v>
      </c>
      <c r="W48" s="19" t="s">
        <v>5722</v>
      </c>
      <c r="X48" s="19" t="s">
        <v>4366</v>
      </c>
      <c r="Y48" s="19" t="s">
        <v>5727</v>
      </c>
    </row>
    <row r="49" spans="1:25" ht="14.5" customHeight="1">
      <c r="A49" t="s">
        <v>1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5579</v>
      </c>
      <c r="G49" s="10" t="s">
        <v>5417</v>
      </c>
      <c r="H49" s="10" t="s">
        <v>5578</v>
      </c>
      <c r="I49" s="10" t="s">
        <v>5581</v>
      </c>
      <c r="J49" s="10" t="s">
        <v>258</v>
      </c>
      <c r="K49" s="10">
        <v>1000</v>
      </c>
      <c r="L49" s="10" t="s">
        <v>5835</v>
      </c>
      <c r="M49" s="10"/>
      <c r="N49" s="10"/>
      <c r="O49" s="10"/>
      <c r="P49" s="10"/>
      <c r="Q49" s="10"/>
      <c r="R49" s="10"/>
      <c r="S49" s="72" t="s">
        <v>5830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5722</v>
      </c>
      <c r="W49" s="19" t="s">
        <v>5722</v>
      </c>
      <c r="X49" s="19" t="s">
        <v>4366</v>
      </c>
      <c r="Y49" s="19" t="s">
        <v>5727</v>
      </c>
    </row>
    <row r="50" spans="1:25" ht="14.5" customHeight="1">
      <c r="A50" t="s">
        <v>1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5579</v>
      </c>
      <c r="G50" s="10" t="s">
        <v>5418</v>
      </c>
      <c r="H50" s="10" t="s">
        <v>5578</v>
      </c>
      <c r="I50" s="10" t="s">
        <v>5581</v>
      </c>
      <c r="J50" s="10" t="s">
        <v>258</v>
      </c>
      <c r="K50" s="10">
        <v>-1000</v>
      </c>
      <c r="L50" s="10" t="s">
        <v>5835</v>
      </c>
      <c r="M50" s="10"/>
      <c r="N50" s="10"/>
      <c r="O50" s="10"/>
      <c r="P50" s="10"/>
      <c r="Q50" s="10"/>
      <c r="R50" s="10"/>
      <c r="S50" s="72" t="s">
        <v>5829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5722</v>
      </c>
      <c r="W50" s="19" t="s">
        <v>5722</v>
      </c>
      <c r="X50" s="19" t="s">
        <v>4366</v>
      </c>
      <c r="Y50" s="19" t="s">
        <v>5727</v>
      </c>
    </row>
    <row r="51" spans="1:25" ht="14.5" customHeight="1">
      <c r="A51" t="s">
        <v>1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5579</v>
      </c>
      <c r="G51" s="10" t="s">
        <v>5418</v>
      </c>
      <c r="H51" s="10" t="s">
        <v>5578</v>
      </c>
      <c r="I51" s="10" t="s">
        <v>5581</v>
      </c>
      <c r="J51" s="10" t="s">
        <v>258</v>
      </c>
      <c r="K51" s="10">
        <v>9999999999999990</v>
      </c>
      <c r="L51" s="10" t="s">
        <v>5835</v>
      </c>
      <c r="M51" s="10"/>
      <c r="N51" s="10"/>
      <c r="O51" s="10"/>
      <c r="P51" s="10"/>
      <c r="Q51" s="10"/>
      <c r="R51" s="10"/>
      <c r="S51" s="72" t="s">
        <v>5828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5722</v>
      </c>
      <c r="W51" s="19" t="s">
        <v>5722</v>
      </c>
      <c r="X51" s="19" t="s">
        <v>4366</v>
      </c>
      <c r="Y51" s="19" t="s">
        <v>5727</v>
      </c>
    </row>
    <row r="52" spans="1:25" ht="14.5" customHeight="1">
      <c r="A52" t="s">
        <v>1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5579</v>
      </c>
      <c r="G52" s="10" t="s">
        <v>1527</v>
      </c>
      <c r="H52" s="10" t="s">
        <v>5578</v>
      </c>
      <c r="I52" s="10" t="s">
        <v>5581</v>
      </c>
      <c r="J52" s="10" t="s">
        <v>5419</v>
      </c>
      <c r="K52" s="10">
        <v>1000</v>
      </c>
      <c r="L52" s="10" t="s">
        <v>5835</v>
      </c>
      <c r="M52" s="10"/>
      <c r="N52" s="10"/>
      <c r="O52" s="10"/>
      <c r="P52" s="10"/>
      <c r="Q52" s="10"/>
      <c r="R52" s="10"/>
      <c r="S52" s="72" t="s">
        <v>5827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5722</v>
      </c>
      <c r="W52" s="19" t="s">
        <v>5722</v>
      </c>
      <c r="X52" s="19" t="s">
        <v>4366</v>
      </c>
      <c r="Y52" s="19" t="s">
        <v>5727</v>
      </c>
    </row>
    <row r="53" spans="1:25" ht="14.5" customHeight="1">
      <c r="A53" t="s">
        <v>1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5579</v>
      </c>
      <c r="G53" s="10" t="s">
        <v>5418</v>
      </c>
      <c r="H53" s="10" t="s">
        <v>5578</v>
      </c>
      <c r="I53" s="10" t="s">
        <v>5581</v>
      </c>
      <c r="J53" s="10" t="s">
        <v>5419</v>
      </c>
      <c r="K53" s="10">
        <v>1000</v>
      </c>
      <c r="L53" s="10" t="s">
        <v>5835</v>
      </c>
      <c r="M53" s="10"/>
      <c r="N53" s="10"/>
      <c r="O53" s="10"/>
      <c r="P53" s="10"/>
      <c r="Q53" s="10"/>
      <c r="R53" s="10"/>
      <c r="S53" s="72" t="s">
        <v>5826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5722</v>
      </c>
      <c r="W53" s="19" t="s">
        <v>5722</v>
      </c>
      <c r="X53" s="19" t="s">
        <v>4366</v>
      </c>
      <c r="Y53" s="19" t="s">
        <v>5727</v>
      </c>
    </row>
    <row r="54" spans="1:25" ht="14.5" customHeight="1">
      <c r="A54" t="s">
        <v>1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5579</v>
      </c>
      <c r="G54" s="10" t="s">
        <v>5417</v>
      </c>
      <c r="H54" s="10" t="s">
        <v>5578</v>
      </c>
      <c r="I54" s="10" t="s">
        <v>5581</v>
      </c>
      <c r="J54" s="10" t="s">
        <v>5419</v>
      </c>
      <c r="K54" s="10">
        <v>1000</v>
      </c>
      <c r="L54" s="10" t="s">
        <v>5835</v>
      </c>
      <c r="M54" s="10"/>
      <c r="N54" s="10"/>
      <c r="O54" s="10"/>
      <c r="P54" s="10"/>
      <c r="Q54" s="10"/>
      <c r="R54" s="10"/>
      <c r="S54" s="72" t="s">
        <v>5825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5722</v>
      </c>
      <c r="W54" s="19" t="s">
        <v>5722</v>
      </c>
      <c r="X54" s="19" t="s">
        <v>4366</v>
      </c>
      <c r="Y54" s="19" t="s">
        <v>5727</v>
      </c>
    </row>
    <row r="55" spans="1:25" ht="14.5" customHeight="1">
      <c r="A55" t="s">
        <v>1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5579</v>
      </c>
      <c r="G55" s="10" t="s">
        <v>5600</v>
      </c>
      <c r="H55" s="10" t="s">
        <v>5578</v>
      </c>
      <c r="I55" s="10" t="s">
        <v>5581</v>
      </c>
      <c r="J55" s="10" t="s">
        <v>258</v>
      </c>
      <c r="K55" s="10">
        <v>1000</v>
      </c>
      <c r="L55" s="10" t="s">
        <v>5835</v>
      </c>
      <c r="M55" s="10"/>
      <c r="N55" s="10"/>
      <c r="O55" s="10"/>
      <c r="P55" s="10"/>
      <c r="Q55" s="10"/>
      <c r="R55" s="10"/>
      <c r="S55" s="72" t="s">
        <v>5824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5722</v>
      </c>
      <c r="W55" s="19" t="s">
        <v>5722</v>
      </c>
      <c r="X55" s="19" t="s">
        <v>4366</v>
      </c>
      <c r="Y55" s="19" t="s">
        <v>5727</v>
      </c>
    </row>
    <row r="56" spans="1:25" ht="14.5" customHeight="1">
      <c r="A56" t="s">
        <v>1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5579</v>
      </c>
      <c r="G56" s="10" t="s">
        <v>5600</v>
      </c>
      <c r="H56" s="10" t="s">
        <v>5578</v>
      </c>
      <c r="I56" s="10" t="s">
        <v>5581</v>
      </c>
      <c r="J56" s="10" t="s">
        <v>5419</v>
      </c>
      <c r="K56" s="10">
        <v>1000</v>
      </c>
      <c r="L56" s="10" t="s">
        <v>5835</v>
      </c>
      <c r="M56" s="10"/>
      <c r="N56" s="10"/>
      <c r="O56" s="10"/>
      <c r="P56" s="10"/>
      <c r="Q56" s="10"/>
      <c r="R56" s="10"/>
      <c r="S56" s="72" t="s">
        <v>5823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5722</v>
      </c>
      <c r="W56" s="19" t="s">
        <v>5722</v>
      </c>
      <c r="X56" s="19" t="s">
        <v>4366</v>
      </c>
      <c r="Y56" s="19" t="s">
        <v>5727</v>
      </c>
    </row>
    <row r="57" spans="1:25" ht="14.5" customHeight="1">
      <c r="A57" t="s">
        <v>1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4683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5722</v>
      </c>
      <c r="W57" s="19" t="s">
        <v>5722</v>
      </c>
      <c r="X57" s="19" t="s">
        <v>4366</v>
      </c>
      <c r="Y57" s="19" t="s">
        <v>5727</v>
      </c>
    </row>
    <row r="58" spans="1:25" ht="14.5" customHeight="1">
      <c r="A58" t="s">
        <v>1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4683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5722</v>
      </c>
      <c r="W58" s="19" t="s">
        <v>5722</v>
      </c>
      <c r="X58" s="19" t="s">
        <v>4366</v>
      </c>
      <c r="Y58" s="19" t="s">
        <v>5727</v>
      </c>
    </row>
    <row r="59" spans="1:25" ht="14.5" customHeight="1">
      <c r="A59" t="s">
        <v>1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4683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5722</v>
      </c>
      <c r="W59" s="19" t="s">
        <v>5722</v>
      </c>
      <c r="X59" s="19" t="s">
        <v>4366</v>
      </c>
      <c r="Y59" s="19" t="s">
        <v>5727</v>
      </c>
    </row>
    <row r="60" spans="1:25" s="19" customFormat="1" ht="14.5" customHeight="1">
      <c r="A60" t="s">
        <v>1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5836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5722</v>
      </c>
      <c r="W60" s="19" t="s">
        <v>5722</v>
      </c>
      <c r="X60" s="19" t="s">
        <v>4366</v>
      </c>
      <c r="Y60" s="19" t="s">
        <v>5727</v>
      </c>
    </row>
    <row r="61" spans="1:25" s="19" customFormat="1" ht="14.5" customHeight="1">
      <c r="A61" t="s">
        <v>1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5722</v>
      </c>
      <c r="W61" s="19" t="s">
        <v>5722</v>
      </c>
      <c r="X61" s="19" t="s">
        <v>4366</v>
      </c>
      <c r="Y61" s="19" t="s">
        <v>5727</v>
      </c>
    </row>
    <row r="62" spans="1:25" s="19" customFormat="1" ht="14.5" customHeight="1">
      <c r="A62" t="s">
        <v>1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5722</v>
      </c>
      <c r="W62" s="19" t="s">
        <v>5722</v>
      </c>
      <c r="X62" s="19" t="s">
        <v>4366</v>
      </c>
      <c r="Y62" s="19" t="s">
        <v>5727</v>
      </c>
    </row>
    <row r="63" spans="1:25" s="19" customFormat="1" ht="14.5" customHeight="1">
      <c r="A63" t="s">
        <v>1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5722</v>
      </c>
      <c r="W63" s="19" t="s">
        <v>5722</v>
      </c>
      <c r="X63" s="19" t="s">
        <v>4366</v>
      </c>
      <c r="Y63" s="19" t="s">
        <v>5727</v>
      </c>
    </row>
    <row r="64" spans="1:25" s="19" customFormat="1" ht="14.5" customHeight="1">
      <c r="A64" t="s">
        <v>1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5722</v>
      </c>
      <c r="W64" s="19" t="s">
        <v>5722</v>
      </c>
      <c r="X64" s="19" t="s">
        <v>4366</v>
      </c>
      <c r="Y64" s="19" t="s">
        <v>5727</v>
      </c>
    </row>
    <row r="65" spans="1:25" s="19" customFormat="1" ht="14.5" customHeight="1">
      <c r="A65" t="s">
        <v>1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4691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5722</v>
      </c>
      <c r="W65" s="19" t="s">
        <v>5722</v>
      </c>
      <c r="X65" s="19" t="s">
        <v>4366</v>
      </c>
      <c r="Y65" s="19" t="s">
        <v>5727</v>
      </c>
    </row>
    <row r="66" spans="1:25" s="19" customFormat="1" ht="14.5" customHeight="1">
      <c r="A66" t="s">
        <v>1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5722</v>
      </c>
      <c r="W66" s="19" t="s">
        <v>5722</v>
      </c>
      <c r="X66" s="19" t="s">
        <v>4366</v>
      </c>
      <c r="Y66" s="19" t="s">
        <v>5727</v>
      </c>
    </row>
    <row r="67" spans="1:25" s="19" customFormat="1" ht="14.5" customHeight="1">
      <c r="A67" t="s">
        <v>1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5722</v>
      </c>
      <c r="W67" s="19" t="s">
        <v>5722</v>
      </c>
      <c r="X67" s="19" t="s">
        <v>4366</v>
      </c>
      <c r="Y67" s="19" t="s">
        <v>5727</v>
      </c>
    </row>
    <row r="68" spans="1:25" ht="14.5" customHeight="1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5722</v>
      </c>
      <c r="W68" s="19" t="s">
        <v>5722</v>
      </c>
      <c r="X68" s="19" t="s">
        <v>4366</v>
      </c>
      <c r="Y68" s="19" t="s">
        <v>5727</v>
      </c>
    </row>
    <row r="69" spans="1:25" ht="14.5" customHeight="1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5722</v>
      </c>
      <c r="W69" s="19" t="s">
        <v>5722</v>
      </c>
      <c r="X69" s="19" t="s">
        <v>4366</v>
      </c>
      <c r="Y69" s="19" t="s">
        <v>5727</v>
      </c>
    </row>
    <row r="70" spans="1:25" ht="14.5" customHeight="1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4691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5722</v>
      </c>
      <c r="W70" s="19" t="s">
        <v>5722</v>
      </c>
      <c r="X70" s="19" t="s">
        <v>4366</v>
      </c>
      <c r="Y70" s="19" t="s">
        <v>5727</v>
      </c>
    </row>
    <row r="71" spans="1:25" ht="14.5" customHeight="1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4788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5722</v>
      </c>
      <c r="W71" s="19" t="s">
        <v>5722</v>
      </c>
      <c r="X71" s="19" t="s">
        <v>4366</v>
      </c>
      <c r="Y71" s="19" t="s">
        <v>5727</v>
      </c>
    </row>
    <row r="72" spans="1:25" ht="14.5" customHeight="1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5722</v>
      </c>
      <c r="W72" s="19" t="s">
        <v>5722</v>
      </c>
      <c r="X72" s="19" t="s">
        <v>4366</v>
      </c>
      <c r="Y72" s="19" t="s">
        <v>5727</v>
      </c>
    </row>
    <row r="73" spans="1:25" ht="14.5" customHeight="1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5722</v>
      </c>
      <c r="W73" s="19" t="s">
        <v>5722</v>
      </c>
      <c r="X73" s="19" t="s">
        <v>4366</v>
      </c>
      <c r="Y73" s="19" t="s">
        <v>5727</v>
      </c>
    </row>
    <row r="74" spans="1:25" ht="14.5" customHeight="1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5722</v>
      </c>
      <c r="W74" s="19" t="s">
        <v>5722</v>
      </c>
      <c r="X74" s="19" t="s">
        <v>4366</v>
      </c>
      <c r="Y74" s="19" t="s">
        <v>5727</v>
      </c>
    </row>
    <row r="75" spans="1:25" ht="14.5" customHeight="1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5722</v>
      </c>
      <c r="W75" s="19" t="s">
        <v>5722</v>
      </c>
      <c r="X75" s="19" t="s">
        <v>4366</v>
      </c>
      <c r="Y75" s="19" t="s">
        <v>5727</v>
      </c>
    </row>
    <row r="76" spans="1:25" ht="14.5" customHeight="1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5722</v>
      </c>
      <c r="W76" s="19" t="s">
        <v>5722</v>
      </c>
      <c r="X76" s="19" t="s">
        <v>4366</v>
      </c>
      <c r="Y76" s="19" t="s">
        <v>5727</v>
      </c>
    </row>
    <row r="77" spans="1:25" ht="14.5" customHeight="1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5624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5722</v>
      </c>
      <c r="W77" s="19" t="s">
        <v>5722</v>
      </c>
      <c r="X77" s="19" t="s">
        <v>4366</v>
      </c>
      <c r="Y77" s="19" t="s">
        <v>5727</v>
      </c>
    </row>
    <row r="78" spans="1:25" ht="14.5" customHeight="1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5623</v>
      </c>
      <c r="L78" s="10"/>
      <c r="M78" s="10"/>
      <c r="N78" s="10"/>
      <c r="O78" s="10"/>
      <c r="P78" s="10"/>
      <c r="Q78" s="10"/>
      <c r="R78" s="10"/>
      <c r="S78" t="s">
        <v>5625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5722</v>
      </c>
      <c r="W78" s="19" t="s">
        <v>5722</v>
      </c>
      <c r="X78" s="19" t="s">
        <v>4366</v>
      </c>
      <c r="Y78" s="19" t="s">
        <v>5727</v>
      </c>
    </row>
    <row r="79" spans="1:25" ht="14.5" customHeight="1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5623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5722</v>
      </c>
      <c r="W79" s="19" t="s">
        <v>5722</v>
      </c>
      <c r="X79" s="19" t="s">
        <v>4366</v>
      </c>
      <c r="Y79" s="19" t="s">
        <v>5727</v>
      </c>
    </row>
    <row r="80" spans="1:25" s="19" customFormat="1" ht="14.5" customHeight="1">
      <c r="A80" t="s">
        <v>1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4683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5722</v>
      </c>
      <c r="W80" s="19" t="s">
        <v>5722</v>
      </c>
      <c r="X80" s="19" t="s">
        <v>4366</v>
      </c>
      <c r="Y80" s="19" t="s">
        <v>5728</v>
      </c>
    </row>
    <row r="81" spans="1:25" s="19" customFormat="1" ht="14.5" customHeight="1">
      <c r="A81" t="s">
        <v>1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4683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5722</v>
      </c>
      <c r="W81" s="19" t="s">
        <v>5722</v>
      </c>
      <c r="X81" s="19" t="s">
        <v>4366</v>
      </c>
      <c r="Y81" s="19" t="s">
        <v>5728</v>
      </c>
    </row>
    <row r="82" spans="1:25" s="19" customFormat="1" ht="14.5" customHeight="1">
      <c r="A82" t="s">
        <v>1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4683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5722</v>
      </c>
      <c r="W82" s="19" t="s">
        <v>5722</v>
      </c>
      <c r="X82" s="19" t="s">
        <v>4366</v>
      </c>
      <c r="Y82" s="19" t="s">
        <v>5728</v>
      </c>
    </row>
    <row r="83" spans="1:25" s="19" customFormat="1" ht="14.5" customHeight="1">
      <c r="A83" t="s">
        <v>1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4683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5722</v>
      </c>
      <c r="W83" s="19" t="s">
        <v>5722</v>
      </c>
      <c r="X83" s="19" t="s">
        <v>4366</v>
      </c>
      <c r="Y83" s="19" t="s">
        <v>5728</v>
      </c>
    </row>
    <row r="84" spans="1:25" s="19" customFormat="1" ht="14.5" customHeight="1">
      <c r="A84" t="s">
        <v>1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4683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5722</v>
      </c>
      <c r="W84" s="19" t="s">
        <v>5722</v>
      </c>
      <c r="X84" s="19" t="s">
        <v>4366</v>
      </c>
      <c r="Y84" s="19" t="s">
        <v>5728</v>
      </c>
    </row>
    <row r="85" spans="1:25" s="19" customFormat="1" ht="14.5" customHeight="1">
      <c r="A85" t="s">
        <v>1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4683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5722</v>
      </c>
      <c r="W85" s="19" t="s">
        <v>5722</v>
      </c>
      <c r="X85" s="19" t="s">
        <v>4366</v>
      </c>
      <c r="Y85" s="19" t="s">
        <v>5728</v>
      </c>
    </row>
    <row r="86" spans="1:25" s="19" customFormat="1" ht="14.5" customHeight="1">
      <c r="A86" t="s">
        <v>1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4683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5722</v>
      </c>
      <c r="W86" s="19" t="s">
        <v>5722</v>
      </c>
      <c r="X86" s="19" t="s">
        <v>4366</v>
      </c>
      <c r="Y86" s="19" t="s">
        <v>5728</v>
      </c>
    </row>
    <row r="87" spans="1:25" s="19" customFormat="1" ht="14.5" customHeight="1">
      <c r="A87" t="s">
        <v>1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4683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5722</v>
      </c>
      <c r="W87" s="19" t="s">
        <v>5722</v>
      </c>
      <c r="X87" s="19" t="s">
        <v>4366</v>
      </c>
      <c r="Y87" s="19" t="s">
        <v>5728</v>
      </c>
    </row>
    <row r="88" spans="1:25" s="19" customFormat="1" ht="14.5" customHeight="1">
      <c r="A88" t="s">
        <v>1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4683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5722</v>
      </c>
      <c r="W88" s="19" t="s">
        <v>5722</v>
      </c>
      <c r="X88" s="19" t="s">
        <v>4366</v>
      </c>
      <c r="Y88" s="19" t="s">
        <v>5728</v>
      </c>
    </row>
    <row r="89" spans="1:25" ht="14.5" customHeight="1">
      <c r="A89" t="s">
        <v>1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5722</v>
      </c>
      <c r="W89" s="19" t="s">
        <v>5722</v>
      </c>
      <c r="X89" s="19" t="s">
        <v>4366</v>
      </c>
      <c r="Y89" s="19" t="s">
        <v>5727</v>
      </c>
    </row>
    <row r="90" spans="1:25" ht="14.5" customHeight="1">
      <c r="A90" t="s">
        <v>1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5722</v>
      </c>
      <c r="W90" s="19" t="s">
        <v>5722</v>
      </c>
      <c r="X90" s="19" t="s">
        <v>4366</v>
      </c>
      <c r="Y90" s="19" t="s">
        <v>5727</v>
      </c>
    </row>
    <row r="91" spans="1:25" ht="14.5" customHeight="1">
      <c r="A91" t="s">
        <v>1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4691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5722</v>
      </c>
      <c r="W91" s="19" t="s">
        <v>5722</v>
      </c>
      <c r="X91" s="19" t="s">
        <v>4366</v>
      </c>
      <c r="Y91" s="19" t="s">
        <v>5727</v>
      </c>
    </row>
    <row r="92" spans="1:25" ht="14.5" customHeight="1">
      <c r="A92" t="s">
        <v>1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5722</v>
      </c>
      <c r="W92" s="19" t="s">
        <v>5722</v>
      </c>
      <c r="X92" s="19" t="s">
        <v>4366</v>
      </c>
      <c r="Y92" s="19" t="s">
        <v>5727</v>
      </c>
    </row>
    <row r="93" spans="1:25" ht="14.5" customHeight="1">
      <c r="A93" t="s">
        <v>1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4788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5722</v>
      </c>
      <c r="W93" s="19" t="s">
        <v>5722</v>
      </c>
      <c r="X93" s="19" t="s">
        <v>4366</v>
      </c>
      <c r="Y93" s="19" t="s">
        <v>5727</v>
      </c>
    </row>
    <row r="94" spans="1:25" ht="14.5" customHeight="1">
      <c r="A94" t="s">
        <v>1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5722</v>
      </c>
      <c r="W94" s="19" t="s">
        <v>5722</v>
      </c>
      <c r="X94" s="19" t="s">
        <v>4366</v>
      </c>
      <c r="Y94" s="19" t="s">
        <v>5727</v>
      </c>
    </row>
    <row r="95" spans="1:25" s="19" customFormat="1" ht="14.5" customHeight="1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5837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5862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5722</v>
      </c>
      <c r="W95" s="19" t="s">
        <v>5722</v>
      </c>
      <c r="X95" s="19" t="s">
        <v>4366</v>
      </c>
      <c r="Y95" s="19" t="s">
        <v>5728</v>
      </c>
    </row>
    <row r="96" spans="1:25" s="19" customFormat="1" ht="14.5" customHeight="1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5722</v>
      </c>
      <c r="W96" s="19" t="s">
        <v>5722</v>
      </c>
      <c r="X96" s="19" t="s">
        <v>4366</v>
      </c>
      <c r="Y96" s="19" t="s">
        <v>5728</v>
      </c>
    </row>
    <row r="97" spans="1:25" s="19" customFormat="1" ht="14.5" customHeight="1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5722</v>
      </c>
      <c r="W97" s="19" t="s">
        <v>5722</v>
      </c>
      <c r="X97" s="19" t="s">
        <v>4366</v>
      </c>
      <c r="Y97" s="19" t="s">
        <v>5728</v>
      </c>
    </row>
    <row r="98" spans="1:25" s="19" customFormat="1" ht="14.5" customHeight="1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5722</v>
      </c>
      <c r="W98" s="19" t="s">
        <v>5722</v>
      </c>
      <c r="X98" s="19" t="s">
        <v>4366</v>
      </c>
      <c r="Y98" s="19" t="s">
        <v>5728</v>
      </c>
    </row>
    <row r="99" spans="1:25" s="19" customFormat="1" ht="14.5" customHeight="1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5837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5722</v>
      </c>
      <c r="W99" s="19" t="s">
        <v>5722</v>
      </c>
      <c r="X99" s="19" t="s">
        <v>4366</v>
      </c>
      <c r="Y99" s="19" t="s">
        <v>5728</v>
      </c>
    </row>
    <row r="100" spans="1:25" s="19" customFormat="1" ht="14.5" customHeight="1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5837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4691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5722</v>
      </c>
      <c r="W100" s="19" t="s">
        <v>5722</v>
      </c>
      <c r="X100" s="19" t="s">
        <v>4366</v>
      </c>
      <c r="Y100" s="19" t="s">
        <v>5728</v>
      </c>
    </row>
    <row r="101" spans="1:25" s="19" customFormat="1" ht="14.5" customHeight="1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5837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5722</v>
      </c>
      <c r="W101" s="19" t="s">
        <v>5722</v>
      </c>
      <c r="X101" s="19" t="s">
        <v>4366</v>
      </c>
      <c r="Y101" s="19" t="s">
        <v>5728</v>
      </c>
    </row>
    <row r="102" spans="1:25" s="19" customFormat="1" ht="14.5" customHeight="1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5837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5722</v>
      </c>
      <c r="W102" s="19" t="s">
        <v>5722</v>
      </c>
      <c r="X102" s="19" t="s">
        <v>4366</v>
      </c>
      <c r="Y102" s="19" t="s">
        <v>5728</v>
      </c>
    </row>
    <row r="103" spans="1:25" s="19" customFormat="1" ht="14.5" customHeight="1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5837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5861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5722</v>
      </c>
      <c r="W103" s="19" t="s">
        <v>5722</v>
      </c>
      <c r="X103" s="19" t="s">
        <v>4366</v>
      </c>
      <c r="Y103" s="19" t="s">
        <v>5728</v>
      </c>
    </row>
    <row r="104" spans="1:25" s="19" customFormat="1" ht="14.5" customHeight="1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5837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5722</v>
      </c>
      <c r="W104" s="19" t="s">
        <v>5722</v>
      </c>
      <c r="X104" s="19" t="s">
        <v>4366</v>
      </c>
      <c r="Y104" s="19" t="s">
        <v>5728</v>
      </c>
    </row>
    <row r="105" spans="1:25" s="19" customFormat="1" ht="14.5" customHeight="1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5837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3522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5722</v>
      </c>
      <c r="W105" s="19" t="s">
        <v>5722</v>
      </c>
      <c r="X105" s="19" t="s">
        <v>4366</v>
      </c>
      <c r="Y105" s="19" t="s">
        <v>5728</v>
      </c>
    </row>
    <row r="106" spans="1:25" ht="14.5" customHeight="1">
      <c r="A106" t="s">
        <v>1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5722</v>
      </c>
      <c r="W106" s="19" t="s">
        <v>5722</v>
      </c>
      <c r="X106" s="19" t="s">
        <v>4366</v>
      </c>
      <c r="Y106" s="19"/>
    </row>
    <row r="107" spans="1:25" ht="14.5" customHeight="1">
      <c r="A107" t="s">
        <v>1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5722</v>
      </c>
      <c r="W107" s="19" t="s">
        <v>5722</v>
      </c>
      <c r="X107" s="19" t="s">
        <v>4366</v>
      </c>
      <c r="Y107" s="19"/>
    </row>
    <row r="108" spans="1:25" ht="14.5" customHeight="1">
      <c r="A108" t="s">
        <v>1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4691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5722</v>
      </c>
      <c r="W108" s="19" t="s">
        <v>5722</v>
      </c>
      <c r="X108" s="19" t="s">
        <v>4366</v>
      </c>
      <c r="Y108" s="19"/>
    </row>
    <row r="109" spans="1:25" ht="14.5" customHeight="1">
      <c r="A109" t="s">
        <v>1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4788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5722</v>
      </c>
      <c r="W109" s="19" t="s">
        <v>5722</v>
      </c>
      <c r="X109" s="19" t="s">
        <v>4366</v>
      </c>
      <c r="Y109" s="19"/>
    </row>
    <row r="110" spans="1:25" ht="14.5" customHeight="1">
      <c r="A110" t="s">
        <v>1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5722</v>
      </c>
      <c r="W110" s="19" t="s">
        <v>5722</v>
      </c>
      <c r="X110" s="19" t="s">
        <v>4366</v>
      </c>
      <c r="Y110" s="19"/>
    </row>
    <row r="111" spans="1:25" ht="14.5" customHeight="1">
      <c r="A111" t="s">
        <v>1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5722</v>
      </c>
      <c r="W111" s="19" t="s">
        <v>5722</v>
      </c>
      <c r="X111" s="19" t="s">
        <v>4366</v>
      </c>
      <c r="Y111" s="19"/>
    </row>
    <row r="112" spans="1:25" s="19" customFormat="1" ht="14.5" customHeight="1">
      <c r="A112" t="s">
        <v>1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5722</v>
      </c>
      <c r="W112" s="19" t="s">
        <v>5722</v>
      </c>
      <c r="X112" s="19" t="s">
        <v>4366</v>
      </c>
    </row>
    <row r="113" spans="1:25" s="19" customFormat="1" ht="14.5" customHeight="1">
      <c r="A113" t="s">
        <v>1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5722</v>
      </c>
      <c r="W113" s="19" t="s">
        <v>5722</v>
      </c>
      <c r="X113" s="19" t="s">
        <v>4366</v>
      </c>
    </row>
    <row r="114" spans="1:25" s="19" customFormat="1" ht="14.5" customHeight="1">
      <c r="A114" t="s">
        <v>1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4691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5722</v>
      </c>
      <c r="W114" s="19" t="s">
        <v>5722</v>
      </c>
      <c r="X114" s="19" t="s">
        <v>4366</v>
      </c>
    </row>
    <row r="115" spans="1:25" s="19" customFormat="1" ht="14.5" customHeight="1">
      <c r="A115" t="s">
        <v>1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5722</v>
      </c>
      <c r="W115" s="19" t="s">
        <v>5722</v>
      </c>
      <c r="X115" s="19" t="s">
        <v>4366</v>
      </c>
    </row>
    <row r="116" spans="1:25" s="19" customFormat="1" ht="14.5" customHeight="1">
      <c r="A116" t="s">
        <v>1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5722</v>
      </c>
      <c r="W116" s="19" t="s">
        <v>5722</v>
      </c>
      <c r="X116" s="19" t="s">
        <v>4366</v>
      </c>
    </row>
    <row r="117" spans="1:25" s="19" customFormat="1" ht="14.5" customHeight="1">
      <c r="A117" t="s">
        <v>1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5722</v>
      </c>
      <c r="W117" s="19" t="s">
        <v>5722</v>
      </c>
      <c r="X117" s="19" t="s">
        <v>4366</v>
      </c>
    </row>
    <row r="118" spans="1:25" s="19" customFormat="1" ht="14.5" customHeight="1">
      <c r="A118" t="s">
        <v>1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5722</v>
      </c>
      <c r="W118" s="19" t="s">
        <v>5722</v>
      </c>
      <c r="X118" s="19" t="s">
        <v>4366</v>
      </c>
    </row>
    <row r="119" spans="1:25" s="19" customFormat="1" ht="14.5" customHeight="1">
      <c r="A119" t="s">
        <v>1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4701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5722</v>
      </c>
      <c r="W119" s="19" t="s">
        <v>5722</v>
      </c>
      <c r="X119" s="19" t="s">
        <v>4366</v>
      </c>
    </row>
    <row r="120" spans="1:25" s="19" customFormat="1" ht="14.5" customHeight="1">
      <c r="A120" t="s">
        <v>1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5722</v>
      </c>
      <c r="W120" s="19" t="s">
        <v>5722</v>
      </c>
      <c r="X120" s="19" t="s">
        <v>4366</v>
      </c>
    </row>
    <row r="121" spans="1:25" ht="14.5" customHeight="1">
      <c r="A121" t="s">
        <v>1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5722</v>
      </c>
      <c r="W121" s="19" t="s">
        <v>5722</v>
      </c>
      <c r="X121" s="19" t="s">
        <v>4366</v>
      </c>
      <c r="Y121" s="19"/>
    </row>
    <row r="122" spans="1:25" ht="14.5" customHeight="1">
      <c r="A122" t="s">
        <v>1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4788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5722</v>
      </c>
      <c r="W122" s="19" t="s">
        <v>5722</v>
      </c>
      <c r="X122" s="19" t="s">
        <v>4366</v>
      </c>
      <c r="Y122" s="19"/>
    </row>
    <row r="123" spans="1:25" ht="14.5" customHeight="1">
      <c r="A123" t="s">
        <v>1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4691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5722</v>
      </c>
      <c r="W123" s="19" t="s">
        <v>5722</v>
      </c>
      <c r="X123" s="19" t="s">
        <v>4366</v>
      </c>
      <c r="Y123" s="19"/>
    </row>
    <row r="124" spans="1:25" ht="14.5" customHeight="1">
      <c r="A124" t="s">
        <v>1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5722</v>
      </c>
      <c r="W124" s="19" t="s">
        <v>5722</v>
      </c>
      <c r="X124" s="19" t="s">
        <v>4366</v>
      </c>
      <c r="Y124" s="19"/>
    </row>
    <row r="125" spans="1:25" ht="14.5" customHeight="1">
      <c r="A125" t="s">
        <v>1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5722</v>
      </c>
      <c r="W125" s="19" t="s">
        <v>5722</v>
      </c>
      <c r="X125" s="19" t="s">
        <v>4366</v>
      </c>
      <c r="Y125" s="19"/>
    </row>
    <row r="126" spans="1:25" ht="14.5" customHeight="1">
      <c r="A126" t="s">
        <v>1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5722</v>
      </c>
      <c r="W126" s="19" t="s">
        <v>5722</v>
      </c>
      <c r="X126" s="19" t="s">
        <v>4366</v>
      </c>
      <c r="Y126" s="19"/>
    </row>
    <row r="127" spans="1:25" ht="14.5" customHeight="1">
      <c r="A127" t="s">
        <v>1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5722</v>
      </c>
      <c r="W127" s="19" t="s">
        <v>5722</v>
      </c>
      <c r="X127" s="19" t="s">
        <v>4366</v>
      </c>
      <c r="Y127" s="19"/>
    </row>
    <row r="128" spans="1:25" s="19" customFormat="1" ht="14.5" customHeight="1">
      <c r="A128" t="s">
        <v>1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5722</v>
      </c>
      <c r="W128" s="19" t="s">
        <v>5722</v>
      </c>
      <c r="X128" s="19" t="s">
        <v>4366</v>
      </c>
    </row>
    <row r="129" spans="1:35" s="19" customFormat="1" ht="14.5" customHeight="1">
      <c r="A129" t="s">
        <v>1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5722</v>
      </c>
      <c r="W129" s="19" t="s">
        <v>5722</v>
      </c>
      <c r="X129" s="19" t="s">
        <v>4366</v>
      </c>
    </row>
    <row r="130" spans="1:35" s="19" customFormat="1" ht="14.5" customHeight="1">
      <c r="A130" t="s">
        <v>1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5722</v>
      </c>
      <c r="W130" s="19" t="s">
        <v>5722</v>
      </c>
      <c r="X130" s="19" t="s">
        <v>4366</v>
      </c>
    </row>
    <row r="131" spans="1:35" s="19" customFormat="1" ht="14.5" customHeight="1">
      <c r="A131" t="s">
        <v>1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5722</v>
      </c>
      <c r="W131" s="19" t="s">
        <v>5722</v>
      </c>
      <c r="X131" s="19" t="s">
        <v>4366</v>
      </c>
    </row>
    <row r="132" spans="1:35" s="19" customFormat="1" ht="14.5" customHeight="1">
      <c r="A132" t="s">
        <v>1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4788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5722</v>
      </c>
      <c r="W132" s="19" t="s">
        <v>5722</v>
      </c>
      <c r="X132" s="19" t="s">
        <v>4366</v>
      </c>
    </row>
    <row r="133" spans="1:35" s="19" customFormat="1" ht="14.5" customHeight="1">
      <c r="A133" t="s">
        <v>1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4691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5722</v>
      </c>
      <c r="W133" s="19" t="s">
        <v>5722</v>
      </c>
      <c r="X133" s="19" t="s">
        <v>4366</v>
      </c>
    </row>
    <row r="134" spans="1:35" s="19" customFormat="1" ht="14.5" customHeight="1">
      <c r="A134" t="s">
        <v>1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5722</v>
      </c>
      <c r="W134" s="19" t="s">
        <v>5722</v>
      </c>
      <c r="X134" s="19" t="s">
        <v>4366</v>
      </c>
    </row>
    <row r="135" spans="1:35" s="19" customFormat="1" ht="14.5" customHeight="1">
      <c r="A135" t="s">
        <v>1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5722</v>
      </c>
      <c r="W135" s="19" t="s">
        <v>5722</v>
      </c>
      <c r="X135" s="19" t="s">
        <v>4366</v>
      </c>
    </row>
    <row r="136" spans="1:35" ht="14.5" customHeight="1">
      <c r="A136" t="s">
        <v>1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5722</v>
      </c>
      <c r="W136" s="19" t="s">
        <v>5722</v>
      </c>
      <c r="X136" s="19" t="s">
        <v>4366</v>
      </c>
      <c r="Y136" s="19"/>
    </row>
    <row r="137" spans="1:35" ht="14.5" customHeight="1">
      <c r="A137" t="s">
        <v>1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5722</v>
      </c>
      <c r="W137" s="19" t="s">
        <v>5722</v>
      </c>
      <c r="X137" s="19" t="s">
        <v>4366</v>
      </c>
      <c r="Y137" s="19"/>
    </row>
    <row r="138" spans="1:35" ht="14.5" customHeight="1">
      <c r="A138" t="s">
        <v>1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5722</v>
      </c>
      <c r="W138" s="19" t="s">
        <v>5722</v>
      </c>
      <c r="X138" s="19" t="s">
        <v>4366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customHeight="1">
      <c r="A139" t="s">
        <v>1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5722</v>
      </c>
      <c r="W139" s="19" t="s">
        <v>5722</v>
      </c>
      <c r="X139" s="19" t="s">
        <v>4366</v>
      </c>
      <c r="Y139" s="19"/>
    </row>
    <row r="140" spans="1:35" ht="14.5" customHeight="1">
      <c r="A140" t="s">
        <v>1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5722</v>
      </c>
      <c r="W140" s="19" t="s">
        <v>5722</v>
      </c>
      <c r="X140" s="19" t="s">
        <v>4366</v>
      </c>
      <c r="Y140" s="19"/>
    </row>
    <row r="141" spans="1:35" ht="14.5" customHeight="1">
      <c r="A141" t="s">
        <v>1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5722</v>
      </c>
      <c r="W141" s="19" t="s">
        <v>5722</v>
      </c>
      <c r="X141" s="19" t="s">
        <v>4366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customHeight="1">
      <c r="A142" t="s">
        <v>1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4691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5722</v>
      </c>
      <c r="W142" s="19" t="s">
        <v>5722</v>
      </c>
      <c r="X142" s="19" t="s">
        <v>4366</v>
      </c>
      <c r="Y142" s="19"/>
    </row>
    <row r="143" spans="1:35" ht="14.5" customHeight="1">
      <c r="A143" t="s">
        <v>1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5722</v>
      </c>
      <c r="W143" s="19" t="s">
        <v>5722</v>
      </c>
      <c r="X143" s="19" t="s">
        <v>4366</v>
      </c>
      <c r="Y143" s="19"/>
    </row>
    <row r="144" spans="1:35" s="19" customFormat="1" ht="14.5" customHeight="1">
      <c r="A144" t="s">
        <v>1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5722</v>
      </c>
      <c r="W144" s="19" t="s">
        <v>5722</v>
      </c>
      <c r="X144" s="19" t="s">
        <v>4366</v>
      </c>
    </row>
    <row r="145" spans="1:25" s="19" customFormat="1" ht="14.5" customHeight="1">
      <c r="A145" t="s">
        <v>1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5722</v>
      </c>
      <c r="W145" s="19" t="s">
        <v>5722</v>
      </c>
      <c r="X145" s="19" t="s">
        <v>4366</v>
      </c>
    </row>
    <row r="146" spans="1:25" s="19" customFormat="1" ht="14.5" customHeight="1">
      <c r="A146" t="s">
        <v>1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5722</v>
      </c>
      <c r="W146" s="19" t="s">
        <v>5722</v>
      </c>
      <c r="X146" s="19" t="s">
        <v>4366</v>
      </c>
    </row>
    <row r="147" spans="1:25" s="19" customFormat="1" ht="14.5" customHeight="1">
      <c r="A147" t="s">
        <v>1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4691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5722</v>
      </c>
      <c r="W147" s="19" t="s">
        <v>5722</v>
      </c>
      <c r="X147" s="19" t="s">
        <v>4366</v>
      </c>
    </row>
    <row r="148" spans="1:25" s="19" customFormat="1" ht="14.5" customHeight="1">
      <c r="A148" t="s">
        <v>1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5722</v>
      </c>
      <c r="W148" s="19" t="s">
        <v>5722</v>
      </c>
      <c r="X148" s="19" t="s">
        <v>4366</v>
      </c>
    </row>
    <row r="149" spans="1:25" s="19" customFormat="1" ht="14.5" customHeight="1">
      <c r="A149" t="s">
        <v>1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5722</v>
      </c>
      <c r="W149" s="19" t="s">
        <v>5722</v>
      </c>
      <c r="X149" s="19" t="s">
        <v>4366</v>
      </c>
    </row>
    <row r="150" spans="1:25" s="19" customFormat="1" ht="14.5" customHeight="1">
      <c r="A150" t="s">
        <v>1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5722</v>
      </c>
      <c r="W150" s="19" t="s">
        <v>5722</v>
      </c>
      <c r="X150" s="19" t="s">
        <v>4366</v>
      </c>
    </row>
    <row r="151" spans="1:25" s="19" customFormat="1" ht="14.5" customHeight="1">
      <c r="A151" t="s">
        <v>1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5722</v>
      </c>
      <c r="W151" s="19" t="s">
        <v>5722</v>
      </c>
      <c r="X151" s="19" t="s">
        <v>4366</v>
      </c>
    </row>
    <row r="152" spans="1:25" ht="14.5" customHeight="1">
      <c r="A152" t="s">
        <v>1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5722</v>
      </c>
      <c r="W152" s="19" t="s">
        <v>5722</v>
      </c>
      <c r="X152" s="19" t="s">
        <v>4366</v>
      </c>
      <c r="Y152" s="19"/>
    </row>
    <row r="153" spans="1:25" ht="14.5" customHeight="1">
      <c r="A153" t="s">
        <v>1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5722</v>
      </c>
      <c r="W153" s="19" t="s">
        <v>5722</v>
      </c>
      <c r="X153" s="19" t="s">
        <v>4366</v>
      </c>
      <c r="Y153" s="19"/>
    </row>
    <row r="154" spans="1:25" ht="14.5" customHeight="1">
      <c r="A154" t="s">
        <v>1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5722</v>
      </c>
      <c r="W154" s="19" t="s">
        <v>5722</v>
      </c>
      <c r="X154" s="19" t="s">
        <v>4366</v>
      </c>
      <c r="Y154" s="19"/>
    </row>
    <row r="155" spans="1:25" ht="14.5" customHeight="1">
      <c r="A155" t="s">
        <v>1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4691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5722</v>
      </c>
      <c r="W155" s="19" t="s">
        <v>5722</v>
      </c>
      <c r="X155" s="19" t="s">
        <v>4366</v>
      </c>
      <c r="Y155" s="19"/>
    </row>
    <row r="156" spans="1:25" ht="14.5" customHeight="1">
      <c r="A156" t="s">
        <v>1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4787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5722</v>
      </c>
      <c r="W156" s="19" t="s">
        <v>5722</v>
      </c>
      <c r="X156" s="19" t="s">
        <v>4366</v>
      </c>
      <c r="Y156" s="19"/>
    </row>
    <row r="157" spans="1:25" ht="14.5" customHeight="1">
      <c r="A157" t="s">
        <v>1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5722</v>
      </c>
      <c r="W157" s="19" t="s">
        <v>5722</v>
      </c>
      <c r="X157" s="19" t="s">
        <v>4366</v>
      </c>
      <c r="Y157" s="19"/>
    </row>
    <row r="158" spans="1:25" s="19" customFormat="1" ht="14.5" customHeight="1">
      <c r="A158" t="s">
        <v>1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5722</v>
      </c>
      <c r="W158" s="19" t="s">
        <v>5722</v>
      </c>
      <c r="X158" s="19" t="s">
        <v>4366</v>
      </c>
    </row>
    <row r="159" spans="1:25" s="19" customFormat="1" ht="14.5" customHeight="1">
      <c r="A159" t="s">
        <v>1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5722</v>
      </c>
      <c r="W159" s="19" t="s">
        <v>5722</v>
      </c>
      <c r="X159" s="19" t="s">
        <v>4366</v>
      </c>
    </row>
    <row r="160" spans="1:25" s="19" customFormat="1" ht="14.5" customHeight="1">
      <c r="A160" t="s">
        <v>1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4691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5722</v>
      </c>
      <c r="W160" s="19" t="s">
        <v>5722</v>
      </c>
      <c r="X160" s="19" t="s">
        <v>4366</v>
      </c>
    </row>
    <row r="161" spans="1:32" s="19" customFormat="1" ht="14.5" customHeight="1">
      <c r="A161" t="s">
        <v>1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4788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5722</v>
      </c>
      <c r="W161" s="19" t="s">
        <v>5722</v>
      </c>
      <c r="X161" s="19" t="s">
        <v>4366</v>
      </c>
    </row>
    <row r="162" spans="1:32" s="19" customFormat="1" ht="14.5" customHeight="1">
      <c r="A162" t="s">
        <v>1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5722</v>
      </c>
      <c r="W162" s="19" t="s">
        <v>5722</v>
      </c>
      <c r="X162" s="19" t="s">
        <v>4366</v>
      </c>
    </row>
    <row r="163" spans="1:32" s="19" customFormat="1" ht="14.5" customHeight="1">
      <c r="A163" t="s">
        <v>1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5722</v>
      </c>
      <c r="W163" s="19" t="s">
        <v>5722</v>
      </c>
      <c r="X163" s="19" t="s">
        <v>4366</v>
      </c>
    </row>
    <row r="164" spans="1:32" s="19" customFormat="1" ht="14.5" customHeight="1">
      <c r="A164" t="s">
        <v>1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5722</v>
      </c>
      <c r="W164" s="19" t="s">
        <v>5722</v>
      </c>
      <c r="X164" s="19" t="s">
        <v>4366</v>
      </c>
    </row>
    <row r="165" spans="1:32" ht="14.5" customHeight="1">
      <c r="A165" t="s">
        <v>1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5722</v>
      </c>
      <c r="W165" s="19" t="s">
        <v>5722</v>
      </c>
      <c r="X165" s="19" t="s">
        <v>4366</v>
      </c>
      <c r="Y165" s="19"/>
      <c r="AA165" s="4"/>
      <c r="AC165" s="4"/>
      <c r="AD165" s="4"/>
      <c r="AE165" s="4"/>
      <c r="AF165" s="52"/>
    </row>
    <row r="166" spans="1:32" ht="14.5" customHeight="1">
      <c r="A166" t="s">
        <v>1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5722</v>
      </c>
      <c r="W166" s="19" t="s">
        <v>5722</v>
      </c>
      <c r="X166" s="19" t="s">
        <v>4366</v>
      </c>
      <c r="Y166" s="19"/>
    </row>
    <row r="167" spans="1:32" ht="14.5" customHeight="1">
      <c r="A167" t="s">
        <v>1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4691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5722</v>
      </c>
      <c r="W167" s="19" t="s">
        <v>5722</v>
      </c>
      <c r="X167" s="19" t="s">
        <v>4366</v>
      </c>
      <c r="Y167" s="19"/>
    </row>
    <row r="168" spans="1:32" ht="14.5" customHeight="1">
      <c r="A168" t="s">
        <v>1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4788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5722</v>
      </c>
      <c r="W168" s="19" t="s">
        <v>5722</v>
      </c>
      <c r="X168" s="19" t="s">
        <v>4366</v>
      </c>
      <c r="Y168" s="19"/>
    </row>
    <row r="169" spans="1:32" ht="14.5" customHeight="1">
      <c r="A169" t="s">
        <v>1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5722</v>
      </c>
      <c r="W169" s="19" t="s">
        <v>5722</v>
      </c>
      <c r="X169" s="19" t="s">
        <v>4366</v>
      </c>
      <c r="Y169" s="19"/>
    </row>
    <row r="170" spans="1:32" ht="14.5" customHeight="1">
      <c r="A170" t="s">
        <v>1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5722</v>
      </c>
      <c r="W170" s="19" t="s">
        <v>5722</v>
      </c>
      <c r="X170" s="19" t="s">
        <v>4366</v>
      </c>
      <c r="Y170" s="19"/>
    </row>
    <row r="171" spans="1:32" ht="14.5" customHeight="1">
      <c r="A171" t="s">
        <v>1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5722</v>
      </c>
      <c r="W171" s="19" t="s">
        <v>5722</v>
      </c>
      <c r="X171" s="19" t="s">
        <v>4366</v>
      </c>
      <c r="Y171" s="19"/>
    </row>
    <row r="172" spans="1:32" ht="14.5" customHeight="1">
      <c r="A172" t="s">
        <v>1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5722</v>
      </c>
      <c r="W172" s="19" t="s">
        <v>5722</v>
      </c>
      <c r="X172" s="19" t="s">
        <v>4366</v>
      </c>
      <c r="Y172" s="19"/>
    </row>
    <row r="173" spans="1:32" ht="14.5" customHeight="1">
      <c r="A173" t="s">
        <v>1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5722</v>
      </c>
      <c r="W173" s="19" t="s">
        <v>5722</v>
      </c>
      <c r="X173" s="19" t="s">
        <v>4366</v>
      </c>
      <c r="Y173" s="19"/>
    </row>
    <row r="174" spans="1:32" ht="13.5" customHeight="1">
      <c r="A174" t="s">
        <v>1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5722</v>
      </c>
      <c r="W174" s="19" t="s">
        <v>5722</v>
      </c>
      <c r="X174" s="19" t="s">
        <v>4366</v>
      </c>
      <c r="Y174" s="19"/>
    </row>
    <row r="175" spans="1:32" s="19" customFormat="1" ht="14.5" customHeight="1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4683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5722</v>
      </c>
      <c r="W175" s="19" t="s">
        <v>5722</v>
      </c>
      <c r="X175" s="19" t="s">
        <v>4366</v>
      </c>
    </row>
    <row r="176" spans="1:32" s="19" customFormat="1" ht="14.5" customHeight="1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4683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5722</v>
      </c>
      <c r="W176" s="19" t="s">
        <v>5722</v>
      </c>
      <c r="X176" s="19" t="s">
        <v>4366</v>
      </c>
    </row>
    <row r="177" spans="1:24" s="19" customFormat="1" ht="14.5" customHeight="1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4683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5722</v>
      </c>
      <c r="W177" s="19" t="s">
        <v>5722</v>
      </c>
      <c r="X177" s="19" t="s">
        <v>4366</v>
      </c>
    </row>
    <row r="178" spans="1:24" s="19" customFormat="1" ht="14.5" customHeight="1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4683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5722</v>
      </c>
      <c r="W178" s="19" t="s">
        <v>5722</v>
      </c>
      <c r="X178" s="19" t="s">
        <v>4366</v>
      </c>
    </row>
    <row r="179" spans="1:24" s="19" customFormat="1" ht="14.5" customHeight="1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4683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5722</v>
      </c>
      <c r="W179" s="19" t="s">
        <v>5722</v>
      </c>
      <c r="X179" s="19" t="s">
        <v>4366</v>
      </c>
    </row>
    <row r="180" spans="1:24" s="19" customFormat="1" ht="14.5" customHeight="1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4683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5722</v>
      </c>
      <c r="W180" s="19" t="s">
        <v>5722</v>
      </c>
      <c r="X180" s="19" t="s">
        <v>4366</v>
      </c>
    </row>
    <row r="181" spans="1:24" s="19" customFormat="1" ht="14.5" customHeight="1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4683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5722</v>
      </c>
      <c r="W181" s="19" t="s">
        <v>5722</v>
      </c>
      <c r="X181" s="19" t="s">
        <v>4366</v>
      </c>
    </row>
    <row r="182" spans="1:24" s="19" customFormat="1" ht="14.5" customHeight="1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4683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5722</v>
      </c>
      <c r="W182" s="19" t="s">
        <v>5722</v>
      </c>
      <c r="X182" s="19" t="s">
        <v>4366</v>
      </c>
    </row>
    <row r="183" spans="1:24" s="19" customFormat="1" ht="14.5" customHeight="1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4683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5722</v>
      </c>
      <c r="W183" s="19" t="s">
        <v>5722</v>
      </c>
      <c r="X183" s="19" t="s">
        <v>4366</v>
      </c>
    </row>
    <row r="184" spans="1:24" s="19" customFormat="1" ht="14.5" customHeight="1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4683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5722</v>
      </c>
      <c r="W184" s="19" t="s">
        <v>5722</v>
      </c>
      <c r="X184" s="19" t="s">
        <v>4366</v>
      </c>
    </row>
    <row r="185" spans="1:24" s="19" customFormat="1" ht="14.5" customHeight="1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4683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5722</v>
      </c>
      <c r="W185" s="19" t="s">
        <v>5722</v>
      </c>
      <c r="X185" s="19" t="s">
        <v>4366</v>
      </c>
    </row>
    <row r="186" spans="1:24" s="19" customFormat="1" ht="14.5" customHeight="1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4683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5722</v>
      </c>
      <c r="W186" s="19" t="s">
        <v>5722</v>
      </c>
      <c r="X186" s="19" t="s">
        <v>4366</v>
      </c>
    </row>
    <row r="187" spans="1:24" s="19" customFormat="1" ht="14.5" customHeight="1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4683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5722</v>
      </c>
      <c r="W187" s="19" t="s">
        <v>5722</v>
      </c>
      <c r="X187" s="19" t="s">
        <v>4366</v>
      </c>
    </row>
    <row r="188" spans="1:24" s="19" customFormat="1" ht="14.5" customHeight="1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4683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5722</v>
      </c>
      <c r="W188" s="19" t="s">
        <v>5722</v>
      </c>
      <c r="X188" s="19" t="s">
        <v>4366</v>
      </c>
    </row>
    <row r="189" spans="1:24" s="19" customFormat="1" ht="14.5" customHeight="1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4683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5722</v>
      </c>
      <c r="W189" s="19" t="s">
        <v>5722</v>
      </c>
      <c r="X189" s="19" t="s">
        <v>4366</v>
      </c>
    </row>
    <row r="190" spans="1:24" s="19" customFormat="1" ht="14.5" customHeight="1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4683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5722</v>
      </c>
      <c r="W190" s="19" t="s">
        <v>5722</v>
      </c>
      <c r="X190" s="19" t="s">
        <v>4366</v>
      </c>
    </row>
    <row r="191" spans="1:24" s="19" customFormat="1" ht="14.5" customHeight="1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4683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5722</v>
      </c>
      <c r="W191" s="19" t="s">
        <v>5722</v>
      </c>
      <c r="X191" s="19" t="s">
        <v>4366</v>
      </c>
    </row>
    <row r="192" spans="1:24" s="19" customFormat="1" ht="14.5" customHeight="1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4683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5722</v>
      </c>
      <c r="W192" s="19" t="s">
        <v>5722</v>
      </c>
      <c r="X192" s="19" t="s">
        <v>4366</v>
      </c>
    </row>
    <row r="193" spans="1:24" s="19" customFormat="1" ht="14.5" customHeight="1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4683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5722</v>
      </c>
      <c r="W193" s="19" t="s">
        <v>5722</v>
      </c>
      <c r="X193" s="19" t="s">
        <v>4366</v>
      </c>
    </row>
    <row r="194" spans="1:24" s="19" customFormat="1" ht="14.5" customHeight="1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4683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5722</v>
      </c>
      <c r="W194" s="19" t="s">
        <v>5722</v>
      </c>
      <c r="X194" s="19" t="s">
        <v>4366</v>
      </c>
    </row>
    <row r="195" spans="1:24" s="19" customFormat="1" ht="14.5" customHeight="1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4683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5722</v>
      </c>
      <c r="W195" s="19" t="s">
        <v>5722</v>
      </c>
      <c r="X195" s="19" t="s">
        <v>4366</v>
      </c>
    </row>
    <row r="196" spans="1:24" s="19" customFormat="1" ht="14.5" customHeight="1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4683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5722</v>
      </c>
      <c r="W196" s="19" t="s">
        <v>5722</v>
      </c>
      <c r="X196" s="19" t="s">
        <v>4366</v>
      </c>
    </row>
    <row r="197" spans="1:24" s="19" customFormat="1" ht="14.5" customHeight="1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4683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5722</v>
      </c>
      <c r="W197" s="19" t="s">
        <v>5722</v>
      </c>
      <c r="X197" s="19" t="s">
        <v>4366</v>
      </c>
    </row>
    <row r="198" spans="1:24" s="19" customFormat="1" ht="14.5" customHeight="1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4683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5722</v>
      </c>
      <c r="W198" s="19" t="s">
        <v>5722</v>
      </c>
      <c r="X198" s="19" t="s">
        <v>4366</v>
      </c>
    </row>
    <row r="199" spans="1:24" s="19" customFormat="1" ht="14.5" customHeight="1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4683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5722</v>
      </c>
      <c r="W199" s="19" t="s">
        <v>5722</v>
      </c>
      <c r="X199" s="19" t="s">
        <v>4366</v>
      </c>
    </row>
    <row r="200" spans="1:24" s="19" customFormat="1" ht="14.5" customHeight="1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4683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5722</v>
      </c>
      <c r="W200" s="19" t="s">
        <v>5722</v>
      </c>
      <c r="X200" s="19" t="s">
        <v>4366</v>
      </c>
    </row>
    <row r="201" spans="1:24" s="19" customFormat="1" ht="14.5" customHeight="1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4683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5722</v>
      </c>
      <c r="W201" s="19" t="s">
        <v>5722</v>
      </c>
      <c r="X201" s="19" t="s">
        <v>4366</v>
      </c>
    </row>
    <row r="202" spans="1:24" s="19" customFormat="1" ht="14.5" customHeight="1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4683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5722</v>
      </c>
      <c r="W202" s="19" t="s">
        <v>5722</v>
      </c>
      <c r="X202" s="19" t="s">
        <v>4366</v>
      </c>
    </row>
    <row r="203" spans="1:24" s="19" customFormat="1" ht="14.5" customHeight="1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4683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5722</v>
      </c>
      <c r="W203" s="19" t="s">
        <v>5722</v>
      </c>
      <c r="X203" s="19" t="s">
        <v>4366</v>
      </c>
    </row>
    <row r="204" spans="1:24" s="19" customFormat="1" ht="14.5" customHeight="1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4683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5722</v>
      </c>
      <c r="W204" s="19" t="s">
        <v>5722</v>
      </c>
      <c r="X204" s="19" t="s">
        <v>4366</v>
      </c>
    </row>
    <row r="205" spans="1:24" s="19" customFormat="1" ht="14.5" customHeight="1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4683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5722</v>
      </c>
      <c r="W205" s="19" t="s">
        <v>5722</v>
      </c>
      <c r="X205" s="19" t="s">
        <v>4366</v>
      </c>
    </row>
    <row r="206" spans="1:24" s="19" customFormat="1" ht="14.5" customHeight="1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4683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5722</v>
      </c>
      <c r="W206" s="19" t="s">
        <v>5722</v>
      </c>
      <c r="X206" s="19" t="s">
        <v>4366</v>
      </c>
    </row>
    <row r="207" spans="1:24" s="19" customFormat="1" ht="14.5" customHeight="1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4683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5722</v>
      </c>
      <c r="W207" s="19" t="s">
        <v>5722</v>
      </c>
      <c r="X207" s="19" t="s">
        <v>4366</v>
      </c>
    </row>
    <row r="208" spans="1:24" s="19" customFormat="1" ht="14.5" customHeight="1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4683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5722</v>
      </c>
      <c r="W208" s="19" t="s">
        <v>5722</v>
      </c>
      <c r="X208" s="19" t="s">
        <v>4366</v>
      </c>
    </row>
    <row r="209" spans="1:24" s="19" customFormat="1" ht="14.5" customHeight="1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4683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5722</v>
      </c>
      <c r="W209" s="19" t="s">
        <v>5722</v>
      </c>
      <c r="X209" s="19" t="s">
        <v>4366</v>
      </c>
    </row>
    <row r="210" spans="1:24" s="19" customFormat="1" ht="14.5" customHeight="1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4683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5722</v>
      </c>
      <c r="W210" s="19" t="s">
        <v>5722</v>
      </c>
      <c r="X210" s="19" t="s">
        <v>4366</v>
      </c>
    </row>
    <row r="211" spans="1:24" s="19" customFormat="1" ht="14.5" customHeight="1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4683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5722</v>
      </c>
      <c r="W211" s="19" t="s">
        <v>5722</v>
      </c>
      <c r="X211" s="19" t="s">
        <v>4366</v>
      </c>
    </row>
    <row r="212" spans="1:24" s="19" customFormat="1" ht="14.5" customHeight="1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4683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5722</v>
      </c>
      <c r="W212" s="19" t="s">
        <v>5722</v>
      </c>
      <c r="X212" s="19" t="s">
        <v>4366</v>
      </c>
    </row>
    <row r="213" spans="1:24" s="19" customFormat="1" ht="14.5" customHeight="1">
      <c r="A213" t="s">
        <v>1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4683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5722</v>
      </c>
      <c r="W213" s="19" t="s">
        <v>5722</v>
      </c>
      <c r="X213" s="19" t="s">
        <v>4366</v>
      </c>
    </row>
    <row r="214" spans="1:24" s="19" customFormat="1" ht="14.5" customHeight="1">
      <c r="A214" t="s">
        <v>1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4683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5722</v>
      </c>
      <c r="W214" s="19" t="s">
        <v>5722</v>
      </c>
      <c r="X214" s="19" t="s">
        <v>4366</v>
      </c>
    </row>
    <row r="215" spans="1:24" s="19" customFormat="1" ht="14.5" customHeight="1">
      <c r="A215" t="s">
        <v>1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4683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5722</v>
      </c>
      <c r="W215" s="19" t="s">
        <v>5722</v>
      </c>
      <c r="X215" s="19" t="s">
        <v>4366</v>
      </c>
    </row>
    <row r="216" spans="1:24" s="19" customFormat="1" ht="14.5" customHeight="1">
      <c r="A216" t="s">
        <v>1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4683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5722</v>
      </c>
      <c r="W216" s="19" t="s">
        <v>5722</v>
      </c>
      <c r="X216" s="19" t="s">
        <v>4366</v>
      </c>
    </row>
    <row r="217" spans="1:24" s="19" customFormat="1" ht="14.5" customHeight="1">
      <c r="A217" t="s">
        <v>1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4683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5722</v>
      </c>
      <c r="W217" s="19" t="s">
        <v>5722</v>
      </c>
      <c r="X217" s="19" t="s">
        <v>4366</v>
      </c>
    </row>
    <row r="218" spans="1:24" s="19" customFormat="1" ht="14.5" customHeight="1">
      <c r="A218" t="s">
        <v>1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4683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5722</v>
      </c>
      <c r="W218" s="19" t="s">
        <v>5722</v>
      </c>
      <c r="X218" s="19" t="s">
        <v>4366</v>
      </c>
    </row>
    <row r="219" spans="1:24" s="19" customFormat="1" ht="14.5" customHeight="1">
      <c r="A219" t="s">
        <v>1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4683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5722</v>
      </c>
      <c r="W219" s="19" t="s">
        <v>5722</v>
      </c>
      <c r="X219" s="19" t="s">
        <v>4366</v>
      </c>
    </row>
    <row r="220" spans="1:24" s="19" customFormat="1" ht="14.5" customHeight="1">
      <c r="A220" t="s">
        <v>1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4683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5722</v>
      </c>
      <c r="W220" s="19" t="s">
        <v>5722</v>
      </c>
      <c r="X220" s="19" t="s">
        <v>4366</v>
      </c>
    </row>
    <row r="221" spans="1:24" s="19" customFormat="1" ht="14.5" customHeight="1">
      <c r="A221" t="s">
        <v>1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4683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5722</v>
      </c>
      <c r="W221" s="19" t="s">
        <v>5722</v>
      </c>
      <c r="X221" s="19" t="s">
        <v>4366</v>
      </c>
    </row>
    <row r="222" spans="1:24" s="19" customFormat="1" ht="14.5" customHeight="1">
      <c r="A222" t="s">
        <v>1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4683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5722</v>
      </c>
      <c r="W222" s="19" t="s">
        <v>5722</v>
      </c>
      <c r="X222" s="19" t="s">
        <v>4366</v>
      </c>
    </row>
    <row r="223" spans="1:24" s="19" customFormat="1" ht="14.5" customHeight="1">
      <c r="A223" t="s">
        <v>1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4683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5722</v>
      </c>
      <c r="W223" s="19" t="s">
        <v>5722</v>
      </c>
      <c r="X223" s="19" t="s">
        <v>4366</v>
      </c>
    </row>
    <row r="224" spans="1:24" s="19" customFormat="1" ht="14.5" customHeight="1">
      <c r="A224" t="s">
        <v>1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4683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5722</v>
      </c>
      <c r="W224" s="19" t="s">
        <v>5722</v>
      </c>
      <c r="X224" s="19" t="s">
        <v>4366</v>
      </c>
    </row>
    <row r="225" spans="1:25" s="19" customFormat="1" ht="14.5" customHeight="1">
      <c r="A225" t="s">
        <v>1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4683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5722</v>
      </c>
      <c r="W225" s="19" t="s">
        <v>5722</v>
      </c>
      <c r="X225" s="19" t="s">
        <v>4366</v>
      </c>
    </row>
    <row r="226" spans="1:25" s="19" customFormat="1" ht="14.5" customHeight="1">
      <c r="A226" t="s">
        <v>1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4683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5722</v>
      </c>
      <c r="W226" s="19" t="s">
        <v>5722</v>
      </c>
      <c r="X226" s="19" t="s">
        <v>4366</v>
      </c>
    </row>
    <row r="227" spans="1:25" s="19" customFormat="1" ht="14.5" customHeight="1">
      <c r="A227" t="s">
        <v>1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4683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5722</v>
      </c>
      <c r="W227" s="19" t="s">
        <v>5722</v>
      </c>
      <c r="X227" s="19" t="s">
        <v>4366</v>
      </c>
    </row>
    <row r="228" spans="1:2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5722</v>
      </c>
      <c r="W228" s="19" t="s">
        <v>5722</v>
      </c>
      <c r="X228" s="19" t="s">
        <v>4366</v>
      </c>
      <c r="Y228" s="19"/>
    </row>
    <row r="229" spans="1:2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5722</v>
      </c>
      <c r="W229" s="19" t="s">
        <v>5722</v>
      </c>
      <c r="X229" s="19" t="s">
        <v>4366</v>
      </c>
      <c r="Y229" s="19"/>
    </row>
    <row r="230" spans="1:2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4691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5722</v>
      </c>
      <c r="W230" s="19" t="s">
        <v>5722</v>
      </c>
      <c r="X230" s="19" t="s">
        <v>4366</v>
      </c>
      <c r="Y230" s="19"/>
    </row>
    <row r="231" spans="1:2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4788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5722</v>
      </c>
      <c r="W231" s="19" t="s">
        <v>5722</v>
      </c>
      <c r="X231" s="19" t="s">
        <v>4366</v>
      </c>
      <c r="Y231" s="19"/>
    </row>
    <row r="232" spans="1:25">
      <c r="A232" t="s">
        <v>1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5722</v>
      </c>
      <c r="W232" s="19" t="s">
        <v>5722</v>
      </c>
      <c r="X232" s="19" t="s">
        <v>4366</v>
      </c>
      <c r="Y232" s="19"/>
    </row>
    <row r="233" spans="1:25">
      <c r="A233" t="s">
        <v>1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5547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5722</v>
      </c>
      <c r="W233" s="19" t="s">
        <v>5722</v>
      </c>
      <c r="X233" s="19" t="s">
        <v>4366</v>
      </c>
      <c r="Y233" s="19"/>
    </row>
    <row r="234" spans="1:25">
      <c r="A234" t="s">
        <v>1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5545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5722</v>
      </c>
      <c r="W234" s="19" t="s">
        <v>5722</v>
      </c>
      <c r="X234" s="19" t="s">
        <v>4366</v>
      </c>
      <c r="Y234" s="19"/>
    </row>
    <row r="235" spans="1:25">
      <c r="A235" t="s">
        <v>1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5722</v>
      </c>
      <c r="W235" s="19" t="s">
        <v>5722</v>
      </c>
      <c r="X235" s="19" t="s">
        <v>4366</v>
      </c>
      <c r="Y235" s="19"/>
    </row>
    <row r="236" spans="1:25">
      <c r="A236" t="s">
        <v>1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5722</v>
      </c>
      <c r="W236" s="19" t="s">
        <v>5722</v>
      </c>
      <c r="X236" s="19" t="s">
        <v>4366</v>
      </c>
      <c r="Y236" s="19"/>
    </row>
    <row r="237" spans="1:25">
      <c r="A237" t="s">
        <v>1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5722</v>
      </c>
      <c r="W237" s="19" t="s">
        <v>5722</v>
      </c>
      <c r="X237" s="19" t="s">
        <v>4366</v>
      </c>
      <c r="Y237" s="19"/>
    </row>
    <row r="238" spans="1:25">
      <c r="A238" t="s">
        <v>1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5722</v>
      </c>
      <c r="W238" s="19" t="s">
        <v>5722</v>
      </c>
      <c r="X238" s="19" t="s">
        <v>4366</v>
      </c>
      <c r="Y238" s="19"/>
    </row>
    <row r="239" spans="1:25">
      <c r="A239" t="s">
        <v>1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5722</v>
      </c>
      <c r="W239" s="19" t="s">
        <v>5722</v>
      </c>
      <c r="X239" s="19" t="s">
        <v>4366</v>
      </c>
      <c r="Y239" s="19"/>
    </row>
    <row r="240" spans="1:25">
      <c r="A240" t="s">
        <v>1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5722</v>
      </c>
      <c r="W240" s="19" t="s">
        <v>5722</v>
      </c>
      <c r="X240" s="19" t="s">
        <v>4366</v>
      </c>
      <c r="Y240" s="19"/>
    </row>
    <row r="241" spans="1:25">
      <c r="A241" t="s">
        <v>1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5722</v>
      </c>
      <c r="W241" s="19" t="s">
        <v>5722</v>
      </c>
      <c r="X241" s="19" t="s">
        <v>4366</v>
      </c>
      <c r="Y241" s="19"/>
    </row>
    <row r="242" spans="1:25">
      <c r="A242" t="s">
        <v>1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5722</v>
      </c>
      <c r="W242" s="19" t="s">
        <v>5722</v>
      </c>
      <c r="X242" s="19" t="s">
        <v>4366</v>
      </c>
      <c r="Y242" s="19"/>
    </row>
    <row r="243" spans="1:25">
      <c r="A243" t="s">
        <v>1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5722</v>
      </c>
      <c r="W243" s="19" t="s">
        <v>5722</v>
      </c>
      <c r="X243" s="19" t="s">
        <v>4366</v>
      </c>
      <c r="Y243" s="19"/>
    </row>
    <row r="244" spans="1:25">
      <c r="A244" t="s">
        <v>1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5722</v>
      </c>
      <c r="W244" s="19" t="s">
        <v>5722</v>
      </c>
      <c r="X244" s="19" t="s">
        <v>4366</v>
      </c>
      <c r="Y244" s="19"/>
    </row>
    <row r="245" spans="1:25">
      <c r="A245" t="s">
        <v>1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5546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5722</v>
      </c>
      <c r="W245" s="19" t="s">
        <v>5722</v>
      </c>
      <c r="X245" s="19" t="s">
        <v>4366</v>
      </c>
      <c r="Y245" s="19"/>
    </row>
    <row r="246" spans="1:25">
      <c r="A246" t="s">
        <v>1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5722</v>
      </c>
      <c r="W246" s="19" t="s">
        <v>5722</v>
      </c>
      <c r="X246" s="19" t="s">
        <v>4366</v>
      </c>
      <c r="Y246" s="19"/>
    </row>
    <row r="247" spans="1:25" s="19" customFormat="1" ht="14.5" customHeight="1">
      <c r="A247" t="s">
        <v>1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5722</v>
      </c>
      <c r="W247" s="19" t="s">
        <v>5722</v>
      </c>
      <c r="X247" s="19" t="s">
        <v>4366</v>
      </c>
    </row>
    <row r="248" spans="1:25" s="19" customFormat="1" ht="14.5" customHeight="1">
      <c r="A248" t="s">
        <v>1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5722</v>
      </c>
      <c r="W248" s="19" t="s">
        <v>5722</v>
      </c>
      <c r="X248" s="19" t="s">
        <v>4366</v>
      </c>
    </row>
    <row r="249" spans="1:25" s="19" customFormat="1" ht="14.5" customHeight="1">
      <c r="A249" t="s">
        <v>1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4691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5722</v>
      </c>
      <c r="W249" s="19" t="s">
        <v>5722</v>
      </c>
      <c r="X249" s="19" t="s">
        <v>4366</v>
      </c>
    </row>
    <row r="250" spans="1:25" s="19" customFormat="1" ht="14.5" customHeight="1">
      <c r="A250" t="s">
        <v>1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5722</v>
      </c>
      <c r="W250" s="19" t="s">
        <v>5722</v>
      </c>
      <c r="X250" s="19" t="s">
        <v>4366</v>
      </c>
    </row>
    <row r="251" spans="1:25" s="19" customFormat="1" ht="14.5" customHeight="1">
      <c r="A251" t="s">
        <v>1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5722</v>
      </c>
      <c r="W251" s="19" t="s">
        <v>5722</v>
      </c>
      <c r="X251" s="19" t="s">
        <v>4366</v>
      </c>
    </row>
    <row r="252" spans="1:25" s="19" customFormat="1" ht="14.5" customHeight="1">
      <c r="A252" t="s">
        <v>1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5722</v>
      </c>
      <c r="W252" s="19" t="s">
        <v>5722</v>
      </c>
      <c r="X252" s="19" t="s">
        <v>4366</v>
      </c>
    </row>
    <row r="253" spans="1:25" s="19" customFormat="1" ht="14.5" customHeight="1">
      <c r="A253" t="s">
        <v>1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5722</v>
      </c>
      <c r="W253" s="19" t="s">
        <v>5722</v>
      </c>
      <c r="X253" s="19" t="s">
        <v>4366</v>
      </c>
    </row>
    <row r="254" spans="1:25" s="19" customFormat="1" ht="14.5" customHeight="1">
      <c r="A254" t="s">
        <v>1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5722</v>
      </c>
      <c r="W254" s="19" t="s">
        <v>5722</v>
      </c>
      <c r="X254" s="19" t="s">
        <v>4366</v>
      </c>
    </row>
    <row r="255" spans="1:25" s="19" customFormat="1" ht="14.5" customHeight="1">
      <c r="A255" t="s">
        <v>1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5722</v>
      </c>
      <c r="W255" s="19" t="s">
        <v>5722</v>
      </c>
      <c r="X255" s="19" t="s">
        <v>4366</v>
      </c>
    </row>
    <row r="256" spans="1:25" s="19" customFormat="1" ht="14.5" customHeight="1">
      <c r="A256" t="s">
        <v>1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5722</v>
      </c>
      <c r="W256" s="19" t="s">
        <v>5722</v>
      </c>
      <c r="X256" s="19" t="s">
        <v>4366</v>
      </c>
    </row>
    <row r="257" spans="1:25" ht="14.5" customHeight="1">
      <c r="A257" t="s">
        <v>1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5722</v>
      </c>
      <c r="W257" s="19" t="s">
        <v>5722</v>
      </c>
      <c r="X257" s="19" t="s">
        <v>4366</v>
      </c>
      <c r="Y257" s="19"/>
    </row>
    <row r="258" spans="1:25" ht="14.5" customHeight="1">
      <c r="A258" t="s">
        <v>1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5722</v>
      </c>
      <c r="W258" s="19" t="s">
        <v>5722</v>
      </c>
      <c r="X258" s="19" t="s">
        <v>4366</v>
      </c>
      <c r="Y258" s="19"/>
    </row>
    <row r="259" spans="1:25" ht="14.5" customHeight="1">
      <c r="A259" t="s">
        <v>1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4691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5722</v>
      </c>
      <c r="W259" s="19" t="s">
        <v>5722</v>
      </c>
      <c r="X259" s="19" t="s">
        <v>4366</v>
      </c>
      <c r="Y259" s="19"/>
    </row>
    <row r="260" spans="1:25" ht="14.5" customHeight="1">
      <c r="A260" t="s">
        <v>1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5722</v>
      </c>
      <c r="W260" s="19" t="s">
        <v>5722</v>
      </c>
      <c r="X260" s="19" t="s">
        <v>4366</v>
      </c>
      <c r="Y260" s="19"/>
    </row>
    <row r="261" spans="1:25" ht="14.5" customHeight="1">
      <c r="A261" t="s">
        <v>1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5722</v>
      </c>
      <c r="W261" s="19" t="s">
        <v>5722</v>
      </c>
      <c r="X261" s="19" t="s">
        <v>4366</v>
      </c>
      <c r="Y261" s="19"/>
    </row>
    <row r="262" spans="1:25" ht="14.5" customHeight="1">
      <c r="A262" t="s">
        <v>1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4686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5722</v>
      </c>
      <c r="W262" s="19" t="s">
        <v>5722</v>
      </c>
      <c r="X262" s="19" t="s">
        <v>4366</v>
      </c>
      <c r="Y262" s="19"/>
    </row>
    <row r="263" spans="1:25" ht="14.5" customHeight="1">
      <c r="A263" t="s">
        <v>1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5722</v>
      </c>
      <c r="W263" s="19" t="s">
        <v>5722</v>
      </c>
      <c r="X263" s="19" t="s">
        <v>4366</v>
      </c>
      <c r="Y263" s="19"/>
    </row>
    <row r="264" spans="1:25" ht="14.5" customHeight="1">
      <c r="A264" t="s">
        <v>1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5722</v>
      </c>
      <c r="W264" s="19" t="s">
        <v>5722</v>
      </c>
      <c r="X264" s="19" t="s">
        <v>4366</v>
      </c>
      <c r="Y264" s="19"/>
    </row>
    <row r="265" spans="1:25" ht="14.5" customHeight="1">
      <c r="A265" t="s">
        <v>1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5722</v>
      </c>
      <c r="W265" s="19" t="s">
        <v>5722</v>
      </c>
      <c r="X265" s="19" t="s">
        <v>4366</v>
      </c>
      <c r="Y265" s="19"/>
    </row>
    <row r="266" spans="1:25" ht="14.5" customHeight="1">
      <c r="A266" t="s">
        <v>1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4704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5722</v>
      </c>
      <c r="W266" s="19" t="s">
        <v>5722</v>
      </c>
      <c r="X266" s="19" t="s">
        <v>4366</v>
      </c>
      <c r="Y266" s="19"/>
    </row>
    <row r="267" spans="1:25" ht="14.5" customHeight="1">
      <c r="A267" t="s">
        <v>1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4691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5722</v>
      </c>
      <c r="W267" s="19" t="s">
        <v>5722</v>
      </c>
      <c r="X267" s="19" t="s">
        <v>4366</v>
      </c>
      <c r="Y267" s="19"/>
    </row>
    <row r="268" spans="1:25" ht="14.5" customHeight="1">
      <c r="A268" t="s">
        <v>1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4788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5722</v>
      </c>
      <c r="W268" s="19" t="s">
        <v>5722</v>
      </c>
      <c r="X268" s="19" t="s">
        <v>4366</v>
      </c>
      <c r="Y268" s="19"/>
    </row>
    <row r="269" spans="1:25" ht="14.5" customHeight="1">
      <c r="A269" t="s">
        <v>1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5722</v>
      </c>
      <c r="W269" s="19" t="s">
        <v>5722</v>
      </c>
      <c r="X269" s="19" t="s">
        <v>4366</v>
      </c>
      <c r="Y269" s="19"/>
    </row>
    <row r="270" spans="1:25" ht="14.5" customHeight="1">
      <c r="A270" t="s">
        <v>1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5722</v>
      </c>
      <c r="W270" s="19" t="s">
        <v>5722</v>
      </c>
      <c r="X270" s="19" t="s">
        <v>4366</v>
      </c>
      <c r="Y270" s="19"/>
    </row>
    <row r="271" spans="1:25" ht="14.5" customHeight="1">
      <c r="A271" t="s">
        <v>1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5722</v>
      </c>
      <c r="W271" s="19" t="s">
        <v>5722</v>
      </c>
      <c r="X271" s="19" t="s">
        <v>4366</v>
      </c>
      <c r="Y271" s="19"/>
    </row>
    <row r="272" spans="1:2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5634</v>
      </c>
      <c r="H272" s="54" t="str">
        <f ca="1">DateTimeString(TEXT(TODAY()+1,"YYYYMMDD"))</f>
        <v>"20260622T01:00:00"</v>
      </c>
      <c r="I272" s="3">
        <v>10000</v>
      </c>
      <c r="J272" s="10" t="s">
        <v>1500</v>
      </c>
      <c r="K272" s="10" t="s">
        <v>4702</v>
      </c>
      <c r="L272" s="10" t="s">
        <v>1592</v>
      </c>
      <c r="M272" s="10" t="s">
        <v>4703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"fechaPago":"20260622T01:00:00",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5722</v>
      </c>
      <c r="W272" s="19" t="s">
        <v>5722</v>
      </c>
      <c r="X272" s="19" t="s">
        <v>4366</v>
      </c>
      <c r="Y272" s="19"/>
    </row>
    <row r="273" spans="1:2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5634</v>
      </c>
      <c r="H273" s="3" t="str">
        <f ca="1">$H$272</f>
        <v>"20260622T01:00:00"</v>
      </c>
      <c r="I273" s="3">
        <v>10000</v>
      </c>
      <c r="J273" s="10" t="s">
        <v>1500</v>
      </c>
      <c r="K273" s="10" t="s">
        <v>4702</v>
      </c>
      <c r="L273" s="10" t="s">
        <v>1592</v>
      </c>
      <c r="M273" s="10" t="s">
        <v>4703</v>
      </c>
      <c r="N273" s="10" t="s">
        <v>203</v>
      </c>
      <c r="O273" s="10">
        <v>888</v>
      </c>
      <c r="P273" s="10"/>
      <c r="Q273" s="10"/>
      <c r="R273" s="10"/>
      <c r="S273" t="s">
        <v>5383</v>
      </c>
      <c r="T273" s="2" t="str">
        <f ca="1">paramGPL(BaseParametros!$C$78:$E$88,F273:O273)</f>
        <v>{"rutCliente":7513800, "codigoFondo":"3456", "fechaPago":"20260622T01:00:00",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5722</v>
      </c>
      <c r="W273" s="19" t="s">
        <v>5722</v>
      </c>
      <c r="X273" s="19" t="s">
        <v>4366</v>
      </c>
      <c r="Y273" s="19"/>
    </row>
    <row r="274" spans="1:2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5634</v>
      </c>
      <c r="H274" s="3" t="str">
        <f ca="1">$H$272</f>
        <v>"20260622T01:00:00"</v>
      </c>
      <c r="I274" s="3">
        <v>500</v>
      </c>
      <c r="J274" s="10" t="s">
        <v>1500</v>
      </c>
      <c r="K274" s="10" t="s">
        <v>4702</v>
      </c>
      <c r="L274" s="10" t="s">
        <v>1592</v>
      </c>
      <c r="M274" s="10" t="s">
        <v>4703</v>
      </c>
      <c r="N274" s="10" t="s">
        <v>203</v>
      </c>
      <c r="O274" s="10">
        <v>888</v>
      </c>
      <c r="P274" s="10"/>
      <c r="Q274" s="10"/>
      <c r="R274" s="10"/>
      <c r="S274" t="s">
        <v>5383</v>
      </c>
      <c r="T274" s="2" t="str">
        <f ca="1">paramGPL(BaseParametros!$C$78:$E$88,F274:O274)</f>
        <v>{"rutCliente":7513800, "codigoFondo":"3456", "fechaPago":"20260622T01:00:00",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5722</v>
      </c>
      <c r="W274" s="19" t="s">
        <v>5722</v>
      </c>
      <c r="X274" s="19" t="s">
        <v>4366</v>
      </c>
      <c r="Y274" s="19"/>
    </row>
    <row r="275" spans="1:2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5634</v>
      </c>
      <c r="H275" s="3" t="str">
        <f ca="1">$H$272</f>
        <v>"20260622T01:00:00"</v>
      </c>
      <c r="I275" s="3">
        <v>5000000000</v>
      </c>
      <c r="J275" s="10" t="s">
        <v>1500</v>
      </c>
      <c r="K275" s="10" t="s">
        <v>4702</v>
      </c>
      <c r="L275" s="10" t="s">
        <v>1592</v>
      </c>
      <c r="M275" s="10" t="s">
        <v>4703</v>
      </c>
      <c r="N275" s="10" t="s">
        <v>203</v>
      </c>
      <c r="O275" s="10">
        <v>888</v>
      </c>
      <c r="P275" s="10"/>
      <c r="Q275" s="10"/>
      <c r="R275" s="10"/>
      <c r="S275" t="s">
        <v>4712</v>
      </c>
      <c r="T275" s="2" t="str">
        <f ca="1">paramGPL(BaseParametros!$C$78:$E$88,F275:O275)</f>
        <v>{"rutCliente":7513800, "codigoFondo":"3456", "fechaPago":"20260622T01:00:00",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5722</v>
      </c>
      <c r="W275" s="19" t="s">
        <v>5722</v>
      </c>
      <c r="X275" s="19" t="s">
        <v>4366</v>
      </c>
      <c r="Y275" s="19"/>
    </row>
    <row r="276" spans="1:2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5634</v>
      </c>
      <c r="H276" s="3" t="s">
        <v>5381</v>
      </c>
      <c r="I276" s="3">
        <v>10000</v>
      </c>
      <c r="J276" s="10" t="s">
        <v>1500</v>
      </c>
      <c r="K276" s="10" t="s">
        <v>4702</v>
      </c>
      <c r="L276" s="10" t="s">
        <v>1592</v>
      </c>
      <c r="M276" s="10" t="s">
        <v>4703</v>
      </c>
      <c r="N276" s="10" t="s">
        <v>203</v>
      </c>
      <c r="O276" s="10">
        <v>888</v>
      </c>
      <c r="P276" s="10"/>
      <c r="Q276" s="10"/>
      <c r="R276" s="10"/>
      <c r="S276" t="s">
        <v>5627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5722</v>
      </c>
      <c r="W276" s="19" t="s">
        <v>5722</v>
      </c>
      <c r="X276" s="19" t="s">
        <v>4366</v>
      </c>
      <c r="Y276" s="19"/>
    </row>
    <row r="277" spans="1:2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5380</v>
      </c>
      <c r="H277" s="3" t="s">
        <v>5654</v>
      </c>
      <c r="I277" s="3">
        <v>10000</v>
      </c>
      <c r="J277" s="10" t="s">
        <v>1500</v>
      </c>
      <c r="K277" s="10" t="s">
        <v>4702</v>
      </c>
      <c r="L277" s="10" t="s">
        <v>1592</v>
      </c>
      <c r="M277" s="10" t="s">
        <v>4703</v>
      </c>
      <c r="N277" s="10" t="s">
        <v>203</v>
      </c>
      <c r="O277" s="10">
        <v>888</v>
      </c>
      <c r="P277" s="10"/>
      <c r="Q277" s="10"/>
      <c r="R277" s="10"/>
      <c r="S277" t="s">
        <v>5631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5722</v>
      </c>
      <c r="W277" s="19" t="s">
        <v>5722</v>
      </c>
      <c r="X277" s="19" t="s">
        <v>4366</v>
      </c>
      <c r="Y277" s="19"/>
    </row>
    <row r="278" spans="1:25">
      <c r="A278" t="s">
        <v>1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5380</v>
      </c>
      <c r="H278" s="3" t="str">
        <f t="shared" ref="H278:H291" ca="1" si="0">$H$272</f>
        <v>"20260622T01:00:00"</v>
      </c>
      <c r="I278" s="3">
        <v>10000</v>
      </c>
      <c r="J278" s="10" t="s">
        <v>1500</v>
      </c>
      <c r="K278" s="10" t="s">
        <v>4702</v>
      </c>
      <c r="L278" s="10" t="s">
        <v>1592</v>
      </c>
      <c r="M278" s="10" t="s">
        <v>4703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"fechaPago":"20260622T01:00:00",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5722</v>
      </c>
      <c r="W278" s="19" t="s">
        <v>5722</v>
      </c>
      <c r="X278" s="19" t="s">
        <v>4366</v>
      </c>
      <c r="Y278" s="19"/>
    </row>
    <row r="279" spans="1:25">
      <c r="A279" t="s">
        <v>1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"20260622T01:00:00"</v>
      </c>
      <c r="I279" s="3">
        <v>10000</v>
      </c>
      <c r="J279" s="10" t="s">
        <v>1500</v>
      </c>
      <c r="K279" s="10" t="s">
        <v>4702</v>
      </c>
      <c r="L279" s="10" t="s">
        <v>1592</v>
      </c>
      <c r="M279" s="10" t="s">
        <v>4703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"fechaPago":"20260622T01:00:00",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5722</v>
      </c>
      <c r="W279" s="19" t="s">
        <v>5722</v>
      </c>
      <c r="X279" s="19" t="s">
        <v>4366</v>
      </c>
      <c r="Y279" s="19"/>
    </row>
    <row r="280" spans="1:25">
      <c r="A280" t="s">
        <v>1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"20260622T01:00:00"</v>
      </c>
      <c r="I280" s="3">
        <v>10000</v>
      </c>
      <c r="J280" s="10" t="s">
        <v>1500</v>
      </c>
      <c r="K280" s="10" t="s">
        <v>4702</v>
      </c>
      <c r="L280" s="10" t="s">
        <v>1592</v>
      </c>
      <c r="M280" s="10" t="s">
        <v>4703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"fechaPago":"20260622T01:00:00",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5722</v>
      </c>
      <c r="W280" s="19" t="s">
        <v>5722</v>
      </c>
      <c r="X280" s="19" t="s">
        <v>4366</v>
      </c>
      <c r="Y280" s="19"/>
    </row>
    <row r="281" spans="1:25">
      <c r="A281" t="s">
        <v>1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"20260622T01:00:00"</v>
      </c>
      <c r="I281" s="3">
        <v>10000</v>
      </c>
      <c r="J281" s="10" t="s">
        <v>1500</v>
      </c>
      <c r="K281" s="10" t="s">
        <v>4702</v>
      </c>
      <c r="L281" s="10" t="s">
        <v>1592</v>
      </c>
      <c r="M281" s="10" t="s">
        <v>4703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"fechaPago":"20260622T01:00:00",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5722</v>
      </c>
      <c r="W281" s="19" t="s">
        <v>5722</v>
      </c>
      <c r="X281" s="19" t="s">
        <v>4366</v>
      </c>
      <c r="Y281" s="19"/>
    </row>
    <row r="282" spans="1:25">
      <c r="A282" t="s">
        <v>1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5634</v>
      </c>
      <c r="H282" s="3" t="str">
        <f t="shared" ca="1" si="0"/>
        <v>"20260622T01:00:00"</v>
      </c>
      <c r="I282" s="3">
        <v>0</v>
      </c>
      <c r="J282" s="10" t="s">
        <v>1500</v>
      </c>
      <c r="K282" s="10" t="s">
        <v>4702</v>
      </c>
      <c r="L282" s="10" t="s">
        <v>1592</v>
      </c>
      <c r="M282" s="10" t="s">
        <v>4703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"fechaPago":"20260622T01:00:00",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5722</v>
      </c>
      <c r="W282" s="19" t="s">
        <v>5722</v>
      </c>
      <c r="X282" s="19" t="s">
        <v>4366</v>
      </c>
      <c r="Y282" s="19"/>
    </row>
    <row r="283" spans="1:25">
      <c r="A283" t="s">
        <v>1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5634</v>
      </c>
      <c r="H283" s="3" t="str">
        <f t="shared" ca="1" si="0"/>
        <v>"20260622T01:00:00"</v>
      </c>
      <c r="I283" s="3">
        <v>10000</v>
      </c>
      <c r="J283" s="10" t="s">
        <v>1843</v>
      </c>
      <c r="K283" s="10" t="s">
        <v>4702</v>
      </c>
      <c r="L283" s="10" t="s">
        <v>1592</v>
      </c>
      <c r="M283" s="10" t="s">
        <v>4703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"fechaPago":"20260622T01:00:00",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5722</v>
      </c>
      <c r="W283" s="19" t="s">
        <v>5722</v>
      </c>
      <c r="X283" s="19" t="s">
        <v>4366</v>
      </c>
      <c r="Y283" s="19"/>
    </row>
    <row r="284" spans="1:25">
      <c r="A284" t="s">
        <v>1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5634</v>
      </c>
      <c r="H284" s="3" t="str">
        <f t="shared" ca="1" si="0"/>
        <v>"20260622T01:00:00"</v>
      </c>
      <c r="I284" s="3">
        <v>10000</v>
      </c>
      <c r="J284" s="10" t="s">
        <v>3</v>
      </c>
      <c r="K284" s="10" t="s">
        <v>4702</v>
      </c>
      <c r="L284" s="10" t="s">
        <v>1592</v>
      </c>
      <c r="M284" s="10" t="s">
        <v>4703</v>
      </c>
      <c r="N284" s="10" t="s">
        <v>203</v>
      </c>
      <c r="O284" s="10">
        <v>888</v>
      </c>
      <c r="P284" s="10"/>
      <c r="Q284" s="10"/>
      <c r="R284" s="10"/>
      <c r="S284" t="s">
        <v>4704</v>
      </c>
      <c r="T284" s="2" t="str">
        <f ca="1">paramGPL(BaseParametros!$C$78:$E$88,F284:O284)</f>
        <v>{"rutCliente":7513800, "codigoFondo":"3456", "fechaPago":"20260622T01:00:00",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5722</v>
      </c>
      <c r="W284" s="19" t="s">
        <v>5722</v>
      </c>
      <c r="X284" s="19" t="s">
        <v>4366</v>
      </c>
      <c r="Y284" s="19"/>
    </row>
    <row r="285" spans="1:25">
      <c r="A285" t="s">
        <v>1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5634</v>
      </c>
      <c r="H285" s="3" t="str">
        <f t="shared" ca="1" si="0"/>
        <v>"20260622T01:00:00"</v>
      </c>
      <c r="I285" s="3">
        <v>10000</v>
      </c>
      <c r="J285" s="10" t="s">
        <v>1592</v>
      </c>
      <c r="K285" s="10" t="s">
        <v>4702</v>
      </c>
      <c r="L285" s="10" t="s">
        <v>1592</v>
      </c>
      <c r="M285" s="10" t="s">
        <v>4703</v>
      </c>
      <c r="N285" s="10" t="s">
        <v>203</v>
      </c>
      <c r="O285" s="10">
        <v>888</v>
      </c>
      <c r="P285" s="10"/>
      <c r="Q285" s="10"/>
      <c r="R285" s="10"/>
      <c r="S285" t="s">
        <v>4691</v>
      </c>
      <c r="T285" s="2" t="str">
        <f ca="1">paramGPL(BaseParametros!$C$78:$E$88,F285:O285)</f>
        <v>{"rutCliente":7513800, "codigoFondo":"3456", "fechaPago":"20260622T01:00:00",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5722</v>
      </c>
      <c r="W285" s="19" t="s">
        <v>5722</v>
      </c>
      <c r="X285" s="19" t="s">
        <v>4366</v>
      </c>
      <c r="Y285" s="19"/>
    </row>
    <row r="286" spans="1:25">
      <c r="A286" t="s">
        <v>1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5634</v>
      </c>
      <c r="H286" s="3" t="str">
        <f t="shared" ca="1" si="0"/>
        <v>"20260622T01:00:00"</v>
      </c>
      <c r="I286" s="3">
        <v>10000</v>
      </c>
      <c r="J286" s="10" t="s">
        <v>1500</v>
      </c>
      <c r="K286" s="10" t="s">
        <v>4702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4705</v>
      </c>
      <c r="T286" s="2" t="str">
        <f ca="1">paramGPL(BaseParametros!$C$78:$E$88,F286:O286)</f>
        <v>{"rutCliente":7513800, "codigoFondo":"3456", "fechaPago":"20260622T01:00:00",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5722</v>
      </c>
      <c r="W286" s="19" t="s">
        <v>5722</v>
      </c>
      <c r="X286" s="19" t="s">
        <v>4366</v>
      </c>
      <c r="Y286" s="19"/>
    </row>
    <row r="287" spans="1:25">
      <c r="A287" t="s">
        <v>1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5634</v>
      </c>
      <c r="H287" s="3" t="str">
        <f t="shared" ca="1" si="0"/>
        <v>"20260622T01:00:00"</v>
      </c>
      <c r="I287" s="3">
        <v>10000</v>
      </c>
      <c r="J287" s="10" t="s">
        <v>1500</v>
      </c>
      <c r="K287" s="10" t="s">
        <v>4702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4706</v>
      </c>
      <c r="T287" s="2" t="str">
        <f ca="1">paramGPL(BaseParametros!$C$78:$E$88,F287:O287)</f>
        <v>{"rutCliente":7513800, "codigoFondo":"3456", "fechaPago":"20260622T01:00:00",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5722</v>
      </c>
      <c r="W287" s="19" t="s">
        <v>5722</v>
      </c>
      <c r="X287" s="19" t="s">
        <v>4366</v>
      </c>
      <c r="Y287" s="19"/>
    </row>
    <row r="288" spans="1:25">
      <c r="A288" t="s">
        <v>1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5634</v>
      </c>
      <c r="H288" s="3" t="str">
        <f t="shared" ca="1" si="0"/>
        <v>"20260622T01:00:00"</v>
      </c>
      <c r="I288" s="3">
        <v>10000</v>
      </c>
      <c r="J288" s="10" t="s">
        <v>1500</v>
      </c>
      <c r="K288" s="10" t="s">
        <v>4702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4707</v>
      </c>
      <c r="T288" s="2" t="str">
        <f ca="1">paramGPL(BaseParametros!$C$78:$E$88,F288:O288)</f>
        <v>{"rutCliente":7513800, "codigoFondo":"3456", "fechaPago":"20260622T01:00:00",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5722</v>
      </c>
      <c r="W288" s="19" t="s">
        <v>5722</v>
      </c>
      <c r="X288" s="19" t="s">
        <v>4366</v>
      </c>
      <c r="Y288" s="19"/>
    </row>
    <row r="289" spans="1:25">
      <c r="A289" t="s">
        <v>1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5634</v>
      </c>
      <c r="H289" s="3" t="str">
        <f t="shared" ca="1" si="0"/>
        <v>"20260622T01:00:00"</v>
      </c>
      <c r="I289" s="3">
        <v>10000</v>
      </c>
      <c r="J289" s="10" t="s">
        <v>1500</v>
      </c>
      <c r="K289" s="10" t="s">
        <v>4702</v>
      </c>
      <c r="L289" s="10" t="s">
        <v>1592</v>
      </c>
      <c r="M289" s="10" t="s">
        <v>4703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"fechaPago":"20260622T01:00:00",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5722</v>
      </c>
      <c r="W289" s="19" t="s">
        <v>5722</v>
      </c>
      <c r="X289" s="19" t="s">
        <v>4366</v>
      </c>
      <c r="Y289" s="19"/>
    </row>
    <row r="290" spans="1:25">
      <c r="A290" t="s">
        <v>1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5634</v>
      </c>
      <c r="H290" s="3" t="str">
        <f t="shared" ca="1" si="0"/>
        <v>"20260622T01:00:00"</v>
      </c>
      <c r="I290" s="3">
        <v>10000</v>
      </c>
      <c r="J290" s="10" t="s">
        <v>1500</v>
      </c>
      <c r="K290" s="10" t="s">
        <v>4702</v>
      </c>
      <c r="L290" s="10" t="s">
        <v>1592</v>
      </c>
      <c r="M290" s="10" t="s">
        <v>4703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"fechaPago":"20260622T01:00:00",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5722</v>
      </c>
      <c r="W290" s="19" t="s">
        <v>5722</v>
      </c>
      <c r="X290" s="19" t="s">
        <v>4366</v>
      </c>
      <c r="Y290" s="19"/>
    </row>
    <row r="291" spans="1:25">
      <c r="A291" t="s">
        <v>1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5634</v>
      </c>
      <c r="H291" s="3" t="str">
        <f t="shared" ca="1" si="0"/>
        <v>"20260622T01:00:00"</v>
      </c>
      <c r="I291" s="3">
        <v>10000</v>
      </c>
      <c r="J291" s="10" t="s">
        <v>1500</v>
      </c>
      <c r="K291" s="10" t="s">
        <v>4702</v>
      </c>
      <c r="L291" s="10" t="s">
        <v>1592</v>
      </c>
      <c r="M291" s="10" t="s">
        <v>4703</v>
      </c>
      <c r="N291" s="10" t="s">
        <v>203</v>
      </c>
      <c r="O291" s="10">
        <v>888</v>
      </c>
      <c r="P291" s="10"/>
      <c r="Q291" s="10"/>
      <c r="R291" s="10"/>
      <c r="S291" t="s">
        <v>4708</v>
      </c>
      <c r="T291" s="2" t="str">
        <f ca="1">paramGPL(BaseParametros!$C$78:$E$88,F291:O291)</f>
        <v>{"rutCliente":7513800, "codigoFondo":"3456", "fechaPago":"20260622T01:00:00",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&lt;param&gt;&lt;value&gt;&lt;dateTime.iso8601&gt;20260622T01:00:00&lt;/dateTime.iso8601&gt;&lt;/value&gt;&lt;!--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5722</v>
      </c>
      <c r="W291" s="19" t="s">
        <v>5722</v>
      </c>
      <c r="X291" s="19" t="s">
        <v>4366</v>
      </c>
      <c r="Y291" s="19"/>
    </row>
    <row r="292" spans="1:25">
      <c r="A292" t="s">
        <v>1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5634</v>
      </c>
      <c r="H292" s="3" t="s">
        <v>4710</v>
      </c>
      <c r="I292" s="3">
        <v>10000</v>
      </c>
      <c r="J292" s="10" t="s">
        <v>1500</v>
      </c>
      <c r="K292" s="10" t="s">
        <v>4702</v>
      </c>
      <c r="L292" s="10" t="s">
        <v>1592</v>
      </c>
      <c r="M292" s="10" t="s">
        <v>4703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5722</v>
      </c>
      <c r="W292" s="19" t="s">
        <v>5722</v>
      </c>
      <c r="X292" s="19" t="s">
        <v>4366</v>
      </c>
      <c r="Y292" s="19"/>
    </row>
    <row r="293" spans="1:25" ht="14.5" customHeight="1">
      <c r="A293" t="s">
        <v>1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5722</v>
      </c>
      <c r="W293" s="19" t="s">
        <v>5722</v>
      </c>
      <c r="X293" s="19" t="s">
        <v>4366</v>
      </c>
      <c r="Y293" s="19"/>
    </row>
    <row r="294" spans="1:25" ht="14.5" customHeight="1">
      <c r="A294" t="s">
        <v>1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4788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5722</v>
      </c>
      <c r="W294" s="19" t="s">
        <v>5722</v>
      </c>
      <c r="X294" s="19" t="s">
        <v>4366</v>
      </c>
      <c r="Y294" s="19"/>
    </row>
    <row r="295" spans="1:25" ht="14.5" customHeight="1">
      <c r="A295" t="s">
        <v>1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4691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5722</v>
      </c>
      <c r="W295" s="19" t="s">
        <v>5722</v>
      </c>
      <c r="X295" s="19" t="s">
        <v>4366</v>
      </c>
      <c r="Y295" s="19"/>
    </row>
    <row r="296" spans="1:25" ht="14.5" customHeight="1">
      <c r="A296" t="s">
        <v>1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5722</v>
      </c>
      <c r="W296" s="19" t="s">
        <v>5722</v>
      </c>
      <c r="X296" s="19" t="s">
        <v>4366</v>
      </c>
      <c r="Y296" s="19"/>
    </row>
    <row r="297" spans="1:25" ht="14.5" customHeight="1">
      <c r="A297" t="s">
        <v>1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5722</v>
      </c>
      <c r="W297" s="19" t="s">
        <v>5722</v>
      </c>
      <c r="X297" s="19" t="s">
        <v>4366</v>
      </c>
      <c r="Y297" s="19"/>
    </row>
    <row r="298" spans="1:25" ht="14.5" customHeight="1">
      <c r="A298" t="s">
        <v>1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5722</v>
      </c>
      <c r="W298" s="19" t="s">
        <v>5722</v>
      </c>
      <c r="X298" s="19" t="s">
        <v>4366</v>
      </c>
      <c r="Y298" s="19"/>
    </row>
    <row r="299" spans="1:25" ht="14.5" customHeight="1">
      <c r="A299" t="s">
        <v>1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4691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5722</v>
      </c>
      <c r="W299" s="19" t="s">
        <v>5722</v>
      </c>
      <c r="X299" s="19" t="s">
        <v>4366</v>
      </c>
      <c r="Y299" s="19"/>
    </row>
    <row r="300" spans="1:25" ht="14.5" customHeight="1">
      <c r="A300" t="s">
        <v>1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4788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5722</v>
      </c>
      <c r="W300" s="19" t="s">
        <v>5722</v>
      </c>
      <c r="X300" s="19" t="s">
        <v>4366</v>
      </c>
      <c r="Y300" s="19"/>
    </row>
    <row r="301" spans="1:25" ht="14.5" customHeight="1">
      <c r="A301" t="s">
        <v>1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5722</v>
      </c>
      <c r="W301" s="19" t="s">
        <v>5722</v>
      </c>
      <c r="X301" s="19" t="s">
        <v>4366</v>
      </c>
      <c r="Y301" s="19"/>
    </row>
    <row r="302" spans="1:25" ht="14.5" customHeight="1">
      <c r="A302" t="s">
        <v>1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5722</v>
      </c>
      <c r="W302" s="19" t="s">
        <v>5722</v>
      </c>
      <c r="X302" s="19" t="s">
        <v>4366</v>
      </c>
      <c r="Y302" s="19"/>
    </row>
    <row r="303" spans="1:25" ht="14.5" customHeight="1">
      <c r="A303" t="s">
        <v>1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5722</v>
      </c>
      <c r="W303" s="19" t="s">
        <v>5722</v>
      </c>
      <c r="X303" s="19" t="s">
        <v>4366</v>
      </c>
      <c r="Y303" s="19"/>
    </row>
    <row r="304" spans="1:25" ht="14.5" customHeight="1">
      <c r="A304" t="s">
        <v>1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5722</v>
      </c>
      <c r="W304" s="19" t="s">
        <v>5722</v>
      </c>
      <c r="X304" s="19" t="s">
        <v>4366</v>
      </c>
      <c r="Y304" s="19"/>
    </row>
    <row r="305" spans="1:25" ht="14.5" customHeight="1">
      <c r="A305" t="s">
        <v>1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5722</v>
      </c>
      <c r="W305" s="19" t="s">
        <v>5722</v>
      </c>
      <c r="X305" s="19" t="s">
        <v>4366</v>
      </c>
      <c r="Y305" s="19"/>
    </row>
    <row r="306" spans="1:25" ht="14.5" customHeight="1">
      <c r="A306" t="s">
        <v>1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4691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5722</v>
      </c>
      <c r="W306" s="19" t="s">
        <v>5722</v>
      </c>
      <c r="X306" s="19" t="s">
        <v>4366</v>
      </c>
      <c r="Y306" s="19"/>
    </row>
    <row r="307" spans="1:25" ht="14.5" customHeight="1">
      <c r="A307" t="s">
        <v>1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5722</v>
      </c>
      <c r="W307" s="19" t="s">
        <v>5722</v>
      </c>
      <c r="X307" s="19" t="s">
        <v>4366</v>
      </c>
      <c r="Y307" s="19"/>
    </row>
    <row r="308" spans="1:25" ht="14.5" customHeight="1">
      <c r="A308" t="s">
        <v>1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4788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5722</v>
      </c>
      <c r="W308" s="19" t="s">
        <v>5722</v>
      </c>
      <c r="X308" s="19" t="s">
        <v>4366</v>
      </c>
      <c r="Y308" s="19"/>
    </row>
    <row r="309" spans="1:25" ht="14.5" customHeight="1">
      <c r="A309" t="s">
        <v>1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5722</v>
      </c>
      <c r="W309" s="19" t="s">
        <v>5722</v>
      </c>
      <c r="X309" s="19" t="s">
        <v>4366</v>
      </c>
      <c r="Y309" s="19"/>
    </row>
    <row r="310" spans="1:25" ht="14.5" customHeight="1">
      <c r="A310" t="s">
        <v>1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5722</v>
      </c>
      <c r="W310" s="19" t="s">
        <v>5722</v>
      </c>
      <c r="X310" s="19" t="s">
        <v>4366</v>
      </c>
      <c r="Y310" s="19"/>
    </row>
    <row r="311" spans="1:25" ht="14.5" customHeight="1">
      <c r="A311" t="s">
        <v>1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5384</v>
      </c>
      <c r="H311" s="10" t="s">
        <v>1500</v>
      </c>
      <c r="I311" s="3" t="s">
        <v>1551</v>
      </c>
      <c r="S311" t="s">
        <v>5385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5722</v>
      </c>
      <c r="W311" s="19" t="s">
        <v>5722</v>
      </c>
      <c r="X311" s="19" t="s">
        <v>4366</v>
      </c>
      <c r="Y311" s="19"/>
    </row>
    <row r="312" spans="1:25" ht="14.5" customHeight="1">
      <c r="A312" t="s">
        <v>1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5386</v>
      </c>
      <c r="H312" s="10" t="s">
        <v>1500</v>
      </c>
      <c r="I312" s="3" t="s">
        <v>1551</v>
      </c>
      <c r="S312" t="s">
        <v>5387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5722</v>
      </c>
      <c r="W312" s="19" t="s">
        <v>5722</v>
      </c>
      <c r="X312" s="19" t="s">
        <v>4366</v>
      </c>
      <c r="Y312" s="19"/>
    </row>
    <row r="313" spans="1:25" ht="14.5" customHeight="1">
      <c r="A313" t="s">
        <v>1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5722</v>
      </c>
      <c r="W313" s="19" t="s">
        <v>5722</v>
      </c>
      <c r="X313" s="19" t="s">
        <v>4366</v>
      </c>
      <c r="Y313" s="19"/>
    </row>
    <row r="314" spans="1:25" ht="14.5" customHeight="1">
      <c r="A314" t="s">
        <v>1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5722</v>
      </c>
      <c r="W314" s="19" t="s">
        <v>5722</v>
      </c>
      <c r="X314" s="19" t="s">
        <v>4366</v>
      </c>
      <c r="Y314" s="19"/>
    </row>
    <row r="315" spans="1:25" ht="14.5" customHeight="1">
      <c r="A315" t="s">
        <v>1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5722</v>
      </c>
      <c r="W315" s="19" t="s">
        <v>5722</v>
      </c>
      <c r="X315" s="19" t="s">
        <v>4366</v>
      </c>
      <c r="Y315" s="19"/>
    </row>
    <row r="316" spans="1:25" ht="14.5" customHeight="1">
      <c r="A316" t="s">
        <v>1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5722</v>
      </c>
      <c r="W316" s="19" t="s">
        <v>5722</v>
      </c>
      <c r="X316" s="19" t="s">
        <v>4366</v>
      </c>
      <c r="Y316" s="19"/>
    </row>
    <row r="317" spans="1:25" ht="14.5" customHeight="1">
      <c r="A317" t="s">
        <v>1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5722</v>
      </c>
      <c r="W317" s="19" t="s">
        <v>5722</v>
      </c>
      <c r="X317" s="19" t="s">
        <v>4366</v>
      </c>
      <c r="Y317" s="19"/>
    </row>
    <row r="318" spans="1:25" ht="14.5" customHeight="1">
      <c r="A318" t="s">
        <v>1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4691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5722</v>
      </c>
      <c r="W318" s="19" t="s">
        <v>5722</v>
      </c>
      <c r="X318" s="19" t="s">
        <v>4366</v>
      </c>
      <c r="Y318" s="19"/>
    </row>
    <row r="319" spans="1:25" ht="14.5" customHeight="1">
      <c r="A319" t="s">
        <v>1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5722</v>
      </c>
      <c r="W319" s="19" t="s">
        <v>5722</v>
      </c>
      <c r="X319" s="19" t="s">
        <v>4366</v>
      </c>
      <c r="Y319" s="19"/>
    </row>
    <row r="320" spans="1:25" ht="14.5" customHeight="1">
      <c r="A320" t="s">
        <v>1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5722</v>
      </c>
      <c r="W320" s="19" t="s">
        <v>5722</v>
      </c>
      <c r="X320" s="19" t="s">
        <v>4366</v>
      </c>
      <c r="Y320" s="19"/>
    </row>
    <row r="321" spans="1:25" ht="14.5" customHeight="1">
      <c r="A321" t="s">
        <v>1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5722</v>
      </c>
      <c r="W321" s="19" t="s">
        <v>5722</v>
      </c>
      <c r="X321" s="19" t="s">
        <v>4366</v>
      </c>
      <c r="Y321" s="19"/>
    </row>
    <row r="322" spans="1:25" ht="14.5" customHeight="1">
      <c r="A322" t="s">
        <v>1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5722</v>
      </c>
      <c r="W322" s="19" t="s">
        <v>5722</v>
      </c>
      <c r="X322" s="19" t="s">
        <v>4366</v>
      </c>
      <c r="Y322" s="19"/>
    </row>
    <row r="323" spans="1:25" ht="14.5" customHeight="1">
      <c r="A323" t="s">
        <v>1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5722</v>
      </c>
      <c r="W323" s="19" t="s">
        <v>5722</v>
      </c>
      <c r="X323" s="19" t="s">
        <v>4366</v>
      </c>
      <c r="Y323" s="19"/>
    </row>
    <row r="324" spans="1:25" ht="14.5" customHeight="1">
      <c r="A324" t="s">
        <v>1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4788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5722</v>
      </c>
      <c r="W324" s="19" t="s">
        <v>5722</v>
      </c>
      <c r="X324" s="19" t="s">
        <v>4366</v>
      </c>
      <c r="Y324" s="19"/>
    </row>
    <row r="325" spans="1:25" ht="14.5" customHeight="1">
      <c r="A325" t="s">
        <v>1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4691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5722</v>
      </c>
      <c r="W325" s="19" t="s">
        <v>5722</v>
      </c>
      <c r="X325" s="19" t="s">
        <v>4366</v>
      </c>
      <c r="Y325" s="19"/>
    </row>
    <row r="326" spans="1:25" ht="14.5" customHeight="1">
      <c r="A326" t="s">
        <v>1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5722</v>
      </c>
      <c r="W326" s="19" t="s">
        <v>5722</v>
      </c>
      <c r="X326" s="19" t="s">
        <v>4366</v>
      </c>
      <c r="Y326" s="19"/>
    </row>
    <row r="327" spans="1:25" ht="14.5" customHeight="1">
      <c r="A327" t="s">
        <v>1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5722</v>
      </c>
      <c r="W327" s="19" t="s">
        <v>5722</v>
      </c>
      <c r="X327" s="19" t="s">
        <v>4366</v>
      </c>
      <c r="Y327" s="19"/>
    </row>
    <row r="328" spans="1:25" ht="14.5" customHeight="1">
      <c r="A328" t="s">
        <v>1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5722</v>
      </c>
      <c r="W328" s="19" t="s">
        <v>5722</v>
      </c>
      <c r="X328" s="19" t="s">
        <v>4366</v>
      </c>
      <c r="Y328" s="19"/>
    </row>
    <row r="329" spans="1:25" ht="14.5" customHeight="1">
      <c r="A329" t="s">
        <v>1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5722</v>
      </c>
      <c r="W329" s="19" t="s">
        <v>5722</v>
      </c>
      <c r="X329" s="19" t="s">
        <v>4366</v>
      </c>
      <c r="Y329" s="19"/>
    </row>
    <row r="330" spans="1:25" ht="14.5" customHeight="1">
      <c r="A330" t="s">
        <v>1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5722</v>
      </c>
      <c r="W330" s="19" t="s">
        <v>5722</v>
      </c>
      <c r="X330" s="19" t="s">
        <v>4366</v>
      </c>
      <c r="Y330" s="19"/>
    </row>
    <row r="331" spans="1:25" ht="14.5" customHeight="1">
      <c r="A331" t="s">
        <v>1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4704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5722</v>
      </c>
      <c r="W331" s="19" t="s">
        <v>5722</v>
      </c>
      <c r="X331" s="19" t="s">
        <v>4366</v>
      </c>
      <c r="Y331" s="19"/>
    </row>
    <row r="332" spans="1:25" ht="14.5" customHeight="1">
      <c r="A332" t="s">
        <v>1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4691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5722</v>
      </c>
      <c r="W332" s="19" t="s">
        <v>5722</v>
      </c>
      <c r="X332" s="19" t="s">
        <v>4366</v>
      </c>
      <c r="Y332" s="19"/>
    </row>
    <row r="333" spans="1:25" ht="14.5" customHeight="1">
      <c r="A333" t="s">
        <v>1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4788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5722</v>
      </c>
      <c r="W333" s="19" t="s">
        <v>5722</v>
      </c>
      <c r="X333" s="19" t="s">
        <v>4366</v>
      </c>
      <c r="Y333" s="19"/>
    </row>
    <row r="334" spans="1:25" ht="14.5" customHeight="1">
      <c r="A334" t="s">
        <v>1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5722</v>
      </c>
      <c r="W334" s="19" t="s">
        <v>5722</v>
      </c>
      <c r="X334" s="19" t="s">
        <v>4366</v>
      </c>
      <c r="Y334" s="19"/>
    </row>
    <row r="335" spans="1:25" ht="14.5" customHeight="1">
      <c r="A335" t="s">
        <v>1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5722</v>
      </c>
      <c r="W335" s="19" t="s">
        <v>5722</v>
      </c>
      <c r="X335" s="19" t="s">
        <v>4366</v>
      </c>
      <c r="Y335" s="19"/>
    </row>
    <row r="336" spans="1:25" ht="14.5" customHeight="1">
      <c r="A336" t="s">
        <v>1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5722</v>
      </c>
      <c r="W336" s="19" t="s">
        <v>5722</v>
      </c>
      <c r="X336" s="19" t="s">
        <v>4366</v>
      </c>
      <c r="Y336" s="19"/>
    </row>
    <row r="337" spans="1:25" ht="14.5" customHeight="1">
      <c r="A337" t="s">
        <v>1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5722</v>
      </c>
      <c r="W337" s="19" t="s">
        <v>5722</v>
      </c>
      <c r="X337" s="19" t="s">
        <v>4366</v>
      </c>
      <c r="Y337" s="19"/>
    </row>
    <row r="338" spans="1:25" ht="14.5" customHeight="1">
      <c r="A338" t="s">
        <v>1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5604</v>
      </c>
      <c r="H338" s="10">
        <v>888</v>
      </c>
      <c r="S338" t="s">
        <v>4704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5722</v>
      </c>
      <c r="W338" s="19" t="s">
        <v>5722</v>
      </c>
      <c r="X338" s="19" t="s">
        <v>4366</v>
      </c>
      <c r="Y338" s="19"/>
    </row>
    <row r="339" spans="1:25" ht="14.5" customHeight="1">
      <c r="A339" t="s">
        <v>1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5604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5722</v>
      </c>
      <c r="W339" s="19" t="s">
        <v>5722</v>
      </c>
      <c r="X339" s="19" t="s">
        <v>4366</v>
      </c>
      <c r="Y339" s="19"/>
    </row>
    <row r="340" spans="1:25" ht="14.5" customHeight="1">
      <c r="A340" t="s">
        <v>1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5604</v>
      </c>
      <c r="H340" s="10">
        <v>888</v>
      </c>
      <c r="S340" t="s">
        <v>4691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5722</v>
      </c>
      <c r="W340" s="19" t="s">
        <v>5722</v>
      </c>
      <c r="X340" s="19" t="s">
        <v>4366</v>
      </c>
      <c r="Y340" s="19"/>
    </row>
    <row r="341" spans="1:25" ht="14.5" customHeight="1">
      <c r="A341" t="s">
        <v>1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4788</v>
      </c>
      <c r="G341" s="10" t="s">
        <v>5604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5722</v>
      </c>
      <c r="W341" s="19" t="s">
        <v>5722</v>
      </c>
      <c r="X341" s="19" t="s">
        <v>4366</v>
      </c>
      <c r="Y341" s="19"/>
    </row>
    <row r="342" spans="1:25" ht="14.5" customHeight="1">
      <c r="A342" t="s">
        <v>1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5722</v>
      </c>
      <c r="W342" s="19" t="s">
        <v>5722</v>
      </c>
      <c r="X342" s="19" t="s">
        <v>4366</v>
      </c>
      <c r="Y342" s="19"/>
    </row>
    <row r="343" spans="1:25" ht="14.5" customHeight="1">
      <c r="A343" t="s">
        <v>1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5722</v>
      </c>
      <c r="W343" s="19" t="s">
        <v>5722</v>
      </c>
      <c r="X343" s="19" t="s">
        <v>4366</v>
      </c>
      <c r="Y343" s="19"/>
    </row>
    <row r="344" spans="1:25" ht="14.5" customHeight="1">
      <c r="A344" t="s">
        <v>1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5604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5722</v>
      </c>
      <c r="W344" s="19" t="s">
        <v>5722</v>
      </c>
      <c r="X344" s="19" t="s">
        <v>4366</v>
      </c>
      <c r="Y344" s="19"/>
    </row>
    <row r="345" spans="1:25" ht="14.5" customHeight="1">
      <c r="A345" t="s">
        <v>1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5722</v>
      </c>
      <c r="W345" s="19" t="s">
        <v>5722</v>
      </c>
      <c r="X345" s="19" t="s">
        <v>4366</v>
      </c>
      <c r="Y345" s="19"/>
    </row>
    <row r="346" spans="1:25" ht="14.5" customHeight="1">
      <c r="A346" t="s">
        <v>1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5722</v>
      </c>
      <c r="W346" s="19" t="s">
        <v>5722</v>
      </c>
      <c r="X346" s="19" t="s">
        <v>4366</v>
      </c>
      <c r="Y346" s="19"/>
    </row>
    <row r="347" spans="1:25" ht="14.5" customHeight="1">
      <c r="A347" t="s">
        <v>1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5722</v>
      </c>
      <c r="W347" s="19" t="s">
        <v>5722</v>
      </c>
      <c r="X347" s="19" t="s">
        <v>4366</v>
      </c>
      <c r="Y347" s="19"/>
    </row>
    <row r="348" spans="1:25" ht="14.5" customHeight="1">
      <c r="A348" t="s">
        <v>1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5722</v>
      </c>
      <c r="W348" s="19" t="s">
        <v>5722</v>
      </c>
      <c r="X348" s="19" t="s">
        <v>4366</v>
      </c>
      <c r="Y348" s="19"/>
    </row>
    <row r="349" spans="1:25" ht="14.5" customHeight="1">
      <c r="A349" t="s">
        <v>1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5722</v>
      </c>
      <c r="W349" s="19" t="s">
        <v>5722</v>
      </c>
      <c r="X349" s="19" t="s">
        <v>4366</v>
      </c>
      <c r="Y349" s="19"/>
    </row>
    <row r="350" spans="1:25" ht="14.5" customHeight="1">
      <c r="A350" t="s">
        <v>1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4691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5722</v>
      </c>
      <c r="W350" s="19" t="s">
        <v>5722</v>
      </c>
      <c r="X350" s="19" t="s">
        <v>4366</v>
      </c>
      <c r="Y350" s="19"/>
    </row>
    <row r="351" spans="1:25" ht="14.5" customHeight="1">
      <c r="A351" t="s">
        <v>1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5722</v>
      </c>
      <c r="W351" s="19" t="s">
        <v>5722</v>
      </c>
      <c r="X351" s="19" t="s">
        <v>4366</v>
      </c>
      <c r="Y351" s="19"/>
    </row>
    <row r="352" spans="1:25" s="19" customFormat="1" ht="14.5" customHeight="1">
      <c r="A352" t="s">
        <v>1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5722</v>
      </c>
      <c r="W352" s="19" t="s">
        <v>5722</v>
      </c>
      <c r="X352" s="19" t="s">
        <v>4366</v>
      </c>
    </row>
    <row r="353" spans="1:25" s="19" customFormat="1" ht="14.5" customHeight="1">
      <c r="A353" t="s">
        <v>1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5722</v>
      </c>
      <c r="W353" s="19" t="s">
        <v>5722</v>
      </c>
      <c r="X353" s="19" t="s">
        <v>4366</v>
      </c>
    </row>
    <row r="354" spans="1:25" s="19" customFormat="1" ht="14.5" customHeight="1">
      <c r="A354" t="s">
        <v>1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4691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5722</v>
      </c>
      <c r="W354" s="19" t="s">
        <v>5722</v>
      </c>
      <c r="X354" s="19" t="s">
        <v>4366</v>
      </c>
    </row>
    <row r="355" spans="1:25" s="19" customFormat="1" ht="14.5" customHeight="1">
      <c r="A355" t="s">
        <v>1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5722</v>
      </c>
      <c r="W355" s="19" t="s">
        <v>5722</v>
      </c>
      <c r="X355" s="19" t="s">
        <v>4366</v>
      </c>
    </row>
    <row r="356" spans="1:25" s="19" customFormat="1" ht="14.5" customHeight="1">
      <c r="A356" t="s">
        <v>1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5722</v>
      </c>
      <c r="W356" s="19" t="s">
        <v>5722</v>
      </c>
      <c r="X356" s="19" t="s">
        <v>4366</v>
      </c>
    </row>
    <row r="357" spans="1:25" s="19" customFormat="1" ht="14.5" customHeight="1">
      <c r="A357" t="s">
        <v>1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5722</v>
      </c>
      <c r="W357" s="19" t="s">
        <v>5722</v>
      </c>
      <c r="X357" s="19" t="s">
        <v>4366</v>
      </c>
    </row>
    <row r="358" spans="1:25" ht="14.5" customHeight="1">
      <c r="A358" t="s">
        <v>1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4713</v>
      </c>
      <c r="H358" s="10">
        <v>0</v>
      </c>
      <c r="I358" s="10" t="s">
        <v>4714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5722</v>
      </c>
      <c r="W358" s="19" t="s">
        <v>5722</v>
      </c>
      <c r="X358" s="19" t="s">
        <v>4366</v>
      </c>
      <c r="Y358" s="19"/>
    </row>
    <row r="359" spans="1:25" ht="14.5" customHeight="1">
      <c r="A359" t="s">
        <v>1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4713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5722</v>
      </c>
      <c r="W359" s="19" t="s">
        <v>5722</v>
      </c>
      <c r="X359" s="19" t="s">
        <v>4366</v>
      </c>
      <c r="Y359" s="19"/>
    </row>
    <row r="360" spans="1:25" ht="14.5" customHeight="1">
      <c r="A360" t="s">
        <v>1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4713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5722</v>
      </c>
      <c r="W360" s="19" t="s">
        <v>5722</v>
      </c>
      <c r="X360" s="19" t="s">
        <v>4366</v>
      </c>
      <c r="Y360" s="19"/>
    </row>
    <row r="361" spans="1:25" ht="14.5" customHeight="1">
      <c r="A361" t="s">
        <v>1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5632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5722</v>
      </c>
      <c r="W361" s="19" t="s">
        <v>5722</v>
      </c>
      <c r="X361" s="19" t="s">
        <v>4366</v>
      </c>
      <c r="Y361" s="19"/>
    </row>
    <row r="362" spans="1:25" ht="14.5" customHeight="1">
      <c r="A362" t="s">
        <v>1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4713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5722</v>
      </c>
      <c r="W362" s="19" t="s">
        <v>5722</v>
      </c>
      <c r="X362" s="19" t="s">
        <v>4366</v>
      </c>
      <c r="Y362" s="19"/>
    </row>
    <row r="363" spans="1:25" ht="14.5" customHeight="1">
      <c r="A363" t="s">
        <v>1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5722</v>
      </c>
      <c r="W363" s="19" t="s">
        <v>5722</v>
      </c>
      <c r="X363" s="19" t="s">
        <v>4366</v>
      </c>
      <c r="Y363" s="19"/>
    </row>
    <row r="364" spans="1:25" ht="14.5" customHeight="1">
      <c r="A364" t="s">
        <v>1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5722</v>
      </c>
      <c r="W364" s="19" t="s">
        <v>5722</v>
      </c>
      <c r="X364" s="19" t="s">
        <v>4366</v>
      </c>
      <c r="Y364" s="19"/>
    </row>
    <row r="365" spans="1:25" ht="14.5" customHeight="1">
      <c r="A365" t="s">
        <v>1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4713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4700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5722</v>
      </c>
      <c r="W365" s="19" t="s">
        <v>5722</v>
      </c>
      <c r="X365" s="19" t="s">
        <v>4366</v>
      </c>
      <c r="Y365" s="19"/>
    </row>
    <row r="366" spans="1:25" ht="14.5" customHeight="1">
      <c r="A366" t="s">
        <v>1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4713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5722</v>
      </c>
      <c r="W366" s="19" t="s">
        <v>5722</v>
      </c>
      <c r="X366" s="19" t="s">
        <v>4366</v>
      </c>
      <c r="Y366" s="19"/>
    </row>
    <row r="367" spans="1:25" ht="14.5" customHeight="1">
      <c r="A367" t="s">
        <v>1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4713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5722</v>
      </c>
      <c r="W367" s="19" t="s">
        <v>5722</v>
      </c>
      <c r="X367" s="19" t="s">
        <v>4366</v>
      </c>
      <c r="Y367" s="19"/>
    </row>
    <row r="368" spans="1:25" ht="14.5" customHeight="1">
      <c r="A368" t="s">
        <v>1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4713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4691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5722</v>
      </c>
      <c r="W368" s="19" t="s">
        <v>5722</v>
      </c>
      <c r="X368" s="19" t="s">
        <v>4366</v>
      </c>
      <c r="Y368" s="19"/>
    </row>
    <row r="369" spans="1:25" ht="14.5" customHeight="1">
      <c r="A369" t="s">
        <v>1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4713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5722</v>
      </c>
      <c r="W369" s="19" t="s">
        <v>5722</v>
      </c>
      <c r="X369" s="19" t="s">
        <v>4366</v>
      </c>
      <c r="Y369" s="19"/>
    </row>
    <row r="370" spans="1:25" ht="14.5" customHeight="1">
      <c r="A370" t="s">
        <v>1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4713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5722</v>
      </c>
      <c r="W370" s="19" t="s">
        <v>5722</v>
      </c>
      <c r="X370" s="19" t="s">
        <v>4366</v>
      </c>
      <c r="Y370" s="19"/>
    </row>
    <row r="371" spans="1:25" ht="14.5" customHeight="1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5434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5722</v>
      </c>
      <c r="W371" s="19" t="s">
        <v>5722</v>
      </c>
      <c r="X371" s="19" t="s">
        <v>4366</v>
      </c>
      <c r="Y371" s="19" t="s">
        <v>5727</v>
      </c>
    </row>
    <row r="372" spans="1:25" ht="14.5" customHeight="1">
      <c r="A372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5434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5722</v>
      </c>
      <c r="W372" s="19" t="s">
        <v>5722</v>
      </c>
      <c r="X372" s="19" t="s">
        <v>4366</v>
      </c>
      <c r="Y372" s="19" t="s">
        <v>5727</v>
      </c>
    </row>
    <row r="373" spans="1:25" ht="14.5" customHeight="1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5434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5722</v>
      </c>
      <c r="W373" s="19" t="s">
        <v>5722</v>
      </c>
      <c r="X373" s="19" t="s">
        <v>4366</v>
      </c>
      <c r="Y373" s="19" t="s">
        <v>5727</v>
      </c>
    </row>
    <row r="374" spans="1:25" ht="14.5" customHeight="1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5434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5722</v>
      </c>
      <c r="W374" s="19" t="s">
        <v>5722</v>
      </c>
      <c r="X374" s="19" t="s">
        <v>4366</v>
      </c>
      <c r="Y374" s="19" t="s">
        <v>5727</v>
      </c>
    </row>
    <row r="375" spans="1:25" ht="14.5" customHeight="1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5434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5722</v>
      </c>
      <c r="W375" s="19" t="s">
        <v>5722</v>
      </c>
      <c r="X375" s="19" t="s">
        <v>4366</v>
      </c>
      <c r="Y375" s="19" t="s">
        <v>5727</v>
      </c>
    </row>
    <row r="376" spans="1:25" ht="14.5" customHeight="1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5434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5722</v>
      </c>
      <c r="W376" s="19" t="s">
        <v>5722</v>
      </c>
      <c r="X376" s="19" t="s">
        <v>4366</v>
      </c>
      <c r="Y376" s="19" t="s">
        <v>5727</v>
      </c>
    </row>
    <row r="377" spans="1:25" ht="14.5" customHeight="1">
      <c r="A377" t="s">
        <v>1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5722</v>
      </c>
      <c r="W377" s="19" t="s">
        <v>5722</v>
      </c>
      <c r="X377" s="19" t="s">
        <v>4366</v>
      </c>
      <c r="Y377" s="19"/>
    </row>
    <row r="378" spans="1:25" ht="14.5" customHeight="1">
      <c r="A378" t="s">
        <v>1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5722</v>
      </c>
      <c r="W378" s="19" t="s">
        <v>5722</v>
      </c>
      <c r="X378" s="19" t="s">
        <v>4366</v>
      </c>
      <c r="Y378" s="19"/>
    </row>
    <row r="379" spans="1:25" ht="14.5" customHeight="1">
      <c r="A379" t="s">
        <v>1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5722</v>
      </c>
      <c r="W379" s="19" t="s">
        <v>5722</v>
      </c>
      <c r="X379" s="19" t="s">
        <v>4366</v>
      </c>
      <c r="Y379" s="19"/>
    </row>
    <row r="380" spans="1:25" ht="14.5" customHeight="1">
      <c r="A380" t="s">
        <v>1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5722</v>
      </c>
      <c r="W380" s="19" t="s">
        <v>5722</v>
      </c>
      <c r="X380" s="19" t="s">
        <v>4366</v>
      </c>
      <c r="Y380" s="19"/>
    </row>
    <row r="381" spans="1:25" ht="14.5" customHeight="1">
      <c r="A381" t="s">
        <v>1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4691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5722</v>
      </c>
      <c r="W381" s="19" t="s">
        <v>5722</v>
      </c>
      <c r="X381" s="19" t="s">
        <v>4366</v>
      </c>
      <c r="Y381" s="19"/>
    </row>
    <row r="382" spans="1:25" ht="14.5" customHeight="1">
      <c r="A382" t="s">
        <v>1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4788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5722</v>
      </c>
      <c r="W382" s="19" t="s">
        <v>5722</v>
      </c>
      <c r="X382" s="19" t="s">
        <v>4366</v>
      </c>
      <c r="Y382" s="19"/>
    </row>
    <row r="383" spans="1:25" ht="14.5" customHeight="1">
      <c r="A383" t="s">
        <v>1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5722</v>
      </c>
      <c r="W383" s="19" t="s">
        <v>5722</v>
      </c>
      <c r="X383" s="19" t="s">
        <v>4366</v>
      </c>
      <c r="Y383" s="19"/>
    </row>
    <row r="384" spans="1:25" ht="14.5" customHeight="1">
      <c r="A384" t="s">
        <v>1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5722</v>
      </c>
      <c r="W384" s="19" t="s">
        <v>5722</v>
      </c>
      <c r="X384" s="19" t="s">
        <v>4366</v>
      </c>
      <c r="Y384" s="19"/>
    </row>
    <row r="385" spans="1:35" s="19" customFormat="1" ht="14.5" customHeight="1">
      <c r="A385" t="s">
        <v>1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5722</v>
      </c>
      <c r="W385" s="19" t="s">
        <v>5722</v>
      </c>
      <c r="X385" s="19" t="s">
        <v>4366</v>
      </c>
    </row>
    <row r="386" spans="1:35" s="19" customFormat="1" ht="14.5" customHeight="1">
      <c r="A386" t="s">
        <v>1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5722</v>
      </c>
      <c r="W386" s="19" t="s">
        <v>5722</v>
      </c>
      <c r="X386" s="19" t="s">
        <v>4366</v>
      </c>
    </row>
    <row r="387" spans="1:35" s="19" customFormat="1" ht="14.5" customHeight="1">
      <c r="A387" t="s">
        <v>1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4691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5722</v>
      </c>
      <c r="W387" s="19" t="s">
        <v>5722</v>
      </c>
      <c r="X387" s="19" t="s">
        <v>4366</v>
      </c>
    </row>
    <row r="388" spans="1:35" s="19" customFormat="1" ht="14.5" customHeight="1">
      <c r="A388" t="s">
        <v>1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5722</v>
      </c>
      <c r="W388" s="19" t="s">
        <v>5722</v>
      </c>
      <c r="X388" s="19" t="s">
        <v>4366</v>
      </c>
    </row>
    <row r="389" spans="1:35" s="19" customFormat="1" ht="14.5" customHeight="1">
      <c r="A389" t="s">
        <v>1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5722</v>
      </c>
      <c r="W389" s="19" t="s">
        <v>5722</v>
      </c>
      <c r="X389" s="19" t="s">
        <v>4366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customHeight="1">
      <c r="A390" t="s">
        <v>1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5722</v>
      </c>
      <c r="W390" s="19" t="s">
        <v>5722</v>
      </c>
      <c r="X390" s="19" t="s">
        <v>4366</v>
      </c>
    </row>
    <row r="391" spans="1:35" s="19" customFormat="1" ht="14.5" customHeight="1">
      <c r="A391" t="s">
        <v>1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5722</v>
      </c>
      <c r="W391" s="19" t="s">
        <v>5722</v>
      </c>
      <c r="X391" s="19" t="s">
        <v>4366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customHeight="1">
      <c r="A392" t="s">
        <v>1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5722</v>
      </c>
      <c r="W392" s="19" t="s">
        <v>5722</v>
      </c>
      <c r="X392" s="19" t="s">
        <v>4366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customHeight="1">
      <c r="A393" t="s">
        <v>1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5722</v>
      </c>
      <c r="W393" s="19" t="s">
        <v>5722</v>
      </c>
      <c r="X393" s="19" t="s">
        <v>4366</v>
      </c>
    </row>
    <row r="394" spans="1:35" s="19" customFormat="1" ht="14.5" customHeight="1">
      <c r="A394" t="s">
        <v>1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5722</v>
      </c>
      <c r="W394" s="19" t="s">
        <v>5722</v>
      </c>
      <c r="X394" s="19" t="s">
        <v>4366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customHeight="1">
      <c r="A395" t="s">
        <v>1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5722</v>
      </c>
      <c r="W395" s="19" t="s">
        <v>5722</v>
      </c>
      <c r="X395" s="19" t="s">
        <v>4366</v>
      </c>
    </row>
    <row r="396" spans="1:35" s="19" customFormat="1" ht="14.5" customHeight="1">
      <c r="A396" t="s">
        <v>1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5722</v>
      </c>
      <c r="W396" s="19" t="s">
        <v>5722</v>
      </c>
      <c r="X396" s="19" t="s">
        <v>4366</v>
      </c>
    </row>
    <row r="397" spans="1:35" s="19" customFormat="1" ht="14.5" customHeight="1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5722</v>
      </c>
      <c r="W397" s="19" t="s">
        <v>5722</v>
      </c>
      <c r="X397" s="19" t="s">
        <v>4366</v>
      </c>
      <c r="Y397" s="19" t="s">
        <v>5729</v>
      </c>
      <c r="Z397"/>
      <c r="AA397"/>
      <c r="AB397"/>
      <c r="AC397"/>
      <c r="AD397"/>
      <c r="AE397"/>
      <c r="AF397"/>
      <c r="AG397"/>
      <c r="AH397"/>
      <c r="AI397"/>
    </row>
    <row r="398" spans="1:35" ht="14.5" customHeight="1">
      <c r="A398" t="s">
        <v>1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5413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5722</v>
      </c>
      <c r="W398" s="19" t="s">
        <v>5722</v>
      </c>
      <c r="X398" s="19" t="s">
        <v>4366</v>
      </c>
      <c r="Y398" s="19"/>
    </row>
    <row r="399" spans="1:35" ht="14.5" customHeight="1">
      <c r="A399" t="s">
        <v>1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5604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5722</v>
      </c>
      <c r="W399" s="19" t="s">
        <v>5722</v>
      </c>
      <c r="X399" s="19" t="s">
        <v>4366</v>
      </c>
      <c r="Y399" s="19" t="s">
        <v>5729</v>
      </c>
    </row>
    <row r="400" spans="1:35" ht="14.5" customHeight="1">
      <c r="A400" t="s">
        <v>1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5722</v>
      </c>
      <c r="W400" s="19" t="s">
        <v>5722</v>
      </c>
      <c r="X400" s="19" t="s">
        <v>4366</v>
      </c>
      <c r="Y400" s="19"/>
    </row>
    <row r="401" spans="1:25" ht="14.5" customHeight="1">
      <c r="A401" t="s">
        <v>1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5722</v>
      </c>
      <c r="W401" s="19" t="s">
        <v>5722</v>
      </c>
      <c r="X401" s="19" t="s">
        <v>4366</v>
      </c>
      <c r="Y401" s="19"/>
    </row>
    <row r="402" spans="1:25" ht="14.5" customHeight="1">
      <c r="A402" t="s">
        <v>1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5395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5722</v>
      </c>
      <c r="W402" s="19" t="s">
        <v>5722</v>
      </c>
      <c r="X402" s="19" t="s">
        <v>4366</v>
      </c>
      <c r="Y402" s="19"/>
    </row>
    <row r="403" spans="1:25" ht="14.5" customHeight="1">
      <c r="A403" t="s">
        <v>1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5396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5722</v>
      </c>
      <c r="W403" s="19" t="s">
        <v>5722</v>
      </c>
      <c r="X403" s="19" t="s">
        <v>4366</v>
      </c>
      <c r="Y403" s="19"/>
    </row>
    <row r="404" spans="1:25" ht="14.5" customHeight="1">
      <c r="A404" t="s">
        <v>1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5397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5722</v>
      </c>
      <c r="W404" s="19" t="s">
        <v>5722</v>
      </c>
      <c r="X404" s="19" t="s">
        <v>4366</v>
      </c>
      <c r="Y404" s="19"/>
    </row>
    <row r="405" spans="1:25" ht="14.5" customHeight="1">
      <c r="A405" t="s">
        <v>1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5398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5722</v>
      </c>
      <c r="W405" s="19" t="s">
        <v>5722</v>
      </c>
      <c r="X405" s="19" t="s">
        <v>4366</v>
      </c>
      <c r="Y405" s="19"/>
    </row>
    <row r="406" spans="1:25" ht="14.5" customHeight="1">
      <c r="A406" t="s">
        <v>1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5401</v>
      </c>
      <c r="S406" t="s">
        <v>5400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5722</v>
      </c>
      <c r="W406" s="19" t="s">
        <v>5722</v>
      </c>
      <c r="X406" s="19" t="s">
        <v>4366</v>
      </c>
      <c r="Y406" s="19"/>
    </row>
    <row r="407" spans="1:25" ht="14.5" customHeight="1">
      <c r="A407" t="s">
        <v>1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5401</v>
      </c>
      <c r="S407" t="s">
        <v>5399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5722</v>
      </c>
      <c r="W407" s="19" t="s">
        <v>5722</v>
      </c>
      <c r="X407" s="19" t="s">
        <v>4366</v>
      </c>
      <c r="Y407" s="19"/>
    </row>
    <row r="408" spans="1:25" ht="14.5" customHeight="1">
      <c r="A408" t="s">
        <v>1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5402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5722</v>
      </c>
      <c r="W408" s="19" t="s">
        <v>5722</v>
      </c>
      <c r="X408" s="19" t="s">
        <v>4366</v>
      </c>
      <c r="Y408" s="19"/>
    </row>
    <row r="409" spans="1:25" ht="14.5" customHeight="1">
      <c r="A409" t="s">
        <v>1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5403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5722</v>
      </c>
      <c r="W409" s="19" t="s">
        <v>5722</v>
      </c>
      <c r="X409" s="19" t="s">
        <v>4366</v>
      </c>
      <c r="Y409" s="19"/>
    </row>
    <row r="410" spans="1:25" ht="14.5" customHeight="1">
      <c r="A410" t="s">
        <v>1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5404</v>
      </c>
      <c r="S410" t="s">
        <v>5405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5722</v>
      </c>
      <c r="W410" s="19" t="s">
        <v>5722</v>
      </c>
      <c r="X410" s="19" t="s">
        <v>4366</v>
      </c>
      <c r="Y410" s="19"/>
    </row>
    <row r="411" spans="1:25" ht="14.5" customHeight="1">
      <c r="A411" t="s">
        <v>1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5604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5722</v>
      </c>
      <c r="W411" s="19" t="s">
        <v>5722</v>
      </c>
      <c r="X411" s="19" t="s">
        <v>4366</v>
      </c>
      <c r="Y411" s="19" t="s">
        <v>5729</v>
      </c>
    </row>
    <row r="412" spans="1:25" ht="14.5" customHeight="1">
      <c r="A412" t="s">
        <v>1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5722</v>
      </c>
      <c r="W412" s="19" t="s">
        <v>5722</v>
      </c>
      <c r="X412" s="19" t="s">
        <v>4366</v>
      </c>
      <c r="Y412" s="19" t="s">
        <v>5729</v>
      </c>
    </row>
    <row r="413" spans="1:25" ht="14.5" customHeight="1">
      <c r="A413" t="s">
        <v>1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5722</v>
      </c>
      <c r="W413" s="19" t="s">
        <v>5722</v>
      </c>
      <c r="X413" s="19" t="s">
        <v>4366</v>
      </c>
      <c r="Y413" s="19"/>
    </row>
    <row r="414" spans="1:25" ht="14.5" customHeight="1">
      <c r="A414" t="s">
        <v>1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5722</v>
      </c>
      <c r="W414" s="19" t="s">
        <v>5722</v>
      </c>
      <c r="X414" s="19" t="s">
        <v>4366</v>
      </c>
      <c r="Y414" s="19"/>
    </row>
    <row r="415" spans="1:25" ht="14.5" customHeight="1">
      <c r="A415" t="s">
        <v>1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5604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5722</v>
      </c>
      <c r="W415" s="19" t="s">
        <v>5722</v>
      </c>
      <c r="X415" s="19" t="s">
        <v>4366</v>
      </c>
      <c r="Y415" s="19" t="s">
        <v>5729</v>
      </c>
    </row>
    <row r="416" spans="1:25" ht="14.5" customHeight="1">
      <c r="A416" t="s">
        <v>1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5604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4691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5722</v>
      </c>
      <c r="W416" s="19" t="s">
        <v>5722</v>
      </c>
      <c r="X416" s="19" t="s">
        <v>4366</v>
      </c>
      <c r="Y416" s="19" t="s">
        <v>5729</v>
      </c>
    </row>
    <row r="417" spans="1:35" ht="14.5" customHeight="1">
      <c r="A417" t="s">
        <v>1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4788</v>
      </c>
      <c r="G417" s="10" t="s">
        <v>5604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5722</v>
      </c>
      <c r="W417" s="19" t="s">
        <v>5722</v>
      </c>
      <c r="X417" s="19" t="s">
        <v>4366</v>
      </c>
      <c r="Y417" s="19" t="s">
        <v>5729</v>
      </c>
    </row>
    <row r="418" spans="1:35" ht="14.5" customHeight="1">
      <c r="A418" t="s">
        <v>1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5604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5389</v>
      </c>
      <c r="S418" t="s">
        <v>5391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5722</v>
      </c>
      <c r="W418" s="19" t="s">
        <v>5722</v>
      </c>
      <c r="X418" s="19" t="s">
        <v>4366</v>
      </c>
      <c r="Y418" s="19" t="s">
        <v>5729</v>
      </c>
    </row>
    <row r="419" spans="1:35" ht="14.5" customHeight="1">
      <c r="A419" t="s">
        <v>1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5604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5390</v>
      </c>
      <c r="S419" t="s">
        <v>5392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5722</v>
      </c>
      <c r="W419" s="19" t="s">
        <v>5722</v>
      </c>
      <c r="X419" s="19" t="s">
        <v>4366</v>
      </c>
      <c r="Y419" s="19" t="s">
        <v>5729</v>
      </c>
    </row>
    <row r="420" spans="1:35" ht="14.5" customHeight="1">
      <c r="A420" t="s">
        <v>1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5604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4732</v>
      </c>
      <c r="S420" t="s">
        <v>5394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5722</v>
      </c>
      <c r="W420" s="19" t="s">
        <v>5722</v>
      </c>
      <c r="X420" s="19" t="s">
        <v>4366</v>
      </c>
      <c r="Y420" s="19" t="s">
        <v>5729</v>
      </c>
    </row>
    <row r="421" spans="1:35" ht="14.5" customHeight="1">
      <c r="A421" t="s">
        <v>1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5604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5393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5722</v>
      </c>
      <c r="W421" s="19" t="s">
        <v>5722</v>
      </c>
      <c r="X421" s="19" t="s">
        <v>4366</v>
      </c>
      <c r="Y421" s="19" t="s">
        <v>5729</v>
      </c>
    </row>
    <row r="422" spans="1:35" s="19" customFormat="1" ht="14.5" customHeight="1">
      <c r="A422" t="s">
        <v>1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5722</v>
      </c>
      <c r="W422" s="19" t="s">
        <v>5722</v>
      </c>
      <c r="X422" s="19" t="s">
        <v>4366</v>
      </c>
    </row>
    <row r="423" spans="1:35" s="19" customFormat="1" ht="14.5" customHeight="1">
      <c r="A423" t="s">
        <v>1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5722</v>
      </c>
      <c r="W423" s="19" t="s">
        <v>5722</v>
      </c>
      <c r="X423" s="19" t="s">
        <v>4366</v>
      </c>
    </row>
    <row r="424" spans="1:35" s="19" customFormat="1" ht="14.5" customHeight="1">
      <c r="A424" t="s">
        <v>1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4691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5722</v>
      </c>
      <c r="W424" s="19" t="s">
        <v>5722</v>
      </c>
      <c r="X424" s="19" t="s">
        <v>4366</v>
      </c>
    </row>
    <row r="425" spans="1:35" s="19" customFormat="1" ht="14.5" customHeight="1">
      <c r="A425" t="s">
        <v>1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5722</v>
      </c>
      <c r="W425" s="19" t="s">
        <v>5722</v>
      </c>
      <c r="X425" s="19" t="s">
        <v>4366</v>
      </c>
    </row>
    <row r="426" spans="1:35" s="19" customFormat="1" ht="14.5" customHeight="1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5722</v>
      </c>
      <c r="W426" s="19" t="s">
        <v>5722</v>
      </c>
      <c r="X426" s="19" t="s">
        <v>4366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customHeight="1">
      <c r="A427" t="s">
        <v>1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5722</v>
      </c>
      <c r="W427" s="19" t="s">
        <v>5722</v>
      </c>
      <c r="X427" s="19" t="s">
        <v>4366</v>
      </c>
    </row>
    <row r="428" spans="1:35" s="19" customFormat="1" ht="14.5" customHeight="1">
      <c r="A428" t="s">
        <v>1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5722</v>
      </c>
      <c r="W428" s="19" t="s">
        <v>5722</v>
      </c>
      <c r="X428" s="19" t="s">
        <v>4366</v>
      </c>
    </row>
    <row r="429" spans="1:35" ht="14.5" customHeight="1">
      <c r="A429" t="s">
        <v>1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5722</v>
      </c>
      <c r="W429" s="19" t="s">
        <v>5722</v>
      </c>
      <c r="X429" s="19" t="s">
        <v>4366</v>
      </c>
      <c r="Y429" s="19"/>
    </row>
    <row r="430" spans="1:35" ht="14.5" customHeight="1">
      <c r="A430" t="s">
        <v>1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5722</v>
      </c>
      <c r="W430" s="19" t="s">
        <v>5722</v>
      </c>
      <c r="X430" s="19" t="s">
        <v>4366</v>
      </c>
      <c r="Y430" s="19"/>
    </row>
    <row r="431" spans="1:35" ht="14.5" customHeight="1">
      <c r="A431" t="s">
        <v>1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5722</v>
      </c>
      <c r="W431" s="19" t="s">
        <v>5722</v>
      </c>
      <c r="X431" s="19" t="s">
        <v>4366</v>
      </c>
      <c r="Y431" s="19"/>
    </row>
    <row r="432" spans="1:35" ht="14.5" customHeight="1">
      <c r="A432" t="s">
        <v>1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5722</v>
      </c>
      <c r="W432" s="19" t="s">
        <v>5722</v>
      </c>
      <c r="X432" s="19" t="s">
        <v>4366</v>
      </c>
      <c r="Y432" s="19"/>
    </row>
    <row r="433" spans="1:25" ht="14.5" customHeight="1">
      <c r="A433" t="s">
        <v>1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5722</v>
      </c>
      <c r="W433" s="19" t="s">
        <v>5722</v>
      </c>
      <c r="X433" s="19" t="s">
        <v>4366</v>
      </c>
      <c r="Y433" s="19"/>
    </row>
    <row r="434" spans="1:25" ht="14.5" customHeight="1">
      <c r="A434" t="s">
        <v>1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4691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5722</v>
      </c>
      <c r="W434" s="19" t="s">
        <v>5722</v>
      </c>
      <c r="X434" s="19" t="s">
        <v>4366</v>
      </c>
      <c r="Y434" s="19"/>
    </row>
    <row r="435" spans="1:25" ht="14.5" customHeight="1">
      <c r="A435" t="s">
        <v>1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5722</v>
      </c>
      <c r="W435" s="19" t="s">
        <v>5722</v>
      </c>
      <c r="X435" s="19" t="s">
        <v>4366</v>
      </c>
      <c r="Y435" s="19"/>
    </row>
    <row r="436" spans="1:25" ht="14.5" customHeight="1">
      <c r="A436" t="s">
        <v>1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5722</v>
      </c>
      <c r="W436" s="19" t="s">
        <v>5722</v>
      </c>
      <c r="X436" s="19" t="s">
        <v>4366</v>
      </c>
      <c r="Y436" s="19"/>
    </row>
    <row r="437" spans="1:25" ht="14.5" customHeight="1">
      <c r="A437" t="s">
        <v>1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5549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5722</v>
      </c>
      <c r="W437" s="19" t="s">
        <v>5722</v>
      </c>
      <c r="X437" s="19" t="s">
        <v>4366</v>
      </c>
      <c r="Y437" s="19"/>
    </row>
    <row r="438" spans="1:25" ht="14.5" customHeight="1">
      <c r="A438" t="s">
        <v>1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5548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5722</v>
      </c>
      <c r="W438" s="19" t="s">
        <v>5722</v>
      </c>
      <c r="X438" s="19" t="s">
        <v>4366</v>
      </c>
      <c r="Y438" s="19"/>
    </row>
    <row r="439" spans="1:25" ht="14.5" customHeight="1">
      <c r="A439" t="s">
        <v>1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5722</v>
      </c>
      <c r="W439" s="19" t="s">
        <v>5722</v>
      </c>
      <c r="X439" s="19" t="s">
        <v>4366</v>
      </c>
      <c r="Y439" s="19"/>
    </row>
    <row r="440" spans="1:25" ht="14.5" customHeight="1">
      <c r="A440" t="s">
        <v>1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5722</v>
      </c>
      <c r="W440" s="19" t="s">
        <v>5722</v>
      </c>
      <c r="X440" s="19" t="s">
        <v>4366</v>
      </c>
      <c r="Y440" s="19"/>
    </row>
    <row r="441" spans="1:25" ht="14.5" customHeight="1">
      <c r="A441" t="s">
        <v>1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5722</v>
      </c>
      <c r="W441" s="19" t="s">
        <v>5722</v>
      </c>
      <c r="X441" s="19" t="s">
        <v>4366</v>
      </c>
      <c r="Y441" s="19"/>
    </row>
    <row r="442" spans="1:25" ht="14.5" customHeight="1">
      <c r="A442" t="s">
        <v>1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5722</v>
      </c>
      <c r="W442" s="19" t="s">
        <v>5722</v>
      </c>
      <c r="X442" s="19" t="s">
        <v>4366</v>
      </c>
      <c r="Y442" s="19"/>
    </row>
    <row r="443" spans="1:25" ht="14.5" customHeight="1">
      <c r="A443" t="s">
        <v>1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4686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5722</v>
      </c>
      <c r="W443" s="19" t="s">
        <v>5722</v>
      </c>
      <c r="X443" s="19" t="s">
        <v>4366</v>
      </c>
      <c r="Y443" s="19"/>
    </row>
    <row r="444" spans="1:25" ht="14.5" customHeight="1">
      <c r="A444" t="s">
        <v>1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4686</v>
      </c>
      <c r="I444" s="10">
        <v>20</v>
      </c>
      <c r="J444" s="10" t="s">
        <v>1707</v>
      </c>
      <c r="S444" t="s">
        <v>4695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5722</v>
      </c>
      <c r="W444" s="19" t="s">
        <v>5722</v>
      </c>
      <c r="X444" s="19" t="s">
        <v>4366</v>
      </c>
      <c r="Y444" s="19"/>
    </row>
    <row r="445" spans="1:25" ht="14.5" customHeight="1">
      <c r="A445" t="s">
        <v>1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4686</v>
      </c>
      <c r="I445" s="10">
        <v>0</v>
      </c>
      <c r="J445" s="10" t="s">
        <v>1707</v>
      </c>
      <c r="S445" t="s">
        <v>4694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5722</v>
      </c>
      <c r="W445" s="19" t="s">
        <v>5722</v>
      </c>
      <c r="X445" s="19" t="s">
        <v>4366</v>
      </c>
      <c r="Y445" s="19"/>
    </row>
    <row r="446" spans="1:25" ht="14.5" customHeight="1">
      <c r="A446" t="s">
        <v>1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4686</v>
      </c>
      <c r="I446" s="10">
        <v>1</v>
      </c>
      <c r="J446" s="10" t="s">
        <v>258</v>
      </c>
      <c r="S446" t="s">
        <v>5628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5722</v>
      </c>
      <c r="W446" s="19" t="s">
        <v>5722</v>
      </c>
      <c r="X446" s="19" t="s">
        <v>4366</v>
      </c>
      <c r="Y446" s="19"/>
    </row>
    <row r="447" spans="1:25" ht="14.5" customHeight="1">
      <c r="A447" t="s">
        <v>1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4686</v>
      </c>
      <c r="I447" s="10">
        <v>1</v>
      </c>
      <c r="J447" s="10" t="s">
        <v>258</v>
      </c>
      <c r="S447" t="s">
        <v>5629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5722</v>
      </c>
      <c r="W447" s="19" t="s">
        <v>5722</v>
      </c>
      <c r="X447" s="19" t="s">
        <v>4366</v>
      </c>
      <c r="Y447" s="19"/>
    </row>
    <row r="448" spans="1:25" ht="14.5" customHeight="1">
      <c r="A448" t="s">
        <v>1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4686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5722</v>
      </c>
      <c r="W448" s="19" t="s">
        <v>5722</v>
      </c>
      <c r="X448" s="19" t="s">
        <v>4366</v>
      </c>
      <c r="Y448" s="19"/>
    </row>
    <row r="449" spans="1:35" ht="14.5" customHeight="1">
      <c r="A449" t="s">
        <v>1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4689</v>
      </c>
      <c r="H449" s="10" t="s">
        <v>4686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5722</v>
      </c>
      <c r="W449" s="19" t="s">
        <v>5722</v>
      </c>
      <c r="X449" s="19" t="s">
        <v>4366</v>
      </c>
      <c r="Y449" s="19"/>
    </row>
    <row r="450" spans="1:35" ht="14.5" customHeight="1">
      <c r="A450" t="s">
        <v>1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4686</v>
      </c>
      <c r="I450" s="10">
        <v>0</v>
      </c>
      <c r="J450" s="10" t="s">
        <v>3</v>
      </c>
      <c r="S450" t="s">
        <v>4690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5722</v>
      </c>
      <c r="W450" s="19" t="s">
        <v>5722</v>
      </c>
      <c r="X450" s="19" t="s">
        <v>4366</v>
      </c>
      <c r="Y450" s="19"/>
    </row>
    <row r="451" spans="1:35" ht="14.5" customHeight="1">
      <c r="A451" t="s">
        <v>1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4686</v>
      </c>
      <c r="I451" s="10">
        <v>0</v>
      </c>
      <c r="J451" s="10" t="s">
        <v>3</v>
      </c>
      <c r="S451" t="s">
        <v>4691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5722</v>
      </c>
      <c r="W451" s="19" t="s">
        <v>5722</v>
      </c>
      <c r="X451" s="19" t="s">
        <v>4366</v>
      </c>
      <c r="Y451" s="19"/>
    </row>
    <row r="452" spans="1:35" ht="14.5" customHeight="1">
      <c r="A452" t="s">
        <v>1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5722</v>
      </c>
      <c r="W452" s="19" t="s">
        <v>5722</v>
      </c>
      <c r="X452" s="19" t="s">
        <v>4366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customHeight="1">
      <c r="A453" t="s">
        <v>1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4686</v>
      </c>
      <c r="I453" s="10">
        <v>0</v>
      </c>
      <c r="J453" s="10" t="s">
        <v>3</v>
      </c>
      <c r="S453" t="s">
        <v>4692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5722</v>
      </c>
      <c r="W453" s="19" t="s">
        <v>5722</v>
      </c>
      <c r="X453" s="19" t="s">
        <v>4366</v>
      </c>
      <c r="Y453" s="19"/>
    </row>
    <row r="454" spans="1:35" ht="14.5" customHeight="1">
      <c r="A454" t="s">
        <v>1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4686</v>
      </c>
      <c r="I454" s="10">
        <v>2</v>
      </c>
      <c r="J454" s="10" t="s">
        <v>3619</v>
      </c>
      <c r="S454" t="s">
        <v>4693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5722</v>
      </c>
      <c r="W454" s="19" t="s">
        <v>5722</v>
      </c>
      <c r="X454" s="19" t="s">
        <v>4366</v>
      </c>
      <c r="Y454" s="19"/>
    </row>
    <row r="455" spans="1:35" s="19" customFormat="1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4686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5722</v>
      </c>
      <c r="W455" s="19" t="s">
        <v>5722</v>
      </c>
      <c r="X455" s="19" t="s">
        <v>4366</v>
      </c>
      <c r="Y455" s="19" t="s">
        <v>5728</v>
      </c>
      <c r="Z455"/>
      <c r="AA455"/>
      <c r="AB455"/>
      <c r="AC455"/>
      <c r="AD455"/>
      <c r="AE455"/>
      <c r="AF455"/>
      <c r="AG455"/>
      <c r="AH455"/>
      <c r="AI455"/>
    </row>
    <row r="456" spans="1:35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4686</v>
      </c>
      <c r="I456" s="10" t="s">
        <v>4697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5722</v>
      </c>
      <c r="W456" s="19" t="s">
        <v>5722</v>
      </c>
      <c r="X456" s="19" t="s">
        <v>4366</v>
      </c>
      <c r="Y456" s="19" t="s">
        <v>5728</v>
      </c>
    </row>
    <row r="457" spans="1:35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4686</v>
      </c>
      <c r="I457" s="10" t="s">
        <v>4697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5722</v>
      </c>
      <c r="W457" s="19" t="s">
        <v>5722</v>
      </c>
      <c r="X457" s="19" t="s">
        <v>4366</v>
      </c>
      <c r="Y457" s="19" t="s">
        <v>5728</v>
      </c>
    </row>
    <row r="458" spans="1:35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4686</v>
      </c>
      <c r="I458" s="10" t="s">
        <v>4697</v>
      </c>
      <c r="J458" s="10">
        <v>5</v>
      </c>
      <c r="S458" t="s">
        <v>4691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5722</v>
      </c>
      <c r="W458" s="19" t="s">
        <v>5722</v>
      </c>
      <c r="X458" s="19" t="s">
        <v>4366</v>
      </c>
      <c r="Y458" s="19" t="s">
        <v>5728</v>
      </c>
    </row>
    <row r="459" spans="1:35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4686</v>
      </c>
      <c r="I459" s="10" t="s">
        <v>4697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5722</v>
      </c>
      <c r="W459" s="19" t="s">
        <v>5722</v>
      </c>
      <c r="X459" s="19" t="s">
        <v>4366</v>
      </c>
      <c r="Y459" s="19" t="s">
        <v>5728</v>
      </c>
    </row>
    <row r="460" spans="1:35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4686</v>
      </c>
      <c r="I460" s="10" t="s">
        <v>4697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5722</v>
      </c>
      <c r="W460" s="19" t="s">
        <v>5722</v>
      </c>
      <c r="X460" s="19" t="s">
        <v>4366</v>
      </c>
      <c r="Y460" s="19" t="s">
        <v>5728</v>
      </c>
    </row>
    <row r="461" spans="1:35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4686</v>
      </c>
      <c r="I461" s="10" t="s">
        <v>4697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5722</v>
      </c>
      <c r="W461" s="19" t="s">
        <v>5722</v>
      </c>
      <c r="X461" s="19" t="s">
        <v>4366</v>
      </c>
      <c r="Y461" s="19" t="s">
        <v>5728</v>
      </c>
    </row>
    <row r="462" spans="1:35" ht="14.5" customHeight="1">
      <c r="A462" t="s">
        <v>1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5722</v>
      </c>
      <c r="W462" s="19" t="s">
        <v>5722</v>
      </c>
      <c r="X462" s="19" t="s">
        <v>4366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4686</v>
      </c>
      <c r="I463" s="10" t="s">
        <v>4697</v>
      </c>
      <c r="J463" s="10">
        <v>1000</v>
      </c>
      <c r="S463" t="s">
        <v>4699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5722</v>
      </c>
      <c r="W463" s="19" t="s">
        <v>5722</v>
      </c>
      <c r="X463" s="19" t="s">
        <v>4366</v>
      </c>
      <c r="Y463" s="19" t="s">
        <v>5728</v>
      </c>
    </row>
    <row r="464" spans="1:35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4686</v>
      </c>
      <c r="I464" s="10" t="s">
        <v>4697</v>
      </c>
      <c r="J464" s="10">
        <v>0</v>
      </c>
      <c r="S464" t="s">
        <v>4698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5722</v>
      </c>
      <c r="W464" s="19" t="s">
        <v>5722</v>
      </c>
      <c r="X464" s="19" t="s">
        <v>4366</v>
      </c>
      <c r="Y464" s="19" t="s">
        <v>5728</v>
      </c>
    </row>
    <row r="465" spans="1:25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4686</v>
      </c>
      <c r="I465" s="10" t="s">
        <v>4697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5722</v>
      </c>
      <c r="W465" s="19" t="s">
        <v>5722</v>
      </c>
      <c r="X465" s="19" t="s">
        <v>4366</v>
      </c>
      <c r="Y465" s="19" t="s">
        <v>5728</v>
      </c>
    </row>
    <row r="466" spans="1:25">
      <c r="A466" t="s">
        <v>1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4731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4732</v>
      </c>
      <c r="M466" s="10" t="s">
        <v>1739</v>
      </c>
      <c r="N466" s="10" t="s">
        <v>4733</v>
      </c>
      <c r="O466" s="10" t="s">
        <v>4734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5722</v>
      </c>
      <c r="W466" s="19" t="s">
        <v>5722</v>
      </c>
      <c r="X466" s="19" t="s">
        <v>4366</v>
      </c>
      <c r="Y466" s="19"/>
    </row>
    <row r="467" spans="1:25">
      <c r="A467" t="s">
        <v>1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4731</v>
      </c>
      <c r="G467" s="10" t="s">
        <v>1501</v>
      </c>
      <c r="H467" s="10" t="s">
        <v>1592</v>
      </c>
      <c r="I467" s="10" t="s">
        <v>1539</v>
      </c>
      <c r="J467" s="10" t="s">
        <v>4788</v>
      </c>
      <c r="K467" s="10" t="s">
        <v>1503</v>
      </c>
      <c r="L467" s="10" t="s">
        <v>4732</v>
      </c>
      <c r="M467" s="10" t="s">
        <v>1739</v>
      </c>
      <c r="N467" s="10" t="s">
        <v>4733</v>
      </c>
      <c r="O467" s="10" t="s">
        <v>4734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5722</v>
      </c>
      <c r="W467" s="19" t="s">
        <v>5722</v>
      </c>
      <c r="X467" s="19" t="s">
        <v>4366</v>
      </c>
      <c r="Y467" s="19"/>
    </row>
    <row r="468" spans="1:25">
      <c r="A468" t="s">
        <v>1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4731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4732</v>
      </c>
      <c r="M468" s="10" t="s">
        <v>1739</v>
      </c>
      <c r="N468" s="10" t="s">
        <v>4733</v>
      </c>
      <c r="O468" s="10" t="s">
        <v>4734</v>
      </c>
      <c r="P468" s="10" t="s">
        <v>1503</v>
      </c>
      <c r="Q468" s="10">
        <v>1000</v>
      </c>
      <c r="R468" s="10" t="s">
        <v>1808</v>
      </c>
      <c r="S468" t="s">
        <v>4691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5722</v>
      </c>
      <c r="W468" s="19" t="s">
        <v>5722</v>
      </c>
      <c r="X468" s="19" t="s">
        <v>4366</v>
      </c>
      <c r="Y468" s="19"/>
    </row>
    <row r="469" spans="1:25">
      <c r="A469" t="s">
        <v>1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4731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4732</v>
      </c>
      <c r="M469" s="10" t="s">
        <v>1739</v>
      </c>
      <c r="N469" s="10" t="s">
        <v>4733</v>
      </c>
      <c r="O469" s="10" t="s">
        <v>4734</v>
      </c>
      <c r="P469" s="10" t="s">
        <v>1503</v>
      </c>
      <c r="Q469" s="10">
        <v>1000</v>
      </c>
      <c r="R469" s="10" t="s">
        <v>1808</v>
      </c>
      <c r="S469" t="s">
        <v>4704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5722</v>
      </c>
      <c r="W469" s="19" t="s">
        <v>5722</v>
      </c>
      <c r="X469" s="19" t="s">
        <v>4366</v>
      </c>
      <c r="Y469" s="19"/>
    </row>
    <row r="470" spans="1:25">
      <c r="A470" t="s">
        <v>1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4731</v>
      </c>
      <c r="G470" s="10" t="s">
        <v>4735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4732</v>
      </c>
      <c r="M470" s="10" t="s">
        <v>1739</v>
      </c>
      <c r="N470" s="10" t="s">
        <v>4733</v>
      </c>
      <c r="O470" s="10" t="s">
        <v>4734</v>
      </c>
      <c r="P470" s="10" t="s">
        <v>1503</v>
      </c>
      <c r="Q470" s="10">
        <v>1000</v>
      </c>
      <c r="R470" s="10" t="s">
        <v>1808</v>
      </c>
      <c r="S470" t="s">
        <v>4736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5722</v>
      </c>
      <c r="W470" s="19" t="s">
        <v>5722</v>
      </c>
      <c r="X470" s="19" t="s">
        <v>4366</v>
      </c>
      <c r="Y470" s="19"/>
    </row>
    <row r="471" spans="1:25">
      <c r="A471" t="s">
        <v>1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4731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4732</v>
      </c>
      <c r="M471" s="10" t="s">
        <v>1739</v>
      </c>
      <c r="N471" s="10" t="s">
        <v>4737</v>
      </c>
      <c r="O471" s="10" t="s">
        <v>4734</v>
      </c>
      <c r="P471" s="10" t="s">
        <v>1503</v>
      </c>
      <c r="Q471" s="10">
        <v>1000</v>
      </c>
      <c r="R471" s="10" t="s">
        <v>1808</v>
      </c>
      <c r="S471" t="s">
        <v>4738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5722</v>
      </c>
      <c r="W471" s="19" t="s">
        <v>5722</v>
      </c>
      <c r="X471" s="19" t="s">
        <v>4366</v>
      </c>
      <c r="Y471" s="19"/>
    </row>
    <row r="472" spans="1:25">
      <c r="A472" t="s">
        <v>1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4731</v>
      </c>
      <c r="G472" s="10" t="s">
        <v>4739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4732</v>
      </c>
      <c r="M472" s="10" t="s">
        <v>1739</v>
      </c>
      <c r="N472" s="10" t="s">
        <v>4733</v>
      </c>
      <c r="O472" s="10" t="s">
        <v>4734</v>
      </c>
      <c r="P472" s="10" t="s">
        <v>1503</v>
      </c>
      <c r="Q472" s="10">
        <v>1000</v>
      </c>
      <c r="R472" s="10" t="s">
        <v>1808</v>
      </c>
      <c r="S472" t="s">
        <v>4740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5722</v>
      </c>
      <c r="W472" s="19" t="s">
        <v>5722</v>
      </c>
      <c r="X472" s="19" t="s">
        <v>4366</v>
      </c>
      <c r="Y472" s="19"/>
    </row>
    <row r="473" spans="1:25">
      <c r="A473" t="s">
        <v>1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4731</v>
      </c>
      <c r="G473" s="10" t="s">
        <v>1501</v>
      </c>
      <c r="H473" s="10" t="s">
        <v>4741</v>
      </c>
      <c r="I473" s="10" t="s">
        <v>1539</v>
      </c>
      <c r="J473" s="10" t="s">
        <v>1500</v>
      </c>
      <c r="K473" s="10" t="s">
        <v>1503</v>
      </c>
      <c r="L473" s="10" t="s">
        <v>4732</v>
      </c>
      <c r="M473" s="10" t="s">
        <v>1739</v>
      </c>
      <c r="N473" s="10" t="s">
        <v>4733</v>
      </c>
      <c r="O473" s="10" t="s">
        <v>4734</v>
      </c>
      <c r="P473" s="10" t="s">
        <v>1503</v>
      </c>
      <c r="Q473" s="10">
        <v>1000</v>
      </c>
      <c r="R473" s="10" t="s">
        <v>1808</v>
      </c>
      <c r="S473" t="s">
        <v>4742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5722</v>
      </c>
      <c r="W473" s="19" t="s">
        <v>5722</v>
      </c>
      <c r="X473" s="19" t="s">
        <v>4366</v>
      </c>
      <c r="Y473" s="19"/>
    </row>
    <row r="474" spans="1:25">
      <c r="A474" t="s">
        <v>1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4731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4732</v>
      </c>
      <c r="M474" s="10" t="s">
        <v>1739</v>
      </c>
      <c r="N474" s="10" t="s">
        <v>4733</v>
      </c>
      <c r="O474" s="10" t="s">
        <v>4734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5722</v>
      </c>
      <c r="W474" s="19" t="s">
        <v>5722</v>
      </c>
      <c r="X474" s="19" t="s">
        <v>4366</v>
      </c>
      <c r="Y474" s="19"/>
    </row>
    <row r="475" spans="1:25">
      <c r="A475" t="s">
        <v>1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4731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4732</v>
      </c>
      <c r="M475" s="10" t="s">
        <v>1739</v>
      </c>
      <c r="N475" s="10" t="s">
        <v>4733</v>
      </c>
      <c r="O475" s="10" t="s">
        <v>4734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5722</v>
      </c>
      <c r="W475" s="19" t="s">
        <v>5722</v>
      </c>
      <c r="X475" s="19" t="s">
        <v>4366</v>
      </c>
      <c r="Y475" s="19"/>
    </row>
    <row r="476" spans="1:25">
      <c r="A476" t="s">
        <v>1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4731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4732</v>
      </c>
      <c r="M476" s="10" t="s">
        <v>1739</v>
      </c>
      <c r="N476" s="10" t="s">
        <v>4733</v>
      </c>
      <c r="O476" s="10" t="s">
        <v>4734</v>
      </c>
      <c r="P476" s="10" t="s">
        <v>1503</v>
      </c>
      <c r="Q476" s="10">
        <v>1000</v>
      </c>
      <c r="R476" s="10" t="s">
        <v>1808</v>
      </c>
      <c r="S476" t="s">
        <v>4743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5722</v>
      </c>
      <c r="W476" s="19" t="s">
        <v>5722</v>
      </c>
      <c r="X476" s="19" t="s">
        <v>4366</v>
      </c>
      <c r="Y476" s="19"/>
    </row>
    <row r="477" spans="1:25">
      <c r="A477" t="s">
        <v>1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4731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4732</v>
      </c>
      <c r="M477" s="10" t="s">
        <v>1739</v>
      </c>
      <c r="N477" s="10" t="s">
        <v>4733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4752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5722</v>
      </c>
      <c r="W477" s="19" t="s">
        <v>5722</v>
      </c>
      <c r="X477" s="19" t="s">
        <v>4366</v>
      </c>
      <c r="Y477" s="19"/>
    </row>
    <row r="478" spans="1:25" s="19" customFormat="1" ht="14.5" customHeight="1">
      <c r="A478" t="s">
        <v>1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4683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5722</v>
      </c>
      <c r="W478" s="19" t="s">
        <v>5722</v>
      </c>
      <c r="X478" s="19" t="s">
        <v>4366</v>
      </c>
    </row>
    <row r="479" spans="1:25" s="19" customFormat="1" ht="14.5" customHeight="1">
      <c r="A479" t="s">
        <v>1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4683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5722</v>
      </c>
      <c r="W479" s="19" t="s">
        <v>5722</v>
      </c>
      <c r="X479" s="19" t="s">
        <v>4366</v>
      </c>
    </row>
    <row r="480" spans="1:25" s="19" customFormat="1" ht="14.5" customHeight="1">
      <c r="A480" t="s">
        <v>1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4683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5722</v>
      </c>
      <c r="W480" s="19" t="s">
        <v>5722</v>
      </c>
      <c r="X480" s="19" t="s">
        <v>4366</v>
      </c>
    </row>
    <row r="481" spans="1:35" s="19" customFormat="1" ht="14.5" customHeight="1">
      <c r="A481" t="s">
        <v>1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4683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5722</v>
      </c>
      <c r="W481" s="19" t="s">
        <v>5722</v>
      </c>
      <c r="X481" s="19" t="s">
        <v>4366</v>
      </c>
    </row>
    <row r="482" spans="1:35" s="19" customFormat="1" ht="14.5" customHeight="1">
      <c r="A482" t="s">
        <v>1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4683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5722</v>
      </c>
      <c r="W482" s="19" t="s">
        <v>5722</v>
      </c>
      <c r="X482" s="19" t="s">
        <v>4366</v>
      </c>
    </row>
    <row r="483" spans="1:35" s="19" customFormat="1" ht="14.5" customHeight="1">
      <c r="A483" t="s">
        <v>1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4683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5722</v>
      </c>
      <c r="W483" s="19" t="s">
        <v>5722</v>
      </c>
      <c r="X483" s="19" t="s">
        <v>4366</v>
      </c>
    </row>
    <row r="484" spans="1:35" s="19" customFormat="1" ht="14.5" customHeight="1">
      <c r="A484" t="s">
        <v>1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4683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5722</v>
      </c>
      <c r="W484" s="19" t="s">
        <v>5722</v>
      </c>
      <c r="X484" s="19" t="s">
        <v>4366</v>
      </c>
    </row>
    <row r="485" spans="1:35" s="19" customFormat="1" ht="14.5" customHeight="1">
      <c r="A485" t="s">
        <v>1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4683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5722</v>
      </c>
      <c r="W485" s="19" t="s">
        <v>5722</v>
      </c>
      <c r="X485" s="19" t="s">
        <v>4366</v>
      </c>
    </row>
    <row r="486" spans="1:35" s="19" customFormat="1" ht="14.5" customHeight="1">
      <c r="A486" t="s">
        <v>1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4683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5722</v>
      </c>
      <c r="W486" s="19" t="s">
        <v>5722</v>
      </c>
      <c r="X486" s="19" t="s">
        <v>4366</v>
      </c>
    </row>
    <row r="487" spans="1:35" s="19" customFormat="1" ht="14.5" customHeight="1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5722</v>
      </c>
      <c r="W487" s="19" t="s">
        <v>5722</v>
      </c>
      <c r="X487" s="19" t="s">
        <v>4366</v>
      </c>
      <c r="Y487" s="19" t="s">
        <v>5727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customHeight="1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4834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5722</v>
      </c>
      <c r="W488" s="19" t="s">
        <v>5722</v>
      </c>
      <c r="X488" s="19" t="s">
        <v>4366</v>
      </c>
      <c r="Y488" s="19" t="s">
        <v>5727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customHeight="1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4833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5722</v>
      </c>
      <c r="W489" s="19" t="s">
        <v>5722</v>
      </c>
      <c r="X489" s="19" t="s">
        <v>4366</v>
      </c>
      <c r="Y489" s="19" t="s">
        <v>5727</v>
      </c>
      <c r="Z489"/>
      <c r="AA489"/>
      <c r="AB489"/>
      <c r="AC489"/>
      <c r="AD489"/>
      <c r="AE489"/>
      <c r="AF489"/>
      <c r="AG489"/>
      <c r="AH489"/>
      <c r="AI489"/>
    </row>
    <row r="490" spans="1:35">
      <c r="A490" t="s">
        <v>1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5410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5722</v>
      </c>
      <c r="W490" s="19" t="s">
        <v>5722</v>
      </c>
      <c r="X490" s="19" t="s">
        <v>4366</v>
      </c>
      <c r="Y490" s="19"/>
    </row>
    <row r="491" spans="1:35">
      <c r="A491" t="s">
        <v>1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5411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5722</v>
      </c>
      <c r="W491" s="19" t="s">
        <v>5722</v>
      </c>
      <c r="X491" s="19" t="s">
        <v>4366</v>
      </c>
      <c r="Y491" s="19"/>
    </row>
    <row r="492" spans="1:35">
      <c r="A492" t="s">
        <v>1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5722</v>
      </c>
      <c r="W492" s="19" t="s">
        <v>5722</v>
      </c>
      <c r="X492" s="19" t="s">
        <v>4366</v>
      </c>
      <c r="Y492" s="19"/>
    </row>
    <row r="493" spans="1:35">
      <c r="A493" t="s">
        <v>1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5412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5722</v>
      </c>
      <c r="W493" s="19" t="s">
        <v>5722</v>
      </c>
      <c r="X493" s="19" t="s">
        <v>4366</v>
      </c>
      <c r="Y493" s="19"/>
    </row>
    <row r="494" spans="1:35">
      <c r="A494" t="s">
        <v>1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5447</v>
      </c>
      <c r="G494" s="42" t="s">
        <v>5451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5448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5722</v>
      </c>
      <c r="W494" s="19" t="s">
        <v>5722</v>
      </c>
      <c r="X494" s="19" t="s">
        <v>4366</v>
      </c>
      <c r="Y494" s="19"/>
    </row>
    <row r="495" spans="1:35" ht="14.5" customHeight="1">
      <c r="A495" t="s">
        <v>1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5722</v>
      </c>
      <c r="W495" s="19" t="s">
        <v>5722</v>
      </c>
      <c r="X495" s="19" t="s">
        <v>4366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customHeight="1">
      <c r="A496" t="s">
        <v>1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5722</v>
      </c>
      <c r="W496" s="19" t="s">
        <v>5722</v>
      </c>
      <c r="X496" s="19" t="s">
        <v>4366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customHeight="1">
      <c r="A497" t="s">
        <v>1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5722</v>
      </c>
      <c r="W497" s="19" t="s">
        <v>5722</v>
      </c>
      <c r="X497" s="19" t="s">
        <v>4366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customHeight="1">
      <c r="A498" t="s">
        <v>1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5722</v>
      </c>
      <c r="W498" s="19" t="s">
        <v>5722</v>
      </c>
      <c r="X498" s="19" t="s">
        <v>4366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customHeight="1">
      <c r="A499" t="s">
        <v>1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5722</v>
      </c>
      <c r="W499" s="19" t="s">
        <v>5722</v>
      </c>
      <c r="X499" s="19" t="s">
        <v>4366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customHeight="1">
      <c r="A500" t="s">
        <v>1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5722</v>
      </c>
      <c r="W500" s="19" t="s">
        <v>5722</v>
      </c>
      <c r="X500" s="19" t="s">
        <v>4366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customHeight="1">
      <c r="A501" t="s">
        <v>1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5722</v>
      </c>
      <c r="W501" s="19" t="s">
        <v>5722</v>
      </c>
      <c r="X501" s="19" t="s">
        <v>4366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customHeight="1">
      <c r="A502" t="s">
        <v>1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5722</v>
      </c>
      <c r="W502" s="19" t="s">
        <v>5722</v>
      </c>
      <c r="X502" s="19" t="s">
        <v>4366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>
      <c r="A503" t="s">
        <v>1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5553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5722</v>
      </c>
      <c r="W503" s="19" t="s">
        <v>5722</v>
      </c>
      <c r="X503" s="19" t="s">
        <v>4366</v>
      </c>
      <c r="Y503" s="19"/>
    </row>
    <row r="504" spans="1:35">
      <c r="A504" t="s">
        <v>1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5722</v>
      </c>
      <c r="W504" s="19" t="s">
        <v>5722</v>
      </c>
      <c r="X504" s="19" t="s">
        <v>4366</v>
      </c>
      <c r="Y504" s="19"/>
    </row>
    <row r="505" spans="1:35">
      <c r="A505" t="s">
        <v>1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5555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5722</v>
      </c>
      <c r="W505" s="19" t="s">
        <v>5722</v>
      </c>
      <c r="X505" s="19" t="s">
        <v>4366</v>
      </c>
      <c r="Y505" s="19"/>
    </row>
    <row r="506" spans="1:35">
      <c r="A506" t="s">
        <v>1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5556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5722</v>
      </c>
      <c r="W506" s="19" t="s">
        <v>5722</v>
      </c>
      <c r="X506" s="19" t="s">
        <v>4366</v>
      </c>
      <c r="Y506" s="19"/>
    </row>
    <row r="507" spans="1:35">
      <c r="A507" t="s">
        <v>1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5557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5722</v>
      </c>
      <c r="W507" s="19" t="s">
        <v>5722</v>
      </c>
      <c r="X507" s="19" t="s">
        <v>4366</v>
      </c>
      <c r="Y507" s="19"/>
    </row>
    <row r="508" spans="1:35">
      <c r="A508" t="s">
        <v>1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5562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5722</v>
      </c>
      <c r="W508" s="19" t="s">
        <v>5722</v>
      </c>
      <c r="X508" s="19" t="s">
        <v>4366</v>
      </c>
      <c r="Y508" s="19"/>
    </row>
    <row r="509" spans="1:35">
      <c r="A509" t="s">
        <v>1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5561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5722</v>
      </c>
      <c r="W509" s="19" t="s">
        <v>5722</v>
      </c>
      <c r="X509" s="19" t="s">
        <v>4366</v>
      </c>
      <c r="Y509" s="19"/>
    </row>
    <row r="510" spans="1:35">
      <c r="A510" t="s">
        <v>1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5647</v>
      </c>
      <c r="S510" t="s">
        <v>5675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5722</v>
      </c>
      <c r="W510" s="19" t="s">
        <v>5722</v>
      </c>
      <c r="X510" s="19" t="s">
        <v>4366</v>
      </c>
      <c r="Y510" s="19"/>
    </row>
    <row r="511" spans="1:35">
      <c r="A511" t="s">
        <v>1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5648</v>
      </c>
      <c r="S511" t="s">
        <v>5676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5722</v>
      </c>
      <c r="W511" s="19" t="s">
        <v>5722</v>
      </c>
      <c r="X511" s="19" t="s">
        <v>4366</v>
      </c>
      <c r="Y511" s="19"/>
    </row>
    <row r="512" spans="1:35">
      <c r="A512" t="s">
        <v>1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5564</v>
      </c>
      <c r="G512" s="10" t="s">
        <v>5646</v>
      </c>
      <c r="S512" t="s">
        <v>5677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5722</v>
      </c>
      <c r="W512" s="19" t="s">
        <v>5722</v>
      </c>
      <c r="X512" s="19" t="s">
        <v>4366</v>
      </c>
      <c r="Y512" s="19"/>
    </row>
    <row r="513" spans="1:25">
      <c r="A513" t="s">
        <v>1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4703</v>
      </c>
      <c r="G513" s="10" t="s">
        <v>5649</v>
      </c>
      <c r="S513" t="s">
        <v>5678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5722</v>
      </c>
      <c r="W513" s="19" t="s">
        <v>5722</v>
      </c>
      <c r="X513" s="19" t="s">
        <v>4366</v>
      </c>
      <c r="Y513" s="19"/>
    </row>
    <row r="514" spans="1:25">
      <c r="A514" t="s">
        <v>1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5650</v>
      </c>
      <c r="S514" t="s">
        <v>5679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5722</v>
      </c>
      <c r="W514" s="19" t="s">
        <v>5722</v>
      </c>
      <c r="X514" s="19" t="s">
        <v>4366</v>
      </c>
      <c r="Y514" s="19"/>
    </row>
    <row r="515" spans="1:25">
      <c r="A515" t="s">
        <v>1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5565</v>
      </c>
      <c r="G515" s="10" t="s">
        <v>5651</v>
      </c>
      <c r="S515" t="s">
        <v>5680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5722</v>
      </c>
      <c r="W515" s="19" t="s">
        <v>5722</v>
      </c>
      <c r="X515" s="19" t="s">
        <v>4366</v>
      </c>
      <c r="Y515" s="19"/>
    </row>
    <row r="516" spans="1:25">
      <c r="A516" t="s">
        <v>1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5652</v>
      </c>
      <c r="S516" t="s">
        <v>5567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5722</v>
      </c>
      <c r="W516" s="19" t="s">
        <v>5722</v>
      </c>
      <c r="X516" s="19" t="s">
        <v>4366</v>
      </c>
      <c r="Y516" s="19"/>
    </row>
    <row r="517" spans="1:25">
      <c r="A517" t="s">
        <v>1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5652</v>
      </c>
      <c r="S517" t="s">
        <v>5566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5722</v>
      </c>
      <c r="W517" s="19" t="s">
        <v>5722</v>
      </c>
      <c r="X517" s="19" t="s">
        <v>4366</v>
      </c>
      <c r="Y517" s="19"/>
    </row>
    <row r="518" spans="1:25">
      <c r="A518" t="s">
        <v>1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5564</v>
      </c>
      <c r="G518" s="10" t="s">
        <v>5652</v>
      </c>
      <c r="S518" t="s">
        <v>5568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5722</v>
      </c>
      <c r="W518" s="19" t="s">
        <v>5722</v>
      </c>
      <c r="X518" s="19" t="s">
        <v>4366</v>
      </c>
      <c r="Y518" s="19"/>
    </row>
    <row r="519" spans="1:25">
      <c r="A519" t="s">
        <v>1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4703</v>
      </c>
      <c r="G519" s="10" t="s">
        <v>5572</v>
      </c>
      <c r="S519" t="s">
        <v>5569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5722</v>
      </c>
      <c r="W519" s="19" t="s">
        <v>5722</v>
      </c>
      <c r="X519" s="19" t="s">
        <v>4366</v>
      </c>
      <c r="Y519" s="19"/>
    </row>
    <row r="520" spans="1:25">
      <c r="A520" t="s">
        <v>1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5572</v>
      </c>
      <c r="S520" t="s">
        <v>5570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5722</v>
      </c>
      <c r="W520" s="19" t="s">
        <v>5722</v>
      </c>
      <c r="X520" s="19" t="s">
        <v>4366</v>
      </c>
      <c r="Y520" s="19"/>
    </row>
    <row r="521" spans="1:25">
      <c r="A521" t="s">
        <v>1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5565</v>
      </c>
      <c r="G521" s="10" t="s">
        <v>5572</v>
      </c>
      <c r="S521" t="s">
        <v>5571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5722</v>
      </c>
      <c r="W521" s="19" t="s">
        <v>5722</v>
      </c>
      <c r="X521" s="19" t="s">
        <v>4366</v>
      </c>
      <c r="Y521" s="19"/>
    </row>
    <row r="522" spans="1:25">
      <c r="A522" t="s">
        <v>1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3626</v>
      </c>
      <c r="S522" t="s">
        <v>5574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5722</v>
      </c>
      <c r="W522" s="19" t="s">
        <v>5722</v>
      </c>
      <c r="X522" s="19" t="s">
        <v>4366</v>
      </c>
      <c r="Y522" s="19"/>
    </row>
    <row r="523" spans="1:25">
      <c r="A523" t="s">
        <v>1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5573</v>
      </c>
      <c r="S523" t="s">
        <v>5574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5722</v>
      </c>
      <c r="W523" s="19" t="s">
        <v>5722</v>
      </c>
      <c r="X523" s="19" t="s">
        <v>4366</v>
      </c>
      <c r="Y523" s="19"/>
    </row>
    <row r="524" spans="1:25">
      <c r="A524" t="s">
        <v>1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3626</v>
      </c>
      <c r="S524" t="s">
        <v>5575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5722</v>
      </c>
      <c r="W524" s="19" t="s">
        <v>5722</v>
      </c>
      <c r="X524" s="19" t="s">
        <v>4366</v>
      </c>
      <c r="Y524" s="19"/>
    </row>
    <row r="525" spans="1:25">
      <c r="A525" t="s">
        <v>1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5573</v>
      </c>
      <c r="S525" t="s">
        <v>5575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5722</v>
      </c>
      <c r="W525" s="19" t="s">
        <v>5722</v>
      </c>
      <c r="X525" s="19" t="s">
        <v>4366</v>
      </c>
      <c r="Y525" s="19"/>
    </row>
    <row r="526" spans="1:25">
      <c r="A526" t="s">
        <v>1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5722</v>
      </c>
      <c r="W526" s="19" t="s">
        <v>5722</v>
      </c>
      <c r="X526" s="19" t="s">
        <v>4366</v>
      </c>
      <c r="Y526" s="19"/>
    </row>
    <row r="527" spans="1:25">
      <c r="A527" t="s">
        <v>1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5576</v>
      </c>
      <c r="S527" t="s">
        <v>5577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5722</v>
      </c>
      <c r="W527" s="19" t="s">
        <v>5722</v>
      </c>
      <c r="X527" s="19" t="s">
        <v>4366</v>
      </c>
      <c r="Y527" s="19"/>
    </row>
    <row r="528" spans="1:25" s="79" customFormat="1">
      <c r="A528" s="79" t="s">
        <v>1</v>
      </c>
      <c r="B528" s="80">
        <v>1179</v>
      </c>
      <c r="C528" s="80" t="s">
        <v>5657</v>
      </c>
      <c r="D528" s="80" t="str">
        <f>VLOOKUP(B528,BaseMetodos!$A$2:$F$2177,5,FALSE)</f>
        <v>abq/fronton/saldoCartera</v>
      </c>
      <c r="E528" s="80" t="str">
        <f>VLOOKUP(B528,BaseMetodos!$A$2:$F$2177,6,FALSE)</f>
        <v>abq/fronton/saldoCartera</v>
      </c>
      <c r="F528" s="81" t="s">
        <v>5659</v>
      </c>
      <c r="G528" s="81" t="s">
        <v>5659</v>
      </c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79" t="s">
        <v>5658</v>
      </c>
      <c r="T528" s="83" t="str">
        <f>paramGPL(BaseParametros!$C$385:$E$387,F528:G528)</f>
        <v>{"usuario":"string", "cartera":"string"}</v>
      </c>
      <c r="U528" s="79" t="s">
        <v>5657</v>
      </c>
      <c r="V528" s="80" t="s">
        <v>5722</v>
      </c>
      <c r="W528" s="80" t="s">
        <v>5722</v>
      </c>
      <c r="X528" s="80" t="s">
        <v>4092</v>
      </c>
      <c r="Y528" s="80" t="s">
        <v>5728</v>
      </c>
    </row>
    <row r="529" spans="1:25">
      <c r="A529" t="s">
        <v>1</v>
      </c>
      <c r="B529" s="19">
        <v>1179</v>
      </c>
      <c r="C529" s="19" t="s">
        <v>5657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5660</v>
      </c>
      <c r="T529" s="2" t="str">
        <f>paramGPL(BaseParametros!$C$385:$E$387,F529:G529)</f>
        <v>{"usuario":0, "cartera":0}</v>
      </c>
      <c r="U529" t="s">
        <v>5657</v>
      </c>
      <c r="V529" s="19" t="s">
        <v>5722</v>
      </c>
      <c r="W529" s="19" t="s">
        <v>5722</v>
      </c>
      <c r="X529" s="19" t="s">
        <v>4092</v>
      </c>
      <c r="Y529" s="19" t="s">
        <v>5728</v>
      </c>
    </row>
    <row r="530" spans="1:25">
      <c r="A530" t="s">
        <v>1</v>
      </c>
      <c r="B530" s="19">
        <v>1179</v>
      </c>
      <c r="C530" s="19" t="s">
        <v>5657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5661</v>
      </c>
      <c r="T530" s="2" t="str">
        <f>paramGPL(BaseParametros!$C$385:$E$387,F530:G530)</f>
        <v>{"usuario":"", "cartera":""}</v>
      </c>
      <c r="U530" t="s">
        <v>5657</v>
      </c>
      <c r="V530" s="19" t="s">
        <v>5722</v>
      </c>
      <c r="W530" s="19" t="s">
        <v>5722</v>
      </c>
      <c r="X530" s="19" t="s">
        <v>4092</v>
      </c>
      <c r="Y530" s="19" t="s">
        <v>5728</v>
      </c>
    </row>
    <row r="531" spans="1:25">
      <c r="A531" t="s">
        <v>1</v>
      </c>
      <c r="B531" s="19">
        <v>1179</v>
      </c>
      <c r="C531" s="19" t="s">
        <v>5657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5662</v>
      </c>
      <c r="T531" s="2" t="str">
        <f>"{ "&amp;F531&amp;": 1 }"</f>
        <v>{ "usuario": 1 }</v>
      </c>
      <c r="U531" t="s">
        <v>5657</v>
      </c>
      <c r="V531" s="19" t="s">
        <v>5722</v>
      </c>
      <c r="W531" s="19" t="s">
        <v>5722</v>
      </c>
      <c r="X531" s="19" t="s">
        <v>4092</v>
      </c>
      <c r="Y531" s="19" t="s">
        <v>5728</v>
      </c>
    </row>
    <row r="532" spans="1:25">
      <c r="A532" t="s">
        <v>1</v>
      </c>
      <c r="B532" s="19">
        <v>1179</v>
      </c>
      <c r="C532" s="19" t="s">
        <v>5657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5663</v>
      </c>
      <c r="T532" s="2" t="str">
        <f>"{ "&amp;F532&amp;": 1 }"</f>
        <v>{ "cartera": 1 }</v>
      </c>
      <c r="U532" t="s">
        <v>5657</v>
      </c>
      <c r="V532" s="19" t="s">
        <v>5722</v>
      </c>
      <c r="W532" s="19" t="s">
        <v>5722</v>
      </c>
      <c r="X532" s="19" t="s">
        <v>4092</v>
      </c>
      <c r="Y532" s="19" t="s">
        <v>5728</v>
      </c>
    </row>
    <row r="533" spans="1:25">
      <c r="A533" t="s">
        <v>1</v>
      </c>
      <c r="B533" s="19">
        <v>1179</v>
      </c>
      <c r="C533" s="19" t="s">
        <v>5657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5664</v>
      </c>
      <c r="G533" s="10" t="s">
        <v>3</v>
      </c>
      <c r="S533" t="s">
        <v>5665</v>
      </c>
      <c r="T533" s="2" t="str">
        <f>"{ "&amp;F533&amp;": 1 }"</f>
        <v>{ "carteraxx": 1 }</v>
      </c>
      <c r="U533" t="s">
        <v>5657</v>
      </c>
      <c r="V533" s="19" t="s">
        <v>5722</v>
      </c>
      <c r="W533" s="19" t="s">
        <v>5722</v>
      </c>
      <c r="X533" s="19" t="s">
        <v>4092</v>
      </c>
      <c r="Y533" s="19" t="s">
        <v>5728</v>
      </c>
    </row>
    <row r="534" spans="1:25">
      <c r="A534" t="s">
        <v>1</v>
      </c>
      <c r="B534" s="19">
        <v>1179</v>
      </c>
      <c r="C534" s="19" t="s">
        <v>5657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5666</v>
      </c>
      <c r="T534" s="2" t="str">
        <f>"{  }"</f>
        <v>{  }</v>
      </c>
      <c r="U534" t="s">
        <v>5657</v>
      </c>
      <c r="V534" s="19" t="s">
        <v>5722</v>
      </c>
      <c r="W534" s="19" t="s">
        <v>5722</v>
      </c>
      <c r="X534" s="19" t="s">
        <v>4092</v>
      </c>
      <c r="Y534" s="19" t="s">
        <v>5728</v>
      </c>
    </row>
    <row r="535" spans="1:25">
      <c r="A535" t="s">
        <v>1</v>
      </c>
      <c r="B535" s="19">
        <v>1179</v>
      </c>
      <c r="C535" s="19" t="s">
        <v>5657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5668</v>
      </c>
      <c r="G535" s="10" t="s">
        <v>5578</v>
      </c>
      <c r="S535" t="s">
        <v>5667</v>
      </c>
      <c r="T535" s="2" t="str">
        <f>paramGPL(BaseParametros!$C$385:$E$387,F535:G535)</f>
        <v>{"usuario":"1111", "cartera":"706"}</v>
      </c>
      <c r="U535" t="s">
        <v>5657</v>
      </c>
      <c r="V535" s="19" t="s">
        <v>5722</v>
      </c>
      <c r="W535" s="19" t="s">
        <v>5722</v>
      </c>
      <c r="X535" s="19" t="s">
        <v>4092</v>
      </c>
      <c r="Y535" s="19" t="s">
        <v>5728</v>
      </c>
    </row>
    <row r="536" spans="1:25">
      <c r="A536" t="s">
        <v>1</v>
      </c>
      <c r="B536" s="19">
        <v>1179</v>
      </c>
      <c r="C536" s="19" t="s">
        <v>5657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5668</v>
      </c>
      <c r="S536" t="s">
        <v>5669</v>
      </c>
      <c r="T536" s="2" t="str">
        <f>paramGPL(BaseParametros!$C$385:$E$387,F536:G536)</f>
        <v>{"usuario":"1", "cartera":"1111"}</v>
      </c>
      <c r="U536" t="s">
        <v>5657</v>
      </c>
      <c r="V536" s="19" t="s">
        <v>5722</v>
      </c>
      <c r="W536" s="19" t="s">
        <v>5722</v>
      </c>
      <c r="X536" s="19" t="s">
        <v>4092</v>
      </c>
      <c r="Y536" s="19" t="s">
        <v>5728</v>
      </c>
    </row>
    <row r="537" spans="1:25">
      <c r="A537" t="s">
        <v>1</v>
      </c>
      <c r="B537" s="19">
        <v>1179</v>
      </c>
      <c r="C537" s="19" t="s">
        <v>5657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5671</v>
      </c>
      <c r="S537" t="s">
        <v>5670</v>
      </c>
      <c r="T537" s="2" t="str">
        <f>paramGPL(BaseParametros!$C$385:$E$387,F537:G537)</f>
        <v>{"usuario":"1", "cartera":"542"}</v>
      </c>
      <c r="U537" t="s">
        <v>5657</v>
      </c>
      <c r="V537" s="19" t="s">
        <v>5722</v>
      </c>
      <c r="W537" s="19" t="s">
        <v>5722</v>
      </c>
      <c r="X537" s="19" t="s">
        <v>4092</v>
      </c>
      <c r="Y537" s="19" t="s">
        <v>5728</v>
      </c>
    </row>
    <row r="538" spans="1:25">
      <c r="A538" t="s">
        <v>1</v>
      </c>
      <c r="B538" s="19">
        <v>1179</v>
      </c>
      <c r="C538" s="19" t="s">
        <v>5657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5578</v>
      </c>
      <c r="S538" t="s">
        <v>5672</v>
      </c>
      <c r="T538" s="2" t="str">
        <f>paramGPL(BaseParametros!$C$385:$E$387,F538:G538)</f>
        <v>{"usuario":"1", "cartera":"706"}</v>
      </c>
      <c r="U538" t="s">
        <v>5657</v>
      </c>
      <c r="V538" s="19" t="s">
        <v>5722</v>
      </c>
      <c r="W538" s="19" t="s">
        <v>5722</v>
      </c>
      <c r="X538" s="19" t="s">
        <v>4092</v>
      </c>
      <c r="Y538" s="19" t="s">
        <v>5728</v>
      </c>
    </row>
    <row r="539" spans="1:25">
      <c r="A539" t="s">
        <v>1</v>
      </c>
      <c r="B539" s="19">
        <v>1180</v>
      </c>
      <c r="C539" s="19" t="s">
        <v>5657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5659</v>
      </c>
      <c r="G539" s="10" t="s">
        <v>5659</v>
      </c>
      <c r="S539" t="s">
        <v>5658</v>
      </c>
      <c r="T539" s="2" t="str">
        <f>paramGPL(BaseParametros!$C$385:$E$387,F539:G539)</f>
        <v>{"usuario":"string", "cartera":"string"}</v>
      </c>
      <c r="U539" t="s">
        <v>5657</v>
      </c>
      <c r="V539" s="19" t="s">
        <v>5722</v>
      </c>
      <c r="W539" s="19" t="s">
        <v>5722</v>
      </c>
      <c r="X539" s="19" t="s">
        <v>4092</v>
      </c>
      <c r="Y539" s="19" t="s">
        <v>5728</v>
      </c>
    </row>
    <row r="540" spans="1:25">
      <c r="A540" t="s">
        <v>1</v>
      </c>
      <c r="B540" s="19">
        <v>1180</v>
      </c>
      <c r="C540" s="19" t="s">
        <v>5657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5660</v>
      </c>
      <c r="T540" s="2" t="str">
        <f>paramGPL(BaseParametros!$C$385:$E$387,F540:G540)</f>
        <v>{"usuario":0, "cartera":0}</v>
      </c>
      <c r="U540" t="s">
        <v>5657</v>
      </c>
      <c r="V540" s="19" t="s">
        <v>5722</v>
      </c>
      <c r="W540" s="19" t="s">
        <v>5722</v>
      </c>
      <c r="X540" s="19" t="s">
        <v>4092</v>
      </c>
      <c r="Y540" s="19" t="s">
        <v>5728</v>
      </c>
    </row>
    <row r="541" spans="1:25">
      <c r="A541" t="s">
        <v>1</v>
      </c>
      <c r="B541" s="19">
        <v>1180</v>
      </c>
      <c r="C541" s="19" t="s">
        <v>5657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5661</v>
      </c>
      <c r="T541" s="2" t="str">
        <f>paramGPL(BaseParametros!$C$385:$E$387,F541:G541)</f>
        <v>{"usuario":"", "cartera":""}</v>
      </c>
      <c r="U541" t="s">
        <v>5657</v>
      </c>
      <c r="V541" s="19" t="s">
        <v>5722</v>
      </c>
      <c r="W541" s="19" t="s">
        <v>5722</v>
      </c>
      <c r="X541" s="19" t="s">
        <v>4092</v>
      </c>
      <c r="Y541" s="19" t="s">
        <v>5728</v>
      </c>
    </row>
    <row r="542" spans="1:25">
      <c r="A542" t="s">
        <v>1</v>
      </c>
      <c r="B542" s="19">
        <v>1180</v>
      </c>
      <c r="C542" s="19" t="s">
        <v>5657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5662</v>
      </c>
      <c r="T542" s="2" t="str">
        <f>"{ "&amp;F542&amp;": 1 }"</f>
        <v>{ "usuario": 1 }</v>
      </c>
      <c r="U542" t="s">
        <v>5657</v>
      </c>
      <c r="V542" s="19" t="s">
        <v>5722</v>
      </c>
      <c r="W542" s="19" t="s">
        <v>5722</v>
      </c>
      <c r="X542" s="19" t="s">
        <v>4092</v>
      </c>
      <c r="Y542" s="19" t="s">
        <v>5728</v>
      </c>
    </row>
    <row r="543" spans="1:25">
      <c r="A543" t="s">
        <v>1</v>
      </c>
      <c r="B543" s="19">
        <v>1180</v>
      </c>
      <c r="C543" s="19" t="s">
        <v>5657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5663</v>
      </c>
      <c r="T543" s="2" t="str">
        <f>"{ "&amp;F543&amp;": 1 }"</f>
        <v>{ "cartera": 1 }</v>
      </c>
      <c r="U543" t="s">
        <v>5657</v>
      </c>
      <c r="V543" s="19" t="s">
        <v>5722</v>
      </c>
      <c r="W543" s="19" t="s">
        <v>5722</v>
      </c>
      <c r="X543" s="19" t="s">
        <v>4092</v>
      </c>
      <c r="Y543" s="19" t="s">
        <v>5728</v>
      </c>
    </row>
    <row r="544" spans="1:25">
      <c r="A544" t="s">
        <v>1</v>
      </c>
      <c r="B544" s="19">
        <v>1180</v>
      </c>
      <c r="C544" s="19" t="s">
        <v>5657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5664</v>
      </c>
      <c r="G544" s="10" t="s">
        <v>3</v>
      </c>
      <c r="S544" t="s">
        <v>5665</v>
      </c>
      <c r="T544" s="2" t="str">
        <f>"{ "&amp;F544&amp;": 1 }"</f>
        <v>{ "carteraxx": 1 }</v>
      </c>
      <c r="U544" t="s">
        <v>5657</v>
      </c>
      <c r="V544" s="19" t="s">
        <v>5722</v>
      </c>
      <c r="W544" s="19" t="s">
        <v>5722</v>
      </c>
      <c r="X544" s="19" t="s">
        <v>4092</v>
      </c>
      <c r="Y544" s="19" t="s">
        <v>5728</v>
      </c>
    </row>
    <row r="545" spans="1:25">
      <c r="A545" t="s">
        <v>1</v>
      </c>
      <c r="B545" s="19">
        <v>1180</v>
      </c>
      <c r="C545" s="19" t="s">
        <v>5657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5666</v>
      </c>
      <c r="T545" s="2" t="str">
        <f>"{  }"</f>
        <v>{  }</v>
      </c>
      <c r="U545" t="s">
        <v>5657</v>
      </c>
      <c r="V545" s="19" t="s">
        <v>5722</v>
      </c>
      <c r="W545" s="19" t="s">
        <v>5722</v>
      </c>
      <c r="X545" s="19" t="s">
        <v>4092</v>
      </c>
      <c r="Y545" s="19" t="s">
        <v>5728</v>
      </c>
    </row>
    <row r="546" spans="1:25">
      <c r="A546" t="s">
        <v>1</v>
      </c>
      <c r="B546" s="19">
        <v>1180</v>
      </c>
      <c r="C546" s="19" t="s">
        <v>5657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5668</v>
      </c>
      <c r="G546" s="10" t="s">
        <v>5578</v>
      </c>
      <c r="S546" t="s">
        <v>5667</v>
      </c>
      <c r="T546" s="2" t="str">
        <f>paramGPL(BaseParametros!$C$385:$E$387,F546:G546)</f>
        <v>{"usuario":"1111", "cartera":"706"}</v>
      </c>
      <c r="U546" t="s">
        <v>5657</v>
      </c>
      <c r="V546" s="19" t="s">
        <v>5722</v>
      </c>
      <c r="W546" s="19" t="s">
        <v>5722</v>
      </c>
      <c r="X546" s="19" t="s">
        <v>4092</v>
      </c>
      <c r="Y546" s="19" t="s">
        <v>5728</v>
      </c>
    </row>
    <row r="547" spans="1:25">
      <c r="A547" t="s">
        <v>1</v>
      </c>
      <c r="B547" s="19">
        <v>1180</v>
      </c>
      <c r="C547" s="19" t="s">
        <v>5657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5668</v>
      </c>
      <c r="S547" t="s">
        <v>5669</v>
      </c>
      <c r="T547" s="2" t="str">
        <f>paramGPL(BaseParametros!$C$385:$E$387,F547:G547)</f>
        <v>{"usuario":"1", "cartera":"1111"}</v>
      </c>
      <c r="U547" t="s">
        <v>5657</v>
      </c>
      <c r="V547" s="19" t="s">
        <v>5722</v>
      </c>
      <c r="W547" s="19" t="s">
        <v>5722</v>
      </c>
      <c r="X547" s="19" t="s">
        <v>4092</v>
      </c>
      <c r="Y547" s="19" t="s">
        <v>5728</v>
      </c>
    </row>
    <row r="548" spans="1:25">
      <c r="A548" t="s">
        <v>1</v>
      </c>
      <c r="B548" s="19">
        <v>1180</v>
      </c>
      <c r="C548" s="19" t="s">
        <v>5657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5671</v>
      </c>
      <c r="S548" t="s">
        <v>5670</v>
      </c>
      <c r="T548" s="2" t="str">
        <f>paramGPL(BaseParametros!$C$385:$E$387,F548:G548)</f>
        <v>{"usuario":"1", "cartera":"542"}</v>
      </c>
      <c r="U548" t="s">
        <v>5657</v>
      </c>
      <c r="V548" s="19" t="s">
        <v>5722</v>
      </c>
      <c r="W548" s="19" t="s">
        <v>5722</v>
      </c>
      <c r="X548" s="19" t="s">
        <v>4092</v>
      </c>
      <c r="Y548" s="19" t="s">
        <v>5728</v>
      </c>
    </row>
    <row r="549" spans="1:25">
      <c r="A549" t="s">
        <v>1</v>
      </c>
      <c r="B549" s="19">
        <v>1180</v>
      </c>
      <c r="C549" s="19" t="s">
        <v>5657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5578</v>
      </c>
      <c r="S549" t="s">
        <v>5672</v>
      </c>
      <c r="T549" s="2" t="str">
        <f>paramGPL(BaseParametros!$C$385:$E$387,F549:G549)</f>
        <v>{"usuario":"1", "cartera":"706"}</v>
      </c>
      <c r="U549" t="s">
        <v>5657</v>
      </c>
      <c r="V549" s="19" t="s">
        <v>5722</v>
      </c>
      <c r="W549" s="19" t="s">
        <v>5722</v>
      </c>
      <c r="X549" s="19" t="s">
        <v>4092</v>
      </c>
      <c r="Y549" s="19" t="s">
        <v>5728</v>
      </c>
    </row>
    <row r="550" spans="1:25">
      <c r="A550" t="s">
        <v>1</v>
      </c>
      <c r="B550" s="19">
        <v>1181</v>
      </c>
      <c r="C550" s="19" t="s">
        <v>5657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5659</v>
      </c>
      <c r="G550" s="10" t="s">
        <v>5659</v>
      </c>
      <c r="S550" t="s">
        <v>5658</v>
      </c>
      <c r="T550" s="2" t="str">
        <f>paramGPL(BaseParametros!$C$385:$E$387,F550:G550)</f>
        <v>{"usuario":"string", "cartera":"string"}</v>
      </c>
      <c r="U550" t="s">
        <v>5657</v>
      </c>
      <c r="V550" s="19" t="s">
        <v>5722</v>
      </c>
      <c r="W550" s="19" t="s">
        <v>5722</v>
      </c>
      <c r="X550" s="19" t="s">
        <v>4092</v>
      </c>
      <c r="Y550" s="19" t="s">
        <v>5728</v>
      </c>
    </row>
    <row r="551" spans="1:25">
      <c r="A551" t="s">
        <v>1</v>
      </c>
      <c r="B551" s="19">
        <v>1181</v>
      </c>
      <c r="C551" s="19" t="s">
        <v>5657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5660</v>
      </c>
      <c r="T551" s="2" t="str">
        <f>paramGPL(BaseParametros!$C$385:$E$387,F551:G551)</f>
        <v>{"usuario":0, "cartera":0}</v>
      </c>
      <c r="U551" t="s">
        <v>5657</v>
      </c>
      <c r="V551" s="19" t="s">
        <v>5722</v>
      </c>
      <c r="W551" s="19" t="s">
        <v>5722</v>
      </c>
      <c r="X551" s="19" t="s">
        <v>4092</v>
      </c>
      <c r="Y551" s="19" t="s">
        <v>5728</v>
      </c>
    </row>
    <row r="552" spans="1:25">
      <c r="A552" t="s">
        <v>1</v>
      </c>
      <c r="B552" s="19">
        <v>1181</v>
      </c>
      <c r="C552" s="19" t="s">
        <v>5657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5661</v>
      </c>
      <c r="T552" s="2" t="str">
        <f>paramGPL(BaseParametros!$C$385:$E$387,F552:G552)</f>
        <v>{"usuario":"", "cartera":""}</v>
      </c>
      <c r="U552" t="s">
        <v>5657</v>
      </c>
      <c r="V552" s="19" t="s">
        <v>5722</v>
      </c>
      <c r="W552" s="19" t="s">
        <v>5722</v>
      </c>
      <c r="X552" s="19" t="s">
        <v>4092</v>
      </c>
      <c r="Y552" s="19" t="s">
        <v>5728</v>
      </c>
    </row>
    <row r="553" spans="1:25">
      <c r="A553" t="s">
        <v>1</v>
      </c>
      <c r="B553" s="19">
        <v>1181</v>
      </c>
      <c r="C553" s="19" t="s">
        <v>5657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5662</v>
      </c>
      <c r="T553" s="2" t="str">
        <f>"{ "&amp;F553&amp;": 1 }"</f>
        <v>{ "usuario": 1 }</v>
      </c>
      <c r="U553" t="s">
        <v>5657</v>
      </c>
      <c r="V553" s="19" t="s">
        <v>5722</v>
      </c>
      <c r="W553" s="19" t="s">
        <v>5722</v>
      </c>
      <c r="X553" s="19" t="s">
        <v>4092</v>
      </c>
      <c r="Y553" s="19" t="s">
        <v>5728</v>
      </c>
    </row>
    <row r="554" spans="1:25">
      <c r="A554" t="s">
        <v>1</v>
      </c>
      <c r="B554" s="19">
        <v>1181</v>
      </c>
      <c r="C554" s="43" t="s">
        <v>5657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5663</v>
      </c>
      <c r="T554" s="2" t="str">
        <f>"{ "&amp;F554&amp;": 1 }"</f>
        <v>{ "cartera": 1 }</v>
      </c>
      <c r="U554" t="s">
        <v>5657</v>
      </c>
      <c r="V554" s="19" t="s">
        <v>5722</v>
      </c>
      <c r="W554" s="19" t="s">
        <v>5722</v>
      </c>
      <c r="X554" s="19" t="s">
        <v>4092</v>
      </c>
      <c r="Y554" s="19" t="s">
        <v>5728</v>
      </c>
    </row>
    <row r="555" spans="1:25">
      <c r="A555" t="s">
        <v>1</v>
      </c>
      <c r="B555" s="19">
        <v>1181</v>
      </c>
      <c r="C555" s="19" t="s">
        <v>5657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5664</v>
      </c>
      <c r="G555" s="10" t="s">
        <v>3</v>
      </c>
      <c r="S555" t="s">
        <v>5665</v>
      </c>
      <c r="T555" s="2" t="str">
        <f>"{ "&amp;F555&amp;": 1 }"</f>
        <v>{ "carteraxx": 1 }</v>
      </c>
      <c r="U555" t="s">
        <v>5657</v>
      </c>
      <c r="V555" s="19" t="s">
        <v>5722</v>
      </c>
      <c r="W555" s="19" t="s">
        <v>5722</v>
      </c>
      <c r="X555" s="19" t="s">
        <v>4092</v>
      </c>
      <c r="Y555" s="19" t="s">
        <v>5728</v>
      </c>
    </row>
    <row r="556" spans="1:25">
      <c r="A556" t="s">
        <v>1</v>
      </c>
      <c r="B556" s="19">
        <v>1181</v>
      </c>
      <c r="C556" s="19" t="s">
        <v>5657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5666</v>
      </c>
      <c r="T556" s="2" t="str">
        <f>"{  }"</f>
        <v>{  }</v>
      </c>
      <c r="U556" t="s">
        <v>5657</v>
      </c>
      <c r="V556" s="19" t="s">
        <v>5722</v>
      </c>
      <c r="W556" s="19" t="s">
        <v>5722</v>
      </c>
      <c r="X556" s="19" t="s">
        <v>4092</v>
      </c>
      <c r="Y556" s="19" t="s">
        <v>5728</v>
      </c>
    </row>
    <row r="557" spans="1:25">
      <c r="A557" t="s">
        <v>1</v>
      </c>
      <c r="B557" s="19">
        <v>1181</v>
      </c>
      <c r="C557" s="19" t="s">
        <v>5657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5668</v>
      </c>
      <c r="G557" s="10" t="s">
        <v>5578</v>
      </c>
      <c r="S557" t="s">
        <v>5667</v>
      </c>
      <c r="T557" s="2" t="str">
        <f>paramGPL(BaseParametros!$C$385:$E$387,F557:G557)</f>
        <v>{"usuario":"1111", "cartera":"706"}</v>
      </c>
      <c r="U557" t="s">
        <v>5657</v>
      </c>
      <c r="V557" s="19" t="s">
        <v>5722</v>
      </c>
      <c r="W557" s="19" t="s">
        <v>5722</v>
      </c>
      <c r="X557" s="19" t="s">
        <v>4092</v>
      </c>
      <c r="Y557" s="19" t="s">
        <v>5728</v>
      </c>
    </row>
    <row r="558" spans="1:25">
      <c r="A558" t="s">
        <v>1</v>
      </c>
      <c r="B558" s="19">
        <v>1181</v>
      </c>
      <c r="C558" s="19" t="s">
        <v>5657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5668</v>
      </c>
      <c r="S558" t="s">
        <v>5669</v>
      </c>
      <c r="T558" s="2" t="str">
        <f>paramGPL(BaseParametros!$C$385:$E$387,F558:G558)</f>
        <v>{"usuario":"1", "cartera":"1111"}</v>
      </c>
      <c r="U558" t="s">
        <v>5657</v>
      </c>
      <c r="V558" s="19" t="s">
        <v>5722</v>
      </c>
      <c r="W558" s="19" t="s">
        <v>5722</v>
      </c>
      <c r="X558" s="19" t="s">
        <v>4092</v>
      </c>
      <c r="Y558" s="19" t="s">
        <v>5728</v>
      </c>
    </row>
    <row r="559" spans="1:25">
      <c r="A559" t="s">
        <v>1</v>
      </c>
      <c r="B559" s="19">
        <v>1181</v>
      </c>
      <c r="C559" s="19" t="s">
        <v>5657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5671</v>
      </c>
      <c r="S559" t="s">
        <v>5670</v>
      </c>
      <c r="T559" s="2" t="str">
        <f>paramGPL(BaseParametros!$C$385:$E$387,F559:G559)</f>
        <v>{"usuario":"1", "cartera":"542"}</v>
      </c>
      <c r="U559" t="s">
        <v>5657</v>
      </c>
      <c r="V559" s="19" t="s">
        <v>5722</v>
      </c>
      <c r="W559" s="19" t="s">
        <v>5722</v>
      </c>
      <c r="X559" s="19" t="s">
        <v>4092</v>
      </c>
      <c r="Y559" s="19" t="s">
        <v>5728</v>
      </c>
    </row>
    <row r="560" spans="1:25">
      <c r="A560" t="s">
        <v>1</v>
      </c>
      <c r="B560" s="19">
        <v>1181</v>
      </c>
      <c r="C560" s="19" t="s">
        <v>5657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5578</v>
      </c>
      <c r="S560" t="s">
        <v>5672</v>
      </c>
      <c r="T560" s="2" t="str">
        <f>paramGPL(BaseParametros!$C$385:$E$387,F560:G560)</f>
        <v>{"usuario":"1", "cartera":"706"}</v>
      </c>
      <c r="U560" t="s">
        <v>5657</v>
      </c>
      <c r="V560" s="19" t="s">
        <v>5722</v>
      </c>
      <c r="W560" s="19" t="s">
        <v>5722</v>
      </c>
      <c r="X560" s="19" t="s">
        <v>4092</v>
      </c>
      <c r="Y560" s="19" t="s">
        <v>5728</v>
      </c>
    </row>
    <row r="561" spans="1:25" ht="27.5" customHeight="1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5579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5703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5722</v>
      </c>
      <c r="W561" s="19" t="s">
        <v>5722</v>
      </c>
      <c r="X561" s="19" t="s">
        <v>4366</v>
      </c>
      <c r="Y561" s="19" t="s">
        <v>5727</v>
      </c>
    </row>
    <row r="562" spans="1:25" ht="21.5" customHeight="1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5579</v>
      </c>
      <c r="G562" s="11" t="s">
        <v>1723</v>
      </c>
      <c r="H562" s="11">
        <v>0</v>
      </c>
      <c r="I562" s="11" t="s">
        <v>5701</v>
      </c>
      <c r="J562" s="11" t="s">
        <v>3</v>
      </c>
      <c r="K562" s="11">
        <v>5</v>
      </c>
      <c r="L562" s="11">
        <v>25882</v>
      </c>
      <c r="S562" t="s">
        <v>5704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5722</v>
      </c>
      <c r="W562" s="19" t="s">
        <v>5722</v>
      </c>
      <c r="X562" s="19" t="s">
        <v>4366</v>
      </c>
      <c r="Y562" s="19" t="s">
        <v>5727</v>
      </c>
    </row>
    <row r="563" spans="1:25" ht="26" customHeight="1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5579</v>
      </c>
      <c r="G563" s="11" t="s">
        <v>258</v>
      </c>
      <c r="H563" s="11">
        <v>0</v>
      </c>
      <c r="I563" s="11" t="s">
        <v>3</v>
      </c>
      <c r="J563" s="11" t="s">
        <v>5702</v>
      </c>
      <c r="K563" s="11">
        <v>5</v>
      </c>
      <c r="L563" s="11">
        <v>25882</v>
      </c>
      <c r="S563" t="s">
        <v>5705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5722</v>
      </c>
      <c r="W563" s="19" t="s">
        <v>5722</v>
      </c>
      <c r="X563" s="19" t="s">
        <v>4366</v>
      </c>
      <c r="Y563" s="19" t="s">
        <v>5727</v>
      </c>
    </row>
    <row r="564" spans="1:25" ht="25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5579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5706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5722</v>
      </c>
      <c r="W564" s="19" t="s">
        <v>5722</v>
      </c>
      <c r="X564" s="19" t="s">
        <v>4366</v>
      </c>
      <c r="Y564" s="19" t="s">
        <v>5727</v>
      </c>
    </row>
    <row r="565" spans="1:25" ht="25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5579</v>
      </c>
      <c r="G565" s="11" t="s">
        <v>1723</v>
      </c>
      <c r="H565" s="11">
        <v>0</v>
      </c>
      <c r="I565" s="11" t="s">
        <v>5701</v>
      </c>
      <c r="J565" s="11" t="s">
        <v>3</v>
      </c>
      <c r="K565" s="11">
        <v>39</v>
      </c>
      <c r="L565" s="11">
        <v>47034</v>
      </c>
      <c r="S565" t="s">
        <v>5707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5722</v>
      </c>
      <c r="W565" s="19" t="s">
        <v>5722</v>
      </c>
      <c r="X565" s="19" t="s">
        <v>4366</v>
      </c>
      <c r="Y565" s="19" t="s">
        <v>5727</v>
      </c>
    </row>
    <row r="566" spans="1:25" ht="26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5579</v>
      </c>
      <c r="G566" s="11" t="s">
        <v>258</v>
      </c>
      <c r="H566" s="11">
        <v>0</v>
      </c>
      <c r="I566" s="11" t="s">
        <v>3</v>
      </c>
      <c r="J566" s="11" t="s">
        <v>5702</v>
      </c>
      <c r="K566" s="11">
        <v>39</v>
      </c>
      <c r="L566" s="11">
        <v>47034</v>
      </c>
      <c r="S566" t="s">
        <v>5708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5722</v>
      </c>
      <c r="W566" s="19" t="s">
        <v>5722</v>
      </c>
      <c r="X566" s="19" t="s">
        <v>4366</v>
      </c>
      <c r="Y566" s="19" t="s">
        <v>5727</v>
      </c>
    </row>
    <row r="567" spans="1:25" ht="23.5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5579</v>
      </c>
      <c r="G567" s="11" t="s">
        <v>5584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5709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5722</v>
      </c>
      <c r="W567" s="19" t="s">
        <v>5722</v>
      </c>
      <c r="X567" s="19" t="s">
        <v>4366</v>
      </c>
      <c r="Y567" s="19" t="s">
        <v>5727</v>
      </c>
    </row>
    <row r="568" spans="1:25" ht="23.5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5579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5710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5722</v>
      </c>
      <c r="W568" s="19" t="s">
        <v>5722</v>
      </c>
      <c r="X568" s="19" t="s">
        <v>4366</v>
      </c>
      <c r="Y568" s="19" t="s">
        <v>5727</v>
      </c>
    </row>
    <row r="569" spans="1:25" ht="23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5579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5711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5722</v>
      </c>
      <c r="W569" s="19" t="s">
        <v>5722</v>
      </c>
      <c r="X569" s="19" t="s">
        <v>4366</v>
      </c>
      <c r="Y569" s="19" t="s">
        <v>5727</v>
      </c>
    </row>
    <row r="570" spans="1:25" ht="25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5579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5712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5722</v>
      </c>
      <c r="W570" s="19" t="s">
        <v>5722</v>
      </c>
      <c r="X570" s="19" t="s">
        <v>4366</v>
      </c>
      <c r="Y570" s="19" t="s">
        <v>5727</v>
      </c>
    </row>
    <row r="571" spans="1:25" ht="23.5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5579</v>
      </c>
      <c r="G571" s="11" t="s">
        <v>258</v>
      </c>
      <c r="H571" s="11">
        <v>0</v>
      </c>
      <c r="I571" s="11" t="s">
        <v>3</v>
      </c>
      <c r="J571" s="11" t="s">
        <v>5702</v>
      </c>
      <c r="K571" s="11">
        <v>0</v>
      </c>
      <c r="L571" s="11">
        <v>25882</v>
      </c>
      <c r="S571" t="s">
        <v>5713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5722</v>
      </c>
      <c r="W571" s="19" t="s">
        <v>5722</v>
      </c>
      <c r="X571" s="19" t="s">
        <v>4366</v>
      </c>
      <c r="Y571" s="19" t="s">
        <v>5727</v>
      </c>
    </row>
    <row r="572" spans="1:25" ht="23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5579</v>
      </c>
      <c r="G572" s="11" t="s">
        <v>258</v>
      </c>
      <c r="H572" s="11">
        <v>0</v>
      </c>
      <c r="I572" s="11" t="s">
        <v>3</v>
      </c>
      <c r="J572" s="11" t="s">
        <v>5702</v>
      </c>
      <c r="K572" s="11">
        <v>39</v>
      </c>
      <c r="L572" s="11">
        <v>25882</v>
      </c>
      <c r="S572" t="s">
        <v>5713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5722</v>
      </c>
      <c r="W572" s="19" t="s">
        <v>5722</v>
      </c>
      <c r="X572" s="19" t="s">
        <v>4366</v>
      </c>
      <c r="Y572" s="19" t="s">
        <v>5727</v>
      </c>
    </row>
    <row r="573" spans="1:25" s="63" customFormat="1" ht="24" customHeight="1" thickBot="1">
      <c r="A573" t="s">
        <v>1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5579</v>
      </c>
      <c r="G573" s="66" t="s">
        <v>258</v>
      </c>
      <c r="H573" s="66">
        <v>0</v>
      </c>
      <c r="I573" s="66" t="s">
        <v>3</v>
      </c>
      <c r="J573" s="66" t="s">
        <v>5702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5583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5722</v>
      </c>
      <c r="W573" s="19" t="s">
        <v>5722</v>
      </c>
      <c r="X573" s="19" t="s">
        <v>4366</v>
      </c>
      <c r="Y573" s="19" t="s">
        <v>5727</v>
      </c>
    </row>
    <row r="574" spans="1:25" ht="190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5579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5703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5722</v>
      </c>
      <c r="W574" s="19" t="s">
        <v>5722</v>
      </c>
      <c r="X574" s="19" t="s">
        <v>4366</v>
      </c>
      <c r="Y574" s="19" t="s">
        <v>5727</v>
      </c>
    </row>
    <row r="575" spans="1:25" ht="190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5579</v>
      </c>
      <c r="G575" s="11" t="s">
        <v>1723</v>
      </c>
      <c r="H575" s="11">
        <v>0</v>
      </c>
      <c r="I575" s="11" t="s">
        <v>5701</v>
      </c>
      <c r="J575" s="11" t="s">
        <v>3</v>
      </c>
      <c r="K575" s="11">
        <v>5</v>
      </c>
      <c r="L575" s="11">
        <v>25882</v>
      </c>
      <c r="S575" t="s">
        <v>5704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5722</v>
      </c>
      <c r="W575" s="19" t="s">
        <v>5722</v>
      </c>
      <c r="X575" s="19" t="s">
        <v>4366</v>
      </c>
      <c r="Y575" s="19" t="s">
        <v>5727</v>
      </c>
    </row>
    <row r="576" spans="1:25" ht="190">
      <c r="A576" t="s">
        <v>1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5579</v>
      </c>
      <c r="G576" s="11" t="s">
        <v>258</v>
      </c>
      <c r="H576" s="11">
        <v>0</v>
      </c>
      <c r="I576" s="11" t="s">
        <v>3</v>
      </c>
      <c r="J576" s="11" t="s">
        <v>5702</v>
      </c>
      <c r="K576" s="11">
        <v>5</v>
      </c>
      <c r="L576" s="11">
        <v>25882</v>
      </c>
      <c r="S576" t="s">
        <v>5705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5722</v>
      </c>
      <c r="W576" s="19" t="s">
        <v>5722</v>
      </c>
      <c r="X576" s="19" t="s">
        <v>4366</v>
      </c>
      <c r="Y576" s="19" t="s">
        <v>5727</v>
      </c>
    </row>
    <row r="577" spans="1:25" ht="190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5579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5706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5722</v>
      </c>
      <c r="W577" s="19" t="s">
        <v>5722</v>
      </c>
      <c r="X577" s="19" t="s">
        <v>4366</v>
      </c>
      <c r="Y577" s="19" t="s">
        <v>5727</v>
      </c>
    </row>
    <row r="578" spans="1:25" ht="190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5579</v>
      </c>
      <c r="G578" s="11" t="s">
        <v>1723</v>
      </c>
      <c r="H578" s="11">
        <v>0</v>
      </c>
      <c r="I578" s="11" t="s">
        <v>5701</v>
      </c>
      <c r="J578" s="11" t="s">
        <v>3</v>
      </c>
      <c r="K578" s="11">
        <v>39</v>
      </c>
      <c r="L578" s="11">
        <v>47034</v>
      </c>
      <c r="S578" t="s">
        <v>5707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5722</v>
      </c>
      <c r="W578" s="19" t="s">
        <v>5722</v>
      </c>
      <c r="X578" s="19" t="s">
        <v>4366</v>
      </c>
      <c r="Y578" s="19" t="s">
        <v>5727</v>
      </c>
    </row>
    <row r="579" spans="1:25" ht="190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5579</v>
      </c>
      <c r="G579" s="11" t="s">
        <v>258</v>
      </c>
      <c r="H579" s="11">
        <v>0</v>
      </c>
      <c r="I579" s="11" t="s">
        <v>3</v>
      </c>
      <c r="J579" s="11" t="s">
        <v>5702</v>
      </c>
      <c r="K579" s="11">
        <v>39</v>
      </c>
      <c r="L579" s="11">
        <v>47034</v>
      </c>
      <c r="S579" t="s">
        <v>5708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5722</v>
      </c>
      <c r="W579" s="19" t="s">
        <v>5722</v>
      </c>
      <c r="X579" s="19" t="s">
        <v>4366</v>
      </c>
      <c r="Y579" s="19" t="s">
        <v>5727</v>
      </c>
    </row>
    <row r="580" spans="1:25" ht="190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5579</v>
      </c>
      <c r="G580" s="11" t="s">
        <v>5584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5709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5722</v>
      </c>
      <c r="W580" s="19" t="s">
        <v>5722</v>
      </c>
      <c r="X580" s="19" t="s">
        <v>4366</v>
      </c>
      <c r="Y580" s="19" t="s">
        <v>5727</v>
      </c>
    </row>
    <row r="581" spans="1:25" ht="190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5579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5710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5722</v>
      </c>
      <c r="W581" s="19" t="s">
        <v>5722</v>
      </c>
      <c r="X581" s="19" t="s">
        <v>4366</v>
      </c>
      <c r="Y581" s="19" t="s">
        <v>5727</v>
      </c>
    </row>
    <row r="582" spans="1:25" ht="190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5579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5711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5722</v>
      </c>
      <c r="W582" s="19" t="s">
        <v>5722</v>
      </c>
      <c r="X582" s="19" t="s">
        <v>4366</v>
      </c>
      <c r="Y582" s="19" t="s">
        <v>5727</v>
      </c>
    </row>
    <row r="583" spans="1:25" ht="190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5579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5712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5722</v>
      </c>
      <c r="W583" s="19" t="s">
        <v>5722</v>
      </c>
      <c r="X583" s="19" t="s">
        <v>4366</v>
      </c>
      <c r="Y583" s="19" t="s">
        <v>5727</v>
      </c>
    </row>
    <row r="584" spans="1:25" ht="190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5579</v>
      </c>
      <c r="G584" s="11" t="s">
        <v>258</v>
      </c>
      <c r="H584" s="11">
        <v>0</v>
      </c>
      <c r="I584" s="11" t="s">
        <v>3</v>
      </c>
      <c r="J584" s="11" t="s">
        <v>5702</v>
      </c>
      <c r="K584" s="11">
        <v>0</v>
      </c>
      <c r="L584" s="11">
        <v>25882</v>
      </c>
      <c r="S584" t="s">
        <v>5713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5722</v>
      </c>
      <c r="W584" s="19" t="s">
        <v>5722</v>
      </c>
      <c r="X584" s="19" t="s">
        <v>4366</v>
      </c>
      <c r="Y584" s="19" t="s">
        <v>5727</v>
      </c>
    </row>
    <row r="585" spans="1:25" ht="190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5579</v>
      </c>
      <c r="G585" s="11" t="s">
        <v>258</v>
      </c>
      <c r="H585" s="11">
        <v>0</v>
      </c>
      <c r="I585" s="11" t="s">
        <v>3</v>
      </c>
      <c r="J585" s="11" t="s">
        <v>5702</v>
      </c>
      <c r="K585" s="11">
        <v>39</v>
      </c>
      <c r="L585" s="11">
        <v>25882</v>
      </c>
      <c r="S585" t="s">
        <v>5713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5722</v>
      </c>
      <c r="W585" s="19" t="s">
        <v>5722</v>
      </c>
      <c r="X585" s="19" t="s">
        <v>4366</v>
      </c>
      <c r="Y585" s="19" t="s">
        <v>5727</v>
      </c>
    </row>
    <row r="586" spans="1:25" ht="190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5579</v>
      </c>
      <c r="G586" s="11" t="s">
        <v>258</v>
      </c>
      <c r="H586" s="11">
        <v>0</v>
      </c>
      <c r="I586" s="11" t="s">
        <v>3</v>
      </c>
      <c r="J586" s="11" t="s">
        <v>5702</v>
      </c>
      <c r="K586" s="11">
        <v>39</v>
      </c>
      <c r="L586" s="11">
        <v>0</v>
      </c>
      <c r="S586" t="s">
        <v>5583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5722</v>
      </c>
      <c r="W586" s="19" t="s">
        <v>5722</v>
      </c>
      <c r="X586" s="19" t="s">
        <v>4366</v>
      </c>
      <c r="Y586" s="19" t="s">
        <v>5727</v>
      </c>
    </row>
    <row r="587" spans="1:25">
      <c r="A587" t="s">
        <v>1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5736</v>
      </c>
      <c r="I587" s="11" t="s">
        <v>5737</v>
      </c>
      <c r="S587" t="s">
        <v>5672</v>
      </c>
      <c r="T587" s="2" t="str">
        <f>paramGPL(BaseParametros!$C$402:$E$406,F587:I587)</f>
        <v>{"canal":"110", "codigoFondoSerie":"3001", "tipo":"inv", "procedencia":"b"}</v>
      </c>
      <c r="V587" s="19" t="s">
        <v>5722</v>
      </c>
      <c r="W587" s="19" t="s">
        <v>5722</v>
      </c>
      <c r="X587" s="19" t="s">
        <v>4366</v>
      </c>
      <c r="Y587" s="19" t="s">
        <v>5727</v>
      </c>
    </row>
    <row r="588" spans="1:25">
      <c r="A588" t="s">
        <v>1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5736</v>
      </c>
      <c r="I588" s="11" t="s">
        <v>5737</v>
      </c>
      <c r="S588" t="s">
        <v>5739</v>
      </c>
      <c r="T588" s="2" t="str">
        <f>paramGPL(BaseParametros!$C$402:$E$406,F588:I588)</f>
        <v>{"canal":"110", "codigoFondoSerie":"3016", "tipo":"inv", "procedencia":"b"}</v>
      </c>
      <c r="V588" s="19" t="s">
        <v>5722</v>
      </c>
      <c r="W588" s="19" t="s">
        <v>5722</v>
      </c>
      <c r="X588" s="19" t="s">
        <v>4366</v>
      </c>
      <c r="Y588" s="19" t="s">
        <v>5727</v>
      </c>
    </row>
    <row r="589" spans="1:25">
      <c r="A589" t="s">
        <v>1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5738</v>
      </c>
      <c r="G589" s="11" t="s">
        <v>2</v>
      </c>
      <c r="H589" s="11" t="s">
        <v>5736</v>
      </c>
      <c r="I589" s="11" t="s">
        <v>5737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5722</v>
      </c>
      <c r="W589" s="19" t="s">
        <v>5722</v>
      </c>
      <c r="X589" s="19" t="s">
        <v>4366</v>
      </c>
      <c r="Y589" s="19" t="s">
        <v>5727</v>
      </c>
    </row>
    <row r="590" spans="1:25">
      <c r="A590" t="s">
        <v>1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5738</v>
      </c>
      <c r="G590" s="11" t="s">
        <v>2</v>
      </c>
      <c r="H590" s="11" t="s">
        <v>5742</v>
      </c>
      <c r="I590" s="11" t="s">
        <v>5737</v>
      </c>
      <c r="S590" t="s">
        <v>5740</v>
      </c>
      <c r="T590" s="2" t="str">
        <f>paramGPL(BaseParametros!$C$402:$E$406,F590:I590)</f>
        <v>{"canal":"A110", "codigoFondoSerie":"3001", "tipo":"x", "procedencia":"b"}</v>
      </c>
      <c r="V590" s="19" t="s">
        <v>5722</v>
      </c>
      <c r="W590" s="19" t="s">
        <v>5722</v>
      </c>
      <c r="X590" s="19" t="s">
        <v>4366</v>
      </c>
      <c r="Y590" s="19" t="s">
        <v>5727</v>
      </c>
    </row>
    <row r="591" spans="1:25">
      <c r="A591" t="s">
        <v>1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5738</v>
      </c>
      <c r="G591" s="11" t="s">
        <v>2</v>
      </c>
      <c r="H591" s="11" t="s">
        <v>5736</v>
      </c>
      <c r="I591" s="11" t="s">
        <v>5742</v>
      </c>
      <c r="S591" t="s">
        <v>5741</v>
      </c>
      <c r="T591" s="2" t="str">
        <f>paramGPL(BaseParametros!$C$402:$E$406,F591:I591)</f>
        <v>{"canal":"A110", "codigoFondoSerie":"3001", "tipo":"inv", "procedencia":"x"}</v>
      </c>
      <c r="V591" s="19" t="s">
        <v>5722</v>
      </c>
      <c r="W591" s="19" t="s">
        <v>5722</v>
      </c>
      <c r="X591" s="19" t="s">
        <v>4366</v>
      </c>
      <c r="Y591" s="19" t="s">
        <v>5727</v>
      </c>
    </row>
    <row r="592" spans="1:25">
      <c r="A592" t="s">
        <v>1</v>
      </c>
      <c r="B592" s="19">
        <v>1184</v>
      </c>
      <c r="C592" s="19" t="e">
        <f>VLOOKUP(B592,BaseMetodos!$A$2:$E$1177,3,FALSE)&amp;"."&amp;VLOOKUP(B592,BaseMetodos!$A$2:$E$1177,4,FALSE)</f>
        <v>#N/A</v>
      </c>
      <c r="D592" s="19" t="str">
        <f>VLOOKUP(B592,BaseMetodos!$A$2:$F$2177,5,FALSE)</f>
        <v>abq/fronton/altaOrdenRentaVariable</v>
      </c>
      <c r="E592" s="19">
        <f>VLOOKUP(B592,BaseMetodos!$A$2:$F$2177,6,FALSE)</f>
        <v>0</v>
      </c>
      <c r="F592" s="104">
        <v>1</v>
      </c>
      <c r="G592" s="104" t="s">
        <v>258</v>
      </c>
      <c r="H592" s="104">
        <v>171</v>
      </c>
      <c r="I592" s="104">
        <v>706</v>
      </c>
      <c r="J592" s="104">
        <v>110000.05</v>
      </c>
      <c r="K592" s="104" t="s">
        <v>1503</v>
      </c>
      <c r="L592" s="104">
        <v>235.09</v>
      </c>
      <c r="M592" s="104" t="s">
        <v>5892</v>
      </c>
      <c r="N592" s="104">
        <v>50</v>
      </c>
      <c r="S592" t="s">
        <v>5880</v>
      </c>
      <c r="T592" s="2" t="str">
        <f>paramGPL(BaseParametros!$C$407:$E$416,F592:N592)</f>
        <v>{"usuario":1, "operacion":"C", "instrumento":171, "cartera":706, "titulos":110000.05, "indPrecio":"A", "cotizacion":235.09, "fechaLimiteHasta":"25/11/2026", "broker":50}</v>
      </c>
      <c r="U592" t="s">
        <v>5657</v>
      </c>
      <c r="V592" s="19" t="s">
        <v>5722</v>
      </c>
      <c r="W592" s="19" t="s">
        <v>5722</v>
      </c>
      <c r="X592" s="19" t="s">
        <v>4092</v>
      </c>
      <c r="Y592" s="19" t="s">
        <v>5728</v>
      </c>
    </row>
    <row r="593" spans="1:25">
      <c r="A593" t="s">
        <v>1</v>
      </c>
      <c r="B593" s="19">
        <v>1184</v>
      </c>
      <c r="C593" s="19" t="e">
        <f>VLOOKUP(B593,BaseMetodos!$A$2:$E$1177,3,FALSE)&amp;"."&amp;VLOOKUP(B593,BaseMetodos!$A$2:$E$1177,4,FALSE)</f>
        <v>#N/A</v>
      </c>
      <c r="D593" s="19" t="str">
        <f>VLOOKUP(B593,BaseMetodos!$A$2:$F$2177,5,FALSE)</f>
        <v>abq/fronton/altaOrdenRentaVariable</v>
      </c>
      <c r="E593" s="19">
        <f>VLOOKUP(B593,BaseMetodos!$A$2:$F$2177,6,FALSE)</f>
        <v>0</v>
      </c>
      <c r="F593" s="104">
        <v>1</v>
      </c>
      <c r="G593" s="10" t="s">
        <v>5419</v>
      </c>
      <c r="H593" s="104">
        <v>171</v>
      </c>
      <c r="I593" s="104">
        <v>706</v>
      </c>
      <c r="J593" s="104">
        <v>110000.05</v>
      </c>
      <c r="K593" s="104" t="s">
        <v>1503</v>
      </c>
      <c r="L593" s="104">
        <v>236.09</v>
      </c>
      <c r="M593" s="104" t="s">
        <v>5892</v>
      </c>
      <c r="N593" s="104">
        <v>50</v>
      </c>
      <c r="S593" t="s">
        <v>5889</v>
      </c>
      <c r="T593" s="2" t="str">
        <f>paramGPL(BaseParametros!$C$407:$E$416,F593:N593)</f>
        <v>{"usuario":1, "operacion":"V", "instrumento":171, "cartera":706, "titulos":110000.05, "indPrecio":"A", "cotizacion":236.09, "fechaLimiteHasta":"25/11/2026", "broker":50}</v>
      </c>
      <c r="U593" t="s">
        <v>5657</v>
      </c>
      <c r="V593" s="19" t="s">
        <v>5722</v>
      </c>
      <c r="W593" s="19" t="s">
        <v>5722</v>
      </c>
      <c r="X593" s="19" t="s">
        <v>4092</v>
      </c>
      <c r="Y593" s="19" t="s">
        <v>5728</v>
      </c>
    </row>
    <row r="594" spans="1:25">
      <c r="A594" t="s">
        <v>1</v>
      </c>
      <c r="B594" s="19">
        <v>1184</v>
      </c>
      <c r="C594" s="19" t="e">
        <f>VLOOKUP(B594,BaseMetodos!$A$2:$E$1177,3,FALSE)&amp;"."&amp;VLOOKUP(B594,BaseMetodos!$A$2:$E$1177,4,FALSE)</f>
        <v>#N/A</v>
      </c>
      <c r="D594" s="19" t="str">
        <f>VLOOKUP(B594,BaseMetodos!$A$2:$F$2177,5,FALSE)</f>
        <v>abq/fronton/altaOrdenRentaVariable</v>
      </c>
      <c r="E594" s="19">
        <f>VLOOKUP(B594,BaseMetodos!$A$2:$F$2177,6,FALSE)</f>
        <v>0</v>
      </c>
      <c r="F594" s="104">
        <v>1</v>
      </c>
      <c r="G594" s="10" t="s">
        <v>5419</v>
      </c>
      <c r="H594" s="104">
        <v>171</v>
      </c>
      <c r="I594" s="104">
        <v>706</v>
      </c>
      <c r="J594" s="104">
        <v>110000.05</v>
      </c>
      <c r="K594" s="104" t="s">
        <v>1503</v>
      </c>
      <c r="L594" s="104">
        <v>235.09</v>
      </c>
      <c r="M594" s="104" t="s">
        <v>5892</v>
      </c>
      <c r="N594" s="104">
        <v>50</v>
      </c>
      <c r="S594" t="s">
        <v>5890</v>
      </c>
      <c r="T594" s="2" t="str">
        <f>paramGPL(BaseParametros!$C$407:$E$416,F594:N594)</f>
        <v>{"usuario":1, "operacion":"V", "instrumento":171, "cartera":706, "titulos":110000.05, "indPrecio":"A", "cotizacion":235.09, "fechaLimiteHasta":"25/11/2026", "broker":50}</v>
      </c>
      <c r="U594" t="s">
        <v>5657</v>
      </c>
      <c r="V594" s="19" t="s">
        <v>5722</v>
      </c>
      <c r="W594" s="19" t="s">
        <v>5722</v>
      </c>
      <c r="X594" s="19" t="s">
        <v>4092</v>
      </c>
      <c r="Y594" s="19" t="s">
        <v>5728</v>
      </c>
    </row>
    <row r="595" spans="1:25">
      <c r="A595" t="s">
        <v>1</v>
      </c>
      <c r="B595" s="19">
        <v>1184</v>
      </c>
      <c r="C595" s="19" t="e">
        <f>VLOOKUP(B595,BaseMetodos!$A$2:$E$1177,3,FALSE)&amp;"."&amp;VLOOKUP(B595,BaseMetodos!$A$2:$E$1177,4,FALSE)</f>
        <v>#N/A</v>
      </c>
      <c r="D595" s="19" t="str">
        <f>VLOOKUP(B595,BaseMetodos!$A$2:$F$2177,5,FALSE)</f>
        <v>abq/fronton/altaOrdenRentaVariable</v>
      </c>
      <c r="E595" s="19">
        <f>VLOOKUP(B595,BaseMetodos!$A$2:$F$2177,6,FALSE)</f>
        <v>0</v>
      </c>
      <c r="F595" s="104">
        <v>1</v>
      </c>
      <c r="G595" s="10" t="s">
        <v>5584</v>
      </c>
      <c r="H595" s="104">
        <v>171</v>
      </c>
      <c r="I595" s="104">
        <v>706</v>
      </c>
      <c r="J595" s="104">
        <v>110000.05</v>
      </c>
      <c r="K595" s="104" t="s">
        <v>1503</v>
      </c>
      <c r="L595" s="104">
        <v>235.09</v>
      </c>
      <c r="M595" s="104" t="s">
        <v>5892</v>
      </c>
      <c r="N595" s="104">
        <v>50</v>
      </c>
      <c r="S595" t="s">
        <v>5881</v>
      </c>
      <c r="T595" s="2" t="str">
        <f>paramGPL(BaseParametros!$C$407:$E$416,F595:N595)</f>
        <v>{"usuario":1, "operacion":"X", "instrumento":171, "cartera":706, "titulos":110000.05, "indPrecio":"A", "cotizacion":235.09, "fechaLimiteHasta":"25/11/2026", "broker":50}</v>
      </c>
      <c r="U595" t="s">
        <v>5657</v>
      </c>
      <c r="V595" s="19" t="s">
        <v>5722</v>
      </c>
      <c r="W595" s="19" t="s">
        <v>5722</v>
      </c>
      <c r="X595" s="19" t="s">
        <v>4092</v>
      </c>
      <c r="Y595" s="19" t="s">
        <v>5728</v>
      </c>
    </row>
    <row r="596" spans="1:25">
      <c r="A596" t="s">
        <v>1</v>
      </c>
      <c r="B596" s="19">
        <v>1184</v>
      </c>
      <c r="C596" s="19" t="e">
        <f>VLOOKUP(B596,BaseMetodos!$A$2:$E$1177,3,FALSE)&amp;"."&amp;VLOOKUP(B596,BaseMetodos!$A$2:$E$1177,4,FALSE)</f>
        <v>#N/A</v>
      </c>
      <c r="D596" s="19" t="str">
        <f>VLOOKUP(B596,BaseMetodos!$A$2:$F$2177,5,FALSE)</f>
        <v>abq/fronton/altaOrdenRentaVariable</v>
      </c>
      <c r="E596" s="19">
        <f>VLOOKUP(B596,BaseMetodos!$A$2:$F$2177,6,FALSE)</f>
        <v>0</v>
      </c>
      <c r="F596" s="104">
        <v>1</v>
      </c>
      <c r="G596" s="104" t="s">
        <v>258</v>
      </c>
      <c r="H596" s="10">
        <v>5</v>
      </c>
      <c r="I596" s="104">
        <v>706</v>
      </c>
      <c r="J596" s="104">
        <v>110000.05</v>
      </c>
      <c r="K596" s="104" t="s">
        <v>1503</v>
      </c>
      <c r="L596" s="104">
        <v>235.09</v>
      </c>
      <c r="M596" s="104" t="s">
        <v>5892</v>
      </c>
      <c r="N596" s="104">
        <v>50</v>
      </c>
      <c r="S596" t="s">
        <v>5583</v>
      </c>
      <c r="T596" s="2" t="str">
        <f>paramGPL(BaseParametros!$C$407:$E$416,F596:N596)</f>
        <v>{"usuario":1, "operacion":"C", "instrumento":5, "cartera":706, "titulos":110000.05, "indPrecio":"A", "cotizacion":235.09, "fechaLimiteHasta":"25/11/2026", "broker":50}</v>
      </c>
      <c r="U596" t="s">
        <v>5657</v>
      </c>
      <c r="V596" s="19" t="s">
        <v>5722</v>
      </c>
      <c r="W596" s="19" t="s">
        <v>5722</v>
      </c>
      <c r="X596" s="19" t="s">
        <v>4092</v>
      </c>
      <c r="Y596" s="19" t="s">
        <v>5728</v>
      </c>
    </row>
    <row r="597" spans="1:25">
      <c r="A597" t="s">
        <v>1</v>
      </c>
      <c r="B597" s="19">
        <v>1184</v>
      </c>
      <c r="C597" s="19" t="e">
        <f>VLOOKUP(B597,BaseMetodos!$A$2:$E$1177,3,FALSE)&amp;"."&amp;VLOOKUP(B597,BaseMetodos!$A$2:$E$1177,4,FALSE)</f>
        <v>#N/A</v>
      </c>
      <c r="D597" s="19" t="str">
        <f>VLOOKUP(B597,BaseMetodos!$A$2:$F$2177,5,FALSE)</f>
        <v>abq/fronton/altaOrdenRentaVariable</v>
      </c>
      <c r="E597" s="19">
        <f>VLOOKUP(B597,BaseMetodos!$A$2:$F$2177,6,FALSE)</f>
        <v>0</v>
      </c>
      <c r="F597" s="104">
        <v>1</v>
      </c>
      <c r="G597" s="104" t="s">
        <v>258</v>
      </c>
      <c r="H597" s="10">
        <v>0</v>
      </c>
      <c r="I597" s="104">
        <v>706</v>
      </c>
      <c r="J597" s="104">
        <v>110000.05</v>
      </c>
      <c r="K597" s="104" t="s">
        <v>1503</v>
      </c>
      <c r="L597" s="104">
        <v>235.09</v>
      </c>
      <c r="M597" s="104" t="s">
        <v>5892</v>
      </c>
      <c r="N597" s="104">
        <v>50</v>
      </c>
      <c r="S597" t="s">
        <v>5940</v>
      </c>
      <c r="T597" s="2" t="str">
        <f>paramGPL(BaseParametros!$C$407:$E$416,F597:N597)</f>
        <v>{"usuario":1, "operacion":"C", "instrumento":0, "cartera":706, "titulos":110000.05, "indPrecio":"A", "cotizacion":235.09, "fechaLimiteHasta":"25/11/2026", "broker":50}</v>
      </c>
      <c r="U597" t="s">
        <v>5657</v>
      </c>
      <c r="V597" s="19" t="s">
        <v>5722</v>
      </c>
      <c r="W597" s="19" t="s">
        <v>5722</v>
      </c>
      <c r="X597" s="19" t="s">
        <v>4092</v>
      </c>
      <c r="Y597" s="19" t="s">
        <v>5728</v>
      </c>
    </row>
    <row r="598" spans="1:25">
      <c r="A598" t="s">
        <v>1</v>
      </c>
      <c r="B598" s="19">
        <v>1184</v>
      </c>
      <c r="C598" s="19" t="e">
        <f>VLOOKUP(B598,BaseMetodos!$A$2:$E$1177,3,FALSE)&amp;"."&amp;VLOOKUP(B598,BaseMetodos!$A$2:$E$1177,4,FALSE)</f>
        <v>#N/A</v>
      </c>
      <c r="D598" s="19" t="str">
        <f>VLOOKUP(B598,BaseMetodos!$A$2:$F$2177,5,FALSE)</f>
        <v>abq/fronton/altaOrdenRentaVariable</v>
      </c>
      <c r="E598" s="19">
        <f>VLOOKUP(B598,BaseMetodos!$A$2:$F$2177,6,FALSE)</f>
        <v>0</v>
      </c>
      <c r="F598" s="104">
        <v>1</v>
      </c>
      <c r="G598" s="104" t="s">
        <v>258</v>
      </c>
      <c r="H598" s="10">
        <v>39535</v>
      </c>
      <c r="I598" s="104">
        <v>706</v>
      </c>
      <c r="J598" s="104">
        <v>110000.05</v>
      </c>
      <c r="K598" s="104" t="s">
        <v>1503</v>
      </c>
      <c r="L598" s="104">
        <v>235.09</v>
      </c>
      <c r="M598" s="104" t="s">
        <v>5892</v>
      </c>
      <c r="N598" s="104">
        <v>50</v>
      </c>
      <c r="S598" t="s">
        <v>5882</v>
      </c>
      <c r="T598" s="2" t="str">
        <f>paramGPL(BaseParametros!$C$407:$E$416,F598:N598)</f>
        <v>{"usuario":1, "operacion":"C", "instrumento":39535, "cartera":706, "titulos":110000.05, "indPrecio":"A", "cotizacion":235.09, "fechaLimiteHasta":"25/11/2026", "broker":50}</v>
      </c>
      <c r="U598" t="s">
        <v>5657</v>
      </c>
      <c r="V598" s="19" t="s">
        <v>5722</v>
      </c>
      <c r="W598" s="19" t="s">
        <v>5722</v>
      </c>
      <c r="X598" s="19" t="s">
        <v>4092</v>
      </c>
      <c r="Y598" s="19" t="s">
        <v>5728</v>
      </c>
    </row>
    <row r="599" spans="1:25">
      <c r="A599" t="s">
        <v>1</v>
      </c>
      <c r="B599" s="19">
        <v>1184</v>
      </c>
      <c r="C599" s="19" t="e">
        <f>VLOOKUP(B599,BaseMetodos!$A$2:$E$1177,3,FALSE)&amp;"."&amp;VLOOKUP(B599,BaseMetodos!$A$2:$E$1177,4,FALSE)</f>
        <v>#N/A</v>
      </c>
      <c r="D599" s="19" t="str">
        <f>VLOOKUP(B599,BaseMetodos!$A$2:$F$2177,5,FALSE)</f>
        <v>abq/fronton/altaOrdenRentaVariable</v>
      </c>
      <c r="E599" s="19">
        <f>VLOOKUP(B599,BaseMetodos!$A$2:$F$2177,6,FALSE)</f>
        <v>0</v>
      </c>
      <c r="F599" s="104">
        <v>1</v>
      </c>
      <c r="G599" s="104" t="s">
        <v>258</v>
      </c>
      <c r="H599" s="104">
        <v>171</v>
      </c>
      <c r="I599" s="10">
        <v>123456789</v>
      </c>
      <c r="J599" s="104">
        <v>110000.05</v>
      </c>
      <c r="K599" s="104" t="s">
        <v>1503</v>
      </c>
      <c r="L599" s="104">
        <v>235.09</v>
      </c>
      <c r="M599" s="104" t="s">
        <v>5892</v>
      </c>
      <c r="N599" s="104">
        <v>50</v>
      </c>
      <c r="S599" t="s">
        <v>5883</v>
      </c>
      <c r="T599" s="2" t="str">
        <f>paramGPL(BaseParametros!$C$407:$E$416,F599:N599)</f>
        <v>{"usuario":1, "operacion":"C", "instrumento":171, "cartera":123456789, "titulos":110000.05, "indPrecio":"A", "cotizacion":235.09, "fechaLimiteHasta":"25/11/2026", "broker":50}</v>
      </c>
      <c r="U599" t="s">
        <v>5657</v>
      </c>
      <c r="V599" s="19" t="s">
        <v>5722</v>
      </c>
      <c r="W599" s="19" t="s">
        <v>5722</v>
      </c>
      <c r="X599" s="19" t="s">
        <v>4092</v>
      </c>
      <c r="Y599" s="19" t="s">
        <v>5728</v>
      </c>
    </row>
    <row r="600" spans="1:25">
      <c r="A600" t="s">
        <v>1</v>
      </c>
      <c r="B600" s="19">
        <v>1184</v>
      </c>
      <c r="C600" s="19" t="e">
        <f>VLOOKUP(B600,BaseMetodos!$A$2:$E$1177,3,FALSE)&amp;"."&amp;VLOOKUP(B600,BaseMetodos!$A$2:$E$1177,4,FALSE)</f>
        <v>#N/A</v>
      </c>
      <c r="D600" s="19" t="str">
        <f>VLOOKUP(B600,BaseMetodos!$A$2:$F$2177,5,FALSE)</f>
        <v>abq/fronton/altaOrdenRentaVariable</v>
      </c>
      <c r="E600" s="19">
        <f>VLOOKUP(B600,BaseMetodos!$A$2:$F$2177,6,FALSE)</f>
        <v>0</v>
      </c>
      <c r="F600" s="104">
        <v>1</v>
      </c>
      <c r="G600" s="104" t="s">
        <v>258</v>
      </c>
      <c r="H600" s="104">
        <v>171</v>
      </c>
      <c r="I600" s="10">
        <v>999</v>
      </c>
      <c r="J600" s="104">
        <v>110000.05</v>
      </c>
      <c r="K600" s="104" t="s">
        <v>1503</v>
      </c>
      <c r="L600" s="104">
        <v>235.09</v>
      </c>
      <c r="M600" s="104" t="s">
        <v>5892</v>
      </c>
      <c r="N600" s="104">
        <v>50</v>
      </c>
      <c r="S600" t="s">
        <v>5884</v>
      </c>
      <c r="T600" s="2" t="str">
        <f>paramGPL(BaseParametros!$C$407:$E$416,F600:N600)</f>
        <v>{"usuario":1, "operacion":"C", "instrumento":171, "cartera":999, "titulos":110000.05, "indPrecio":"A", "cotizacion":235.09, "fechaLimiteHasta":"25/11/2026", "broker":50}</v>
      </c>
      <c r="U600" t="s">
        <v>5657</v>
      </c>
      <c r="V600" s="19" t="s">
        <v>5722</v>
      </c>
      <c r="W600" s="19" t="s">
        <v>5722</v>
      </c>
      <c r="X600" s="19" t="s">
        <v>4092</v>
      </c>
      <c r="Y600" s="19" t="s">
        <v>5728</v>
      </c>
    </row>
    <row r="601" spans="1:25">
      <c r="A601" t="s">
        <v>1</v>
      </c>
      <c r="B601" s="19">
        <v>1184</v>
      </c>
      <c r="C601" s="19" t="e">
        <f>VLOOKUP(B601,BaseMetodos!$A$2:$E$1177,3,FALSE)&amp;"."&amp;VLOOKUP(B601,BaseMetodos!$A$2:$E$1177,4,FALSE)</f>
        <v>#N/A</v>
      </c>
      <c r="D601" s="19" t="str">
        <f>VLOOKUP(B601,BaseMetodos!$A$2:$F$2177,5,FALSE)</f>
        <v>abq/fronton/altaOrdenRentaVariable</v>
      </c>
      <c r="E601" s="19">
        <f>VLOOKUP(B601,BaseMetodos!$A$2:$F$2177,6,FALSE)</f>
        <v>0</v>
      </c>
      <c r="F601" s="104">
        <v>1</v>
      </c>
      <c r="G601" s="104" t="s">
        <v>258</v>
      </c>
      <c r="H601" s="104">
        <v>171</v>
      </c>
      <c r="I601" s="10">
        <v>0</v>
      </c>
      <c r="J601" s="104">
        <v>110000.05</v>
      </c>
      <c r="K601" s="104" t="s">
        <v>1503</v>
      </c>
      <c r="L601" s="104">
        <v>235.09</v>
      </c>
      <c r="M601" s="104" t="s">
        <v>5892</v>
      </c>
      <c r="N601" s="104">
        <v>50</v>
      </c>
      <c r="S601" t="s">
        <v>5945</v>
      </c>
      <c r="T601" s="2" t="str">
        <f>paramGPL(BaseParametros!$C$407:$E$416,F601:N601)</f>
        <v>{"usuario":1, "operacion":"C", "instrumento":171, "cartera":0, "titulos":110000.05, "indPrecio":"A", "cotizacion":235.09, "fechaLimiteHasta":"25/11/2026", "broker":50}</v>
      </c>
      <c r="U601" t="s">
        <v>5657</v>
      </c>
      <c r="V601" s="19" t="s">
        <v>5722</v>
      </c>
      <c r="W601" s="19" t="s">
        <v>5722</v>
      </c>
      <c r="X601" s="19" t="s">
        <v>4092</v>
      </c>
      <c r="Y601" s="19" t="s">
        <v>5728</v>
      </c>
    </row>
    <row r="602" spans="1:25">
      <c r="A602" t="s">
        <v>1</v>
      </c>
      <c r="B602" s="19">
        <v>1184</v>
      </c>
      <c r="C602" s="19" t="e">
        <f>VLOOKUP(B602,BaseMetodos!$A$2:$E$1177,3,FALSE)&amp;"."&amp;VLOOKUP(B602,BaseMetodos!$A$2:$E$1177,4,FALSE)</f>
        <v>#N/A</v>
      </c>
      <c r="D602" s="19" t="str">
        <f>VLOOKUP(B602,BaseMetodos!$A$2:$F$2177,5,FALSE)</f>
        <v>abq/fronton/altaOrdenRentaVariable</v>
      </c>
      <c r="E602" s="19">
        <f>VLOOKUP(B602,BaseMetodos!$A$2:$F$2177,6,FALSE)</f>
        <v>0</v>
      </c>
      <c r="F602" s="104">
        <v>1</v>
      </c>
      <c r="G602" s="104" t="s">
        <v>258</v>
      </c>
      <c r="H602" s="104">
        <v>171</v>
      </c>
      <c r="I602" s="104">
        <v>706</v>
      </c>
      <c r="J602" s="98" t="s">
        <v>5885</v>
      </c>
      <c r="K602" s="104" t="s">
        <v>1503</v>
      </c>
      <c r="L602" s="104">
        <v>235.09</v>
      </c>
      <c r="M602" s="104" t="s">
        <v>5892</v>
      </c>
      <c r="N602" s="104">
        <v>50</v>
      </c>
      <c r="S602" t="s">
        <v>5886</v>
      </c>
      <c r="T602" s="2" t="str">
        <f>paramGPL(BaseParametros!$C$407:$E$416,F602:N602)</f>
        <v>{"usuario":1, "operacion":"C", "instrumento":171, "cartera":706, "titulos":10000010000000000000000005.00, "indPrecio":"A", "cotizacion":235.09, "fechaLimiteHasta":"25/11/2026", "broker":50}</v>
      </c>
      <c r="U602" t="s">
        <v>5657</v>
      </c>
      <c r="V602" s="19" t="s">
        <v>5722</v>
      </c>
      <c r="W602" s="19" t="s">
        <v>5722</v>
      </c>
      <c r="X602" s="19" t="s">
        <v>4092</v>
      </c>
      <c r="Y602" s="19" t="s">
        <v>5728</v>
      </c>
    </row>
    <row r="603" spans="1:25">
      <c r="A603" t="s">
        <v>1</v>
      </c>
      <c r="B603" s="19">
        <v>1184</v>
      </c>
      <c r="C603" s="19" t="e">
        <f>VLOOKUP(B603,BaseMetodos!$A$2:$E$1177,3,FALSE)&amp;"."&amp;VLOOKUP(B603,BaseMetodos!$A$2:$E$1177,4,FALSE)</f>
        <v>#N/A</v>
      </c>
      <c r="D603" s="19" t="str">
        <f>VLOOKUP(B603,BaseMetodos!$A$2:$F$2177,5,FALSE)</f>
        <v>abq/fronton/altaOrdenRentaVariable</v>
      </c>
      <c r="E603" s="19">
        <f>VLOOKUP(B603,BaseMetodos!$A$2:$F$2177,6,FALSE)</f>
        <v>0</v>
      </c>
      <c r="F603" s="104">
        <v>1</v>
      </c>
      <c r="G603" s="104" t="s">
        <v>258</v>
      </c>
      <c r="H603" s="104">
        <v>171</v>
      </c>
      <c r="I603" s="104">
        <v>706</v>
      </c>
      <c r="J603" s="98">
        <v>-123000</v>
      </c>
      <c r="K603" s="104" t="s">
        <v>1503</v>
      </c>
      <c r="L603" s="104">
        <v>235.09</v>
      </c>
      <c r="M603" s="104" t="s">
        <v>5892</v>
      </c>
      <c r="N603" s="104">
        <v>50</v>
      </c>
      <c r="S603" t="s">
        <v>5549</v>
      </c>
      <c r="T603" s="2" t="str">
        <f>paramGPL(BaseParametros!$C$407:$E$416,F603:N603)</f>
        <v>{"usuario":1, "operacion":"C", "instrumento":171, "cartera":706, "titulos":-123000.00, "indPrecio":"A", "cotizacion":235.09, "fechaLimiteHasta":"25/11/2026", "broker":50}</v>
      </c>
      <c r="U603" t="s">
        <v>5657</v>
      </c>
      <c r="V603" s="19" t="s">
        <v>5722</v>
      </c>
      <c r="W603" s="19" t="s">
        <v>5722</v>
      </c>
      <c r="X603" s="19" t="s">
        <v>4092</v>
      </c>
      <c r="Y603" s="19" t="s">
        <v>5728</v>
      </c>
    </row>
    <row r="604" spans="1:25">
      <c r="A604" t="s">
        <v>1</v>
      </c>
      <c r="B604" s="19">
        <v>1184</v>
      </c>
      <c r="C604" s="19" t="e">
        <f>VLOOKUP(B604,BaseMetodos!$A$2:$E$1177,3,FALSE)&amp;"."&amp;VLOOKUP(B604,BaseMetodos!$A$2:$E$1177,4,FALSE)</f>
        <v>#N/A</v>
      </c>
      <c r="D604" s="19" t="str">
        <f>VLOOKUP(B604,BaseMetodos!$A$2:$F$2177,5,FALSE)</f>
        <v>abq/fronton/altaOrdenRentaVariable</v>
      </c>
      <c r="E604" s="19">
        <f>VLOOKUP(B604,BaseMetodos!$A$2:$F$2177,6,FALSE)</f>
        <v>0</v>
      </c>
      <c r="F604" s="104">
        <v>1</v>
      </c>
      <c r="G604" s="104" t="s">
        <v>258</v>
      </c>
      <c r="H604" s="104">
        <v>171</v>
      </c>
      <c r="I604" s="104">
        <v>706</v>
      </c>
      <c r="J604" s="98">
        <v>0</v>
      </c>
      <c r="K604" s="104" t="s">
        <v>1503</v>
      </c>
      <c r="L604" s="104">
        <v>235.09</v>
      </c>
      <c r="M604" s="104" t="s">
        <v>5892</v>
      </c>
      <c r="N604" s="104">
        <v>50</v>
      </c>
      <c r="S604" t="s">
        <v>1841</v>
      </c>
      <c r="T604" s="2" t="str">
        <f>paramGPL(BaseParametros!$C$407:$E$416,F604:N604)</f>
        <v>{"usuario":1, "operacion":"C", "instrumento":171, "cartera":706, "titulos":0.00, "indPrecio":"A", "cotizacion":235.09, "fechaLimiteHasta":"25/11/2026", "broker":50}</v>
      </c>
      <c r="U604" t="s">
        <v>5657</v>
      </c>
      <c r="V604" s="19" t="s">
        <v>5722</v>
      </c>
      <c r="W604" s="19" t="s">
        <v>5722</v>
      </c>
      <c r="X604" s="19" t="s">
        <v>4092</v>
      </c>
      <c r="Y604" s="19" t="s">
        <v>5728</v>
      </c>
    </row>
    <row r="605" spans="1:25">
      <c r="A605" t="s">
        <v>1</v>
      </c>
      <c r="B605" s="19">
        <v>1184</v>
      </c>
      <c r="C605" s="19" t="e">
        <f>VLOOKUP(B605,BaseMetodos!$A$2:$E$1177,3,FALSE)&amp;"."&amp;VLOOKUP(B605,BaseMetodos!$A$2:$E$1177,4,FALSE)</f>
        <v>#N/A</v>
      </c>
      <c r="D605" s="19" t="str">
        <f>VLOOKUP(B605,BaseMetodos!$A$2:$F$2177,5,FALSE)</f>
        <v>abq/fronton/altaOrdenRentaVariable</v>
      </c>
      <c r="E605" s="19">
        <f>VLOOKUP(B605,BaseMetodos!$A$2:$F$2177,6,FALSE)</f>
        <v>0</v>
      </c>
      <c r="F605" s="104">
        <v>1</v>
      </c>
      <c r="G605" s="104" t="s">
        <v>258</v>
      </c>
      <c r="H605" s="104">
        <v>171</v>
      </c>
      <c r="I605" s="104">
        <v>706</v>
      </c>
      <c r="J605" s="104">
        <v>110000.05</v>
      </c>
      <c r="K605" s="10" t="s">
        <v>5888</v>
      </c>
      <c r="L605" s="104">
        <v>235.09</v>
      </c>
      <c r="M605" s="104" t="s">
        <v>5892</v>
      </c>
      <c r="N605" s="104">
        <v>50</v>
      </c>
      <c r="S605" t="s">
        <v>5887</v>
      </c>
      <c r="T605" s="2" t="str">
        <f>paramGPL(BaseParametros!$C$407:$E$416,F605:N605)</f>
        <v>{"usuario":1, "operacion":"C", "instrumento":171, "cartera":706, "titulos":110000.05, "indPrecio":"R", "cotizacion":235.09, "fechaLimiteHasta":"25/11/2026", "broker":50}</v>
      </c>
      <c r="U605" t="s">
        <v>5657</v>
      </c>
      <c r="V605" s="19" t="s">
        <v>5722</v>
      </c>
      <c r="W605" s="19" t="s">
        <v>5722</v>
      </c>
      <c r="X605" s="19" t="s">
        <v>4092</v>
      </c>
      <c r="Y605" s="19" t="s">
        <v>5728</v>
      </c>
    </row>
    <row r="606" spans="1:25">
      <c r="A606" t="s">
        <v>1</v>
      </c>
      <c r="B606" s="19">
        <v>1184</v>
      </c>
      <c r="C606" s="19" t="e">
        <f>VLOOKUP(B606,BaseMetodos!$A$2:$E$1177,3,FALSE)&amp;"."&amp;VLOOKUP(B606,BaseMetodos!$A$2:$E$1177,4,FALSE)</f>
        <v>#N/A</v>
      </c>
      <c r="D606" s="19" t="str">
        <f>VLOOKUP(B606,BaseMetodos!$A$2:$F$2177,5,FALSE)</f>
        <v>abq/fronton/altaOrdenRentaVariable</v>
      </c>
      <c r="E606" s="19">
        <f>VLOOKUP(B606,BaseMetodos!$A$2:$F$2177,6,FALSE)</f>
        <v>0</v>
      </c>
      <c r="F606" s="104">
        <v>1</v>
      </c>
      <c r="G606" s="104" t="s">
        <v>258</v>
      </c>
      <c r="H606" s="104">
        <v>171</v>
      </c>
      <c r="I606" s="104">
        <v>706</v>
      </c>
      <c r="J606" s="104">
        <v>110000.05</v>
      </c>
      <c r="K606" s="104" t="s">
        <v>1503</v>
      </c>
      <c r="L606" s="10">
        <v>-200</v>
      </c>
      <c r="M606" s="104" t="s">
        <v>5892</v>
      </c>
      <c r="N606" s="104">
        <v>50</v>
      </c>
      <c r="S606" t="s">
        <v>5891</v>
      </c>
      <c r="T606" s="2" t="str">
        <f>paramGPL(BaseParametros!$C$407:$E$416,F606:N606)</f>
        <v>{"usuario":1, "operacion":"C", "instrumento":171, "cartera":706, "titulos":110000.05, "indPrecio":"A", "cotizacion":-200.00, "fechaLimiteHasta":"25/11/2026", "broker":50}</v>
      </c>
      <c r="U606" t="s">
        <v>5657</v>
      </c>
      <c r="V606" s="19" t="s">
        <v>5722</v>
      </c>
      <c r="W606" s="19" t="s">
        <v>5722</v>
      </c>
      <c r="X606" s="19" t="s">
        <v>4092</v>
      </c>
      <c r="Y606" s="19" t="s">
        <v>5728</v>
      </c>
    </row>
    <row r="607" spans="1:25">
      <c r="A607" t="s">
        <v>1</v>
      </c>
      <c r="B607" s="19">
        <v>1184</v>
      </c>
      <c r="C607" s="19" t="e">
        <f>VLOOKUP(B607,BaseMetodos!$A$2:$E$1177,3,FALSE)&amp;"."&amp;VLOOKUP(B607,BaseMetodos!$A$2:$E$1177,4,FALSE)</f>
        <v>#N/A</v>
      </c>
      <c r="D607" s="19" t="str">
        <f>VLOOKUP(B607,BaseMetodos!$A$2:$F$2177,5,FALSE)</f>
        <v>abq/fronton/altaOrdenRentaVariable</v>
      </c>
      <c r="E607" s="19">
        <f>VLOOKUP(B607,BaseMetodos!$A$2:$F$2177,6,FALSE)</f>
        <v>0</v>
      </c>
      <c r="F607" s="104">
        <v>1</v>
      </c>
      <c r="G607" s="104" t="s">
        <v>258</v>
      </c>
      <c r="H607" s="104">
        <v>171</v>
      </c>
      <c r="I607" s="104">
        <v>706</v>
      </c>
      <c r="J607" s="104">
        <v>110000.05</v>
      </c>
      <c r="K607" s="104" t="s">
        <v>1503</v>
      </c>
      <c r="L607" s="104">
        <v>235.09</v>
      </c>
      <c r="M607" s="10" t="s">
        <v>5893</v>
      </c>
      <c r="N607" s="104">
        <v>50</v>
      </c>
      <c r="S607" t="s">
        <v>5894</v>
      </c>
      <c r="T607" s="2" t="str">
        <f>paramGPL(BaseParametros!$C$407:$E$416,F607:N607)</f>
        <v>{"usuario":1, "operacion":"C", "instrumento":171, "cartera":706, "titulos":110000.05, "indPrecio":"A", "cotizacion":235.09, "fechaLimiteHasta":"50/11/2026", "broker":50}</v>
      </c>
      <c r="U607" t="s">
        <v>5657</v>
      </c>
      <c r="V607" s="19" t="s">
        <v>5722</v>
      </c>
      <c r="W607" s="19" t="s">
        <v>5722</v>
      </c>
      <c r="X607" s="19" t="s">
        <v>4092</v>
      </c>
      <c r="Y607" s="19" t="s">
        <v>5728</v>
      </c>
    </row>
    <row r="608" spans="1:25">
      <c r="A608" t="s">
        <v>1</v>
      </c>
      <c r="B608" s="19">
        <v>1184</v>
      </c>
      <c r="C608" s="19" t="e">
        <f>VLOOKUP(B608,BaseMetodos!$A$2:$E$1177,3,FALSE)&amp;"."&amp;VLOOKUP(B608,BaseMetodos!$A$2:$E$1177,4,FALSE)</f>
        <v>#N/A</v>
      </c>
      <c r="D608" s="19" t="str">
        <f>VLOOKUP(B608,BaseMetodos!$A$2:$F$2177,5,FALSE)</f>
        <v>abq/fronton/altaOrdenRentaVariable</v>
      </c>
      <c r="E608" s="19">
        <f>VLOOKUP(B608,BaseMetodos!$A$2:$F$2177,6,FALSE)</f>
        <v>0</v>
      </c>
      <c r="F608" s="104">
        <v>1</v>
      </c>
      <c r="G608" s="104" t="s">
        <v>258</v>
      </c>
      <c r="H608" s="104">
        <v>171</v>
      </c>
      <c r="I608" s="104">
        <v>706</v>
      </c>
      <c r="J608" s="104">
        <v>110000.05</v>
      </c>
      <c r="K608" s="104" t="s">
        <v>1503</v>
      </c>
      <c r="L608" s="104">
        <v>235.09</v>
      </c>
      <c r="M608" s="10" t="s">
        <v>5895</v>
      </c>
      <c r="N608" s="104">
        <v>50</v>
      </c>
      <c r="S608" t="s">
        <v>5894</v>
      </c>
      <c r="T608" s="2" t="str">
        <f>paramGPL(BaseParametros!$C$407:$E$416,F608:N608)</f>
        <v>{"usuario":1, "operacion":"C", "instrumento":171, "cartera":706, "titulos":110000.05, "indPrecio":"A", "cotizacion":235.09, "fechaLimiteHasta":"12-11-2026", "broker":50}</v>
      </c>
      <c r="U608" t="s">
        <v>5657</v>
      </c>
      <c r="V608" s="19" t="s">
        <v>5722</v>
      </c>
      <c r="W608" s="19" t="s">
        <v>5722</v>
      </c>
      <c r="X608" s="19" t="s">
        <v>4092</v>
      </c>
      <c r="Y608" s="19" t="s">
        <v>5728</v>
      </c>
    </row>
    <row r="609" spans="1:25" s="87" customFormat="1" ht="15" thickBot="1">
      <c r="A609" s="87" t="s">
        <v>1</v>
      </c>
      <c r="B609" s="84">
        <v>1184</v>
      </c>
      <c r="C609" s="84" t="e">
        <f>VLOOKUP(B609,BaseMetodos!$A$2:$E$1177,3,FALSE)&amp;"."&amp;VLOOKUP(B609,BaseMetodos!$A$2:$E$1177,4,FALSE)</f>
        <v>#N/A</v>
      </c>
      <c r="D609" s="84" t="str">
        <f>VLOOKUP(B609,BaseMetodos!$A$2:$F$2177,5,FALSE)</f>
        <v>abq/fronton/altaOrdenRentaVariable</v>
      </c>
      <c r="E609" s="84">
        <f>VLOOKUP(B609,BaseMetodos!$A$2:$F$2177,6,FALSE)</f>
        <v>0</v>
      </c>
      <c r="F609" s="105">
        <v>1</v>
      </c>
      <c r="G609" s="105" t="s">
        <v>258</v>
      </c>
      <c r="H609" s="105">
        <v>171</v>
      </c>
      <c r="I609" s="105">
        <v>706</v>
      </c>
      <c r="J609" s="105">
        <v>110000.05</v>
      </c>
      <c r="K609" s="105" t="s">
        <v>1503</v>
      </c>
      <c r="L609" s="105">
        <v>235.09</v>
      </c>
      <c r="M609" s="105" t="s">
        <v>5892</v>
      </c>
      <c r="N609" s="85">
        <v>80</v>
      </c>
      <c r="O609" s="86"/>
      <c r="P609" s="86"/>
      <c r="Q609" s="86"/>
      <c r="R609" s="86"/>
      <c r="S609" s="87" t="s">
        <v>5896</v>
      </c>
      <c r="T609" s="88" t="str">
        <f>paramGPL(BaseParametros!$C$407:$E$416,F609:N609)</f>
        <v>{"usuario":1, "operacion":"C", "instrumento":171, "cartera":706, "titulos":110000.05, "indPrecio":"A", "cotizacion":235.09, "fechaLimiteHasta":"25/11/2026", "broker":80}</v>
      </c>
      <c r="U609" s="87" t="s">
        <v>5657</v>
      </c>
      <c r="V609" s="84" t="s">
        <v>5722</v>
      </c>
      <c r="W609" s="84" t="s">
        <v>5722</v>
      </c>
      <c r="X609" s="84" t="s">
        <v>4092</v>
      </c>
      <c r="Y609" s="84" t="s">
        <v>5728</v>
      </c>
    </row>
    <row r="610" spans="1:25">
      <c r="A610" t="s">
        <v>1</v>
      </c>
      <c r="B610" s="19">
        <v>1185</v>
      </c>
      <c r="C610" s="19" t="e">
        <f>VLOOKUP(B610,BaseMetodos!$A$2:$E$1177,3,FALSE)&amp;"."&amp;VLOOKUP(B610,BaseMetodos!$A$2:$E$1177,4,FALSE)</f>
        <v>#N/A</v>
      </c>
      <c r="D610" s="19" t="str">
        <f>VLOOKUP(B610,BaseMetodos!$A$2:$F$2177,5,FALSE)</f>
        <v>abq/fronton/altaOrdenRentaFija</v>
      </c>
      <c r="E610" s="19">
        <f>VLOOKUP(B610,BaseMetodos!$A$2:$F$2177,6,FALSE)</f>
        <v>0</v>
      </c>
      <c r="F610" s="104">
        <v>1</v>
      </c>
      <c r="G610" s="104" t="s">
        <v>258</v>
      </c>
      <c r="H610" s="104" t="s">
        <v>4703</v>
      </c>
      <c r="I610" s="104">
        <v>171</v>
      </c>
      <c r="J610" s="104">
        <v>706</v>
      </c>
      <c r="K610" s="11">
        <v>110000.05</v>
      </c>
      <c r="L610" s="11" t="s">
        <v>1503</v>
      </c>
      <c r="M610" s="11">
        <v>1.18</v>
      </c>
      <c r="N610" s="11">
        <v>223.4</v>
      </c>
      <c r="O610" s="11" t="s">
        <v>5892</v>
      </c>
      <c r="P610" s="11" t="s">
        <v>5903</v>
      </c>
      <c r="S610" t="s">
        <v>5946</v>
      </c>
      <c r="T610" s="95" t="str">
        <f>paramGPL(BaseParametros!$C$417:$E$428,F610:P610)</f>
        <v>{"usuario":1, "operacion":"C", "indPrimarioSecundario":"P", "instrumento":171, "cartera":706, "nominalDiv":110000.05, "indPrecio":"A", "tasaOpe":1.18, "cotizacion":223.40, "fechaLimiteHasta":"25/11/2026", "fechaLiquidacion":"26/11/2026"}</v>
      </c>
      <c r="U610" t="s">
        <v>5657</v>
      </c>
      <c r="V610" t="s">
        <v>5722</v>
      </c>
      <c r="W610" t="s">
        <v>5722</v>
      </c>
      <c r="X610" t="s">
        <v>4092</v>
      </c>
      <c r="Y610" t="s">
        <v>5728</v>
      </c>
    </row>
    <row r="611" spans="1:25">
      <c r="A611" t="s">
        <v>1</v>
      </c>
      <c r="B611" s="19">
        <v>1185</v>
      </c>
      <c r="C611" s="19" t="e">
        <f>VLOOKUP(B611,BaseMetodos!$A$2:$E$1177,3,FALSE)&amp;"."&amp;VLOOKUP(B611,BaseMetodos!$A$2:$E$1177,4,FALSE)</f>
        <v>#N/A</v>
      </c>
      <c r="D611" s="19" t="str">
        <f>VLOOKUP(B611,BaseMetodos!$A$2:$F$2177,5,FALSE)</f>
        <v>abq/fronton/altaOrdenRentaFija</v>
      </c>
      <c r="E611" s="19">
        <f>VLOOKUP(B611,BaseMetodos!$A$2:$F$2177,6,FALSE)</f>
        <v>0</v>
      </c>
      <c r="F611" s="104">
        <v>1</v>
      </c>
      <c r="G611" s="10" t="s">
        <v>5419</v>
      </c>
      <c r="H611" s="104" t="s">
        <v>4703</v>
      </c>
      <c r="I611" s="104">
        <v>171</v>
      </c>
      <c r="J611" s="104">
        <v>706</v>
      </c>
      <c r="K611" s="11">
        <v>110000.05</v>
      </c>
      <c r="L611" s="11" t="s">
        <v>1503</v>
      </c>
      <c r="M611" s="11">
        <v>1.18</v>
      </c>
      <c r="N611" s="11">
        <v>223.4</v>
      </c>
      <c r="O611" s="11" t="s">
        <v>5892</v>
      </c>
      <c r="P611" s="11" t="s">
        <v>5903</v>
      </c>
      <c r="S611" t="s">
        <v>5889</v>
      </c>
      <c r="T611" s="2" t="str">
        <f>paramGPL(BaseParametros!$C$417:$E$428,F611:P611)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1" t="s">
        <v>5657</v>
      </c>
      <c r="V611" t="s">
        <v>5722</v>
      </c>
      <c r="W611" t="s">
        <v>5722</v>
      </c>
      <c r="X611" t="s">
        <v>4092</v>
      </c>
      <c r="Y611" t="s">
        <v>5728</v>
      </c>
    </row>
    <row r="612" spans="1:25">
      <c r="A612" t="s">
        <v>1</v>
      </c>
      <c r="B612" s="19">
        <v>1185</v>
      </c>
      <c r="C612" s="19" t="e">
        <f>VLOOKUP(B612,BaseMetodos!$A$2:$E$1177,3,FALSE)&amp;"."&amp;VLOOKUP(B612,BaseMetodos!$A$2:$E$1177,4,FALSE)</f>
        <v>#N/A</v>
      </c>
      <c r="D612" s="19" t="str">
        <f>VLOOKUP(B612,BaseMetodos!$A$2:$F$2177,5,FALSE)</f>
        <v>abq/fronton/altaOrdenRentaFija</v>
      </c>
      <c r="E612" s="19">
        <f>VLOOKUP(B612,BaseMetodos!$A$2:$F$2177,6,FALSE)</f>
        <v>0</v>
      </c>
      <c r="F612" s="104">
        <v>1</v>
      </c>
      <c r="G612" s="10" t="s">
        <v>5419</v>
      </c>
      <c r="H612" s="104" t="s">
        <v>4703</v>
      </c>
      <c r="I612" s="104">
        <v>171</v>
      </c>
      <c r="J612" s="104">
        <v>706</v>
      </c>
      <c r="K612" s="11">
        <v>110000.05</v>
      </c>
      <c r="L612" s="11" t="s">
        <v>1503</v>
      </c>
      <c r="M612" s="11">
        <v>1.18</v>
      </c>
      <c r="N612" s="11">
        <v>223.4</v>
      </c>
      <c r="O612" s="11" t="s">
        <v>5892</v>
      </c>
      <c r="P612" s="11" t="s">
        <v>5903</v>
      </c>
      <c r="S612" t="s">
        <v>5890</v>
      </c>
      <c r="T612" s="2" t="str">
        <f>paramGPL(BaseParametros!$C$417:$E$428,F612:P612)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2" t="s">
        <v>5657</v>
      </c>
      <c r="V612" t="s">
        <v>5722</v>
      </c>
      <c r="W612" t="s">
        <v>5722</v>
      </c>
      <c r="X612" t="s">
        <v>4092</v>
      </c>
      <c r="Y612" t="s">
        <v>5728</v>
      </c>
    </row>
    <row r="613" spans="1:25">
      <c r="A613" t="s">
        <v>1</v>
      </c>
      <c r="B613" s="19">
        <v>1185</v>
      </c>
      <c r="C613" s="19" t="e">
        <f>VLOOKUP(B613,BaseMetodos!$A$2:$E$1177,3,FALSE)&amp;"."&amp;VLOOKUP(B613,BaseMetodos!$A$2:$E$1177,4,FALSE)</f>
        <v>#N/A</v>
      </c>
      <c r="D613" s="19" t="str">
        <f>VLOOKUP(B613,BaseMetodos!$A$2:$F$2177,5,FALSE)</f>
        <v>abq/fronton/altaOrdenRentaFija</v>
      </c>
      <c r="E613" s="19">
        <f>VLOOKUP(B613,BaseMetodos!$A$2:$F$2177,6,FALSE)</f>
        <v>0</v>
      </c>
      <c r="F613" s="104">
        <v>1</v>
      </c>
      <c r="G613" s="10" t="s">
        <v>5584</v>
      </c>
      <c r="H613" s="104" t="s">
        <v>4703</v>
      </c>
      <c r="I613" s="104">
        <v>171</v>
      </c>
      <c r="J613" s="104">
        <v>706</v>
      </c>
      <c r="K613" s="11">
        <v>110000.05</v>
      </c>
      <c r="L613" s="11" t="s">
        <v>1503</v>
      </c>
      <c r="M613" s="11">
        <v>1.18</v>
      </c>
      <c r="N613" s="11">
        <v>223.4</v>
      </c>
      <c r="O613" s="11" t="s">
        <v>5892</v>
      </c>
      <c r="P613" s="11" t="s">
        <v>5903</v>
      </c>
      <c r="S613" t="s">
        <v>5881</v>
      </c>
      <c r="T613" s="2" t="str">
        <f>paramGPL(BaseParametros!$C$417:$E$428,F613:P613)</f>
        <v>{"usuario":1, "operacion":"X", "indPrimarioSecundario":"P", "instrumento":171, "cartera":706, "nominalDiv":110000.05, "indPrecio":"A", "tasaOpe":1.18, "cotizacion":223.40, "fechaLimiteHasta":"25/11/2026", "fechaLiquidacion":"26/11/2026"}</v>
      </c>
      <c r="U613" t="s">
        <v>5657</v>
      </c>
      <c r="V613" t="s">
        <v>5722</v>
      </c>
      <c r="W613" t="s">
        <v>5722</v>
      </c>
      <c r="X613" t="s">
        <v>4092</v>
      </c>
      <c r="Y613" t="s">
        <v>5728</v>
      </c>
    </row>
    <row r="614" spans="1:25">
      <c r="A614" t="s">
        <v>1</v>
      </c>
      <c r="B614" s="19">
        <v>1185</v>
      </c>
      <c r="C614" s="19" t="e">
        <f>VLOOKUP(B614,BaseMetodos!$A$2:$E$1177,3,FALSE)&amp;"."&amp;VLOOKUP(B614,BaseMetodos!$A$2:$E$1177,4,FALSE)</f>
        <v>#N/A</v>
      </c>
      <c r="D614" s="19" t="str">
        <f>VLOOKUP(B614,BaseMetodos!$A$2:$F$2177,5,FALSE)</f>
        <v>abq/fronton/altaOrdenRentaFija</v>
      </c>
      <c r="E614" s="19">
        <f>VLOOKUP(B614,BaseMetodos!$A$2:$F$2177,6,FALSE)</f>
        <v>0</v>
      </c>
      <c r="F614" s="104">
        <v>1</v>
      </c>
      <c r="G614" s="104" t="s">
        <v>258</v>
      </c>
      <c r="H614" s="104" t="s">
        <v>4703</v>
      </c>
      <c r="I614" s="10">
        <v>5</v>
      </c>
      <c r="J614" s="104">
        <v>706</v>
      </c>
      <c r="K614" s="11">
        <v>110000.05</v>
      </c>
      <c r="L614" s="11" t="s">
        <v>1503</v>
      </c>
      <c r="M614" s="11">
        <v>1.18</v>
      </c>
      <c r="N614" s="11">
        <v>223.4</v>
      </c>
      <c r="O614" s="11" t="s">
        <v>5892</v>
      </c>
      <c r="P614" s="11" t="s">
        <v>5903</v>
      </c>
      <c r="S614" t="s">
        <v>5583</v>
      </c>
      <c r="T614" s="2" t="str">
        <f>paramGPL(BaseParametros!$C$417:$E$428,F614:P614)</f>
        <v>{"usuario":1, "operacion":"C", "indPrimarioSecundario":"P", "instrumento":5, "cartera":706, "nominalDiv":110000.05, "indPrecio":"A", "tasaOpe":1.18, "cotizacion":223.40, "fechaLimiteHasta":"25/11/2026", "fechaLiquidacion":"26/11/2026"}</v>
      </c>
      <c r="U614" t="s">
        <v>5657</v>
      </c>
      <c r="V614" t="s">
        <v>5722</v>
      </c>
      <c r="W614" t="s">
        <v>5722</v>
      </c>
      <c r="X614" t="s">
        <v>4092</v>
      </c>
      <c r="Y614" t="s">
        <v>5728</v>
      </c>
    </row>
    <row r="615" spans="1:25">
      <c r="A615" t="s">
        <v>1</v>
      </c>
      <c r="B615" s="19">
        <v>1185</v>
      </c>
      <c r="C615" s="19" t="e">
        <f>VLOOKUP(B615,BaseMetodos!$A$2:$E$1177,3,FALSE)&amp;"."&amp;VLOOKUP(B615,BaseMetodos!$A$2:$E$1177,4,FALSE)</f>
        <v>#N/A</v>
      </c>
      <c r="D615" s="19" t="str">
        <f>VLOOKUP(B615,BaseMetodos!$A$2:$F$2177,5,FALSE)</f>
        <v>abq/fronton/altaOrdenRentaFija</v>
      </c>
      <c r="E615" s="19">
        <f>VLOOKUP(B615,BaseMetodos!$A$2:$F$2177,6,FALSE)</f>
        <v>0</v>
      </c>
      <c r="F615" s="104">
        <v>1</v>
      </c>
      <c r="G615" s="104" t="s">
        <v>258</v>
      </c>
      <c r="H615" s="104" t="s">
        <v>4703</v>
      </c>
      <c r="I615" s="10">
        <v>0</v>
      </c>
      <c r="J615" s="104">
        <v>706</v>
      </c>
      <c r="K615" s="11">
        <v>110000.05</v>
      </c>
      <c r="L615" s="11" t="s">
        <v>1503</v>
      </c>
      <c r="M615" s="11">
        <v>1.18</v>
      </c>
      <c r="N615" s="11">
        <v>223.4</v>
      </c>
      <c r="O615" s="11" t="s">
        <v>5892</v>
      </c>
      <c r="P615" s="11" t="s">
        <v>5903</v>
      </c>
      <c r="S615" t="s">
        <v>5940</v>
      </c>
      <c r="T615" s="2" t="str">
        <f>paramGPL(BaseParametros!$C$417:$E$428,F615:P615)</f>
        <v>{"usuario":1, "operacion":"C", "indPrimarioSecundario":"P", "instrumento":0, "cartera":706, "nominalDiv":110000.05, "indPrecio":"A", "tasaOpe":1.18, "cotizacion":223.40, "fechaLimiteHasta":"25/11/2026", "fechaLiquidacion":"26/11/2026"}</v>
      </c>
      <c r="U615" t="s">
        <v>5657</v>
      </c>
      <c r="V615" t="s">
        <v>5722</v>
      </c>
      <c r="W615" t="s">
        <v>5722</v>
      </c>
      <c r="X615" t="s">
        <v>4092</v>
      </c>
      <c r="Y615" t="s">
        <v>5728</v>
      </c>
    </row>
    <row r="616" spans="1:25">
      <c r="A616" t="s">
        <v>1</v>
      </c>
      <c r="B616" s="19">
        <v>1185</v>
      </c>
      <c r="C616" s="19" t="e">
        <f>VLOOKUP(B616,BaseMetodos!$A$2:$E$1177,3,FALSE)&amp;"."&amp;VLOOKUP(B616,BaseMetodos!$A$2:$E$1177,4,FALSE)</f>
        <v>#N/A</v>
      </c>
      <c r="D616" s="19" t="str">
        <f>VLOOKUP(B616,BaseMetodos!$A$2:$F$2177,5,FALSE)</f>
        <v>abq/fronton/altaOrdenRentaFija</v>
      </c>
      <c r="E616" s="19">
        <f>VLOOKUP(B616,BaseMetodos!$A$2:$F$2177,6,FALSE)</f>
        <v>0</v>
      </c>
      <c r="F616" s="104">
        <v>1</v>
      </c>
      <c r="G616" s="104" t="s">
        <v>258</v>
      </c>
      <c r="H616" s="104" t="s">
        <v>4703</v>
      </c>
      <c r="I616" s="10">
        <v>44541</v>
      </c>
      <c r="J616" s="104">
        <v>706</v>
      </c>
      <c r="K616" s="11">
        <v>110000.05</v>
      </c>
      <c r="L616" s="11" t="s">
        <v>1503</v>
      </c>
      <c r="M616" s="11">
        <v>1.18</v>
      </c>
      <c r="N616" s="11">
        <v>223.4</v>
      </c>
      <c r="O616" s="11" t="s">
        <v>5892</v>
      </c>
      <c r="P616" s="11" t="s">
        <v>5903</v>
      </c>
      <c r="S616" t="s">
        <v>5905</v>
      </c>
      <c r="T616" s="2" t="str">
        <f>paramGPL(BaseParametros!$C$417:$E$428,F616:P616)</f>
        <v>{"usuario":1, "operacion":"C", "indPrimarioSecundario":"P", "instrumento":44541, "cartera":706, "nominalDiv":110000.05, "indPrecio":"A", "tasaOpe":1.18, "cotizacion":223.40, "fechaLimiteHasta":"25/11/2026", "fechaLiquidacion":"26/11/2026"}</v>
      </c>
      <c r="U616" t="s">
        <v>5657</v>
      </c>
      <c r="V616" t="s">
        <v>5722</v>
      </c>
      <c r="W616" t="s">
        <v>5722</v>
      </c>
      <c r="X616" t="s">
        <v>4092</v>
      </c>
      <c r="Y616" t="s">
        <v>5728</v>
      </c>
    </row>
    <row r="617" spans="1:25">
      <c r="A617" t="s">
        <v>1</v>
      </c>
      <c r="B617" s="19">
        <v>1185</v>
      </c>
      <c r="C617" s="19" t="e">
        <f>VLOOKUP(B617,BaseMetodos!$A$2:$E$1177,3,FALSE)&amp;"."&amp;VLOOKUP(B617,BaseMetodos!$A$2:$E$1177,4,FALSE)</f>
        <v>#N/A</v>
      </c>
      <c r="D617" s="19" t="str">
        <f>VLOOKUP(B617,BaseMetodos!$A$2:$F$2177,5,FALSE)</f>
        <v>abq/fronton/altaOrdenRentaFija</v>
      </c>
      <c r="E617" s="19">
        <f>VLOOKUP(B617,BaseMetodos!$A$2:$F$2177,6,FALSE)</f>
        <v>0</v>
      </c>
      <c r="F617" s="104">
        <v>1</v>
      </c>
      <c r="G617" s="104" t="s">
        <v>258</v>
      </c>
      <c r="H617" s="104" t="s">
        <v>4703</v>
      </c>
      <c r="I617" s="104">
        <v>171</v>
      </c>
      <c r="J617" s="10">
        <v>12345678</v>
      </c>
      <c r="K617" s="11">
        <v>110000.05</v>
      </c>
      <c r="L617" s="11" t="s">
        <v>1503</v>
      </c>
      <c r="M617" s="11">
        <v>1.18</v>
      </c>
      <c r="N617" s="11">
        <v>223.4</v>
      </c>
      <c r="O617" s="11" t="s">
        <v>5892</v>
      </c>
      <c r="P617" s="11" t="s">
        <v>5903</v>
      </c>
      <c r="S617" t="s">
        <v>5883</v>
      </c>
      <c r="T617" s="2" t="str">
        <f>paramGPL(BaseParametros!$C$417:$E$428,F617:P617)</f>
        <v>{"usuario":1, "operacion":"C", "indPrimarioSecundario":"P", "instrumento":171, "cartera":12345678, "nominalDiv":110000.05, "indPrecio":"A", "tasaOpe":1.18, "cotizacion":223.40, "fechaLimiteHasta":"25/11/2026", "fechaLiquidacion":"26/11/2026"}</v>
      </c>
      <c r="U617" t="s">
        <v>5657</v>
      </c>
      <c r="V617" t="s">
        <v>5722</v>
      </c>
      <c r="W617" t="s">
        <v>5722</v>
      </c>
      <c r="X617" t="s">
        <v>4092</v>
      </c>
      <c r="Y617" t="s">
        <v>5728</v>
      </c>
    </row>
    <row r="618" spans="1:25">
      <c r="A618" t="s">
        <v>1</v>
      </c>
      <c r="B618" s="19">
        <v>1185</v>
      </c>
      <c r="C618" s="19" t="e">
        <f>VLOOKUP(B618,BaseMetodos!$A$2:$E$1177,3,FALSE)&amp;"."&amp;VLOOKUP(B618,BaseMetodos!$A$2:$E$1177,4,FALSE)</f>
        <v>#N/A</v>
      </c>
      <c r="D618" s="19" t="str">
        <f>VLOOKUP(B618,BaseMetodos!$A$2:$F$2177,5,FALSE)</f>
        <v>abq/fronton/altaOrdenRentaFija</v>
      </c>
      <c r="E618" s="19">
        <f>VLOOKUP(B618,BaseMetodos!$A$2:$F$2177,6,FALSE)</f>
        <v>0</v>
      </c>
      <c r="F618" s="104">
        <v>1</v>
      </c>
      <c r="G618" s="104" t="s">
        <v>258</v>
      </c>
      <c r="H618" s="104" t="s">
        <v>4703</v>
      </c>
      <c r="I618" s="104">
        <v>171</v>
      </c>
      <c r="J618" s="10">
        <v>999</v>
      </c>
      <c r="K618" s="11">
        <v>110000.05</v>
      </c>
      <c r="L618" s="11" t="s">
        <v>1503</v>
      </c>
      <c r="M618" s="11">
        <v>1.18</v>
      </c>
      <c r="N618" s="11">
        <v>223.4</v>
      </c>
      <c r="O618" s="11" t="s">
        <v>5892</v>
      </c>
      <c r="P618" s="11" t="s">
        <v>5903</v>
      </c>
      <c r="S618" t="s">
        <v>5884</v>
      </c>
      <c r="T618" s="2" t="str">
        <f>paramGPL(BaseParametros!$C$417:$E$428,F618:P618)</f>
        <v>{"usuario":1, "operacion":"C", "indPrimarioSecundario":"P", "instrumento":171, "cartera":999, "nominalDiv":110000.05, "indPrecio":"A", "tasaOpe":1.18, "cotizacion":223.40, "fechaLimiteHasta":"25/11/2026", "fechaLiquidacion":"26/11/2026"}</v>
      </c>
      <c r="U618" t="s">
        <v>5657</v>
      </c>
      <c r="V618" t="s">
        <v>5722</v>
      </c>
      <c r="W618" t="s">
        <v>5722</v>
      </c>
      <c r="X618" t="s">
        <v>4092</v>
      </c>
      <c r="Y618" t="s">
        <v>5728</v>
      </c>
    </row>
    <row r="619" spans="1:25">
      <c r="A619" t="s">
        <v>1</v>
      </c>
      <c r="B619" s="19">
        <v>1185</v>
      </c>
      <c r="C619" s="19" t="e">
        <f>VLOOKUP(B619,BaseMetodos!$A$2:$E$1177,3,FALSE)&amp;"."&amp;VLOOKUP(B619,BaseMetodos!$A$2:$E$1177,4,FALSE)</f>
        <v>#N/A</v>
      </c>
      <c r="D619" s="19" t="str">
        <f>VLOOKUP(B619,BaseMetodos!$A$2:$F$2177,5,FALSE)</f>
        <v>abq/fronton/altaOrdenRentaFija</v>
      </c>
      <c r="E619" s="19">
        <f>VLOOKUP(B619,BaseMetodos!$A$2:$F$2177,6,FALSE)</f>
        <v>0</v>
      </c>
      <c r="F619" s="104">
        <v>1</v>
      </c>
      <c r="G619" s="104" t="s">
        <v>258</v>
      </c>
      <c r="H619" s="104" t="s">
        <v>4703</v>
      </c>
      <c r="I619" s="104">
        <v>171</v>
      </c>
      <c r="J619" s="10">
        <v>0</v>
      </c>
      <c r="K619" s="11">
        <v>110000.05</v>
      </c>
      <c r="L619" s="11" t="s">
        <v>1503</v>
      </c>
      <c r="M619" s="11">
        <v>1.18</v>
      </c>
      <c r="N619" s="11">
        <v>223.4</v>
      </c>
      <c r="O619" s="11" t="s">
        <v>5892</v>
      </c>
      <c r="P619" s="11" t="s">
        <v>5903</v>
      </c>
      <c r="S619" t="s">
        <v>5945</v>
      </c>
      <c r="T619" s="2" t="str">
        <f>paramGPL(BaseParametros!$C$417:$E$428,F619:P619)</f>
        <v>{"usuario":1, "operacion":"C", "indPrimarioSecundario":"P", "instrumento":171, "cartera":0, "nominalDiv":110000.05, "indPrecio":"A", "tasaOpe":1.18, "cotizacion":223.40, "fechaLimiteHasta":"25/11/2026", "fechaLiquidacion":"26/11/2026"}</v>
      </c>
      <c r="U619" t="s">
        <v>5657</v>
      </c>
      <c r="V619" t="s">
        <v>5722</v>
      </c>
      <c r="W619" t="s">
        <v>5722</v>
      </c>
      <c r="X619" t="s">
        <v>4092</v>
      </c>
      <c r="Y619" t="s">
        <v>5728</v>
      </c>
    </row>
    <row r="620" spans="1:25">
      <c r="A620" t="s">
        <v>1</v>
      </c>
      <c r="B620" s="19">
        <v>1185</v>
      </c>
      <c r="C620" s="19" t="e">
        <f>VLOOKUP(B620,BaseMetodos!$A$2:$E$1177,3,FALSE)&amp;"."&amp;VLOOKUP(B620,BaseMetodos!$A$2:$E$1177,4,FALSE)</f>
        <v>#N/A</v>
      </c>
      <c r="D620" s="19" t="str">
        <f>VLOOKUP(B620,BaseMetodos!$A$2:$F$2177,5,FALSE)</f>
        <v>abq/fronton/altaOrdenRentaFija</v>
      </c>
      <c r="E620" s="19">
        <f>VLOOKUP(B620,BaseMetodos!$A$2:$F$2177,6,FALSE)</f>
        <v>0</v>
      </c>
      <c r="F620" s="104">
        <v>1</v>
      </c>
      <c r="G620" s="104" t="s">
        <v>258</v>
      </c>
      <c r="H620" s="104" t="s">
        <v>4703</v>
      </c>
      <c r="I620" s="104">
        <v>171</v>
      </c>
      <c r="J620" s="104">
        <v>706</v>
      </c>
      <c r="K620" s="98" t="s">
        <v>5885</v>
      </c>
      <c r="L620" s="11" t="s">
        <v>1503</v>
      </c>
      <c r="M620" s="11">
        <v>1.18</v>
      </c>
      <c r="N620" s="11">
        <v>223.4</v>
      </c>
      <c r="O620" s="11" t="s">
        <v>5892</v>
      </c>
      <c r="P620" s="11" t="s">
        <v>5903</v>
      </c>
      <c r="S620" t="s">
        <v>5886</v>
      </c>
      <c r="T620" s="2" t="str">
        <f>paramGPL(BaseParametros!$C$417:$E$428,F620:P620)</f>
        <v>{"usuario":1, "operacion":"C", "indPrimarioSecundario":"P", "instrumento":171, "cartera":706, "nominalDiv":10000010000000000000000005.00, "indPrecio":"A", "tasaOpe":1.18, "cotizacion":223.40, "fechaLimiteHasta":"25/11/2026", "fechaLiquidacion":"26/11/2026"}</v>
      </c>
      <c r="U620" t="s">
        <v>5657</v>
      </c>
      <c r="V620" t="s">
        <v>5722</v>
      </c>
      <c r="W620" t="s">
        <v>5722</v>
      </c>
      <c r="X620" t="s">
        <v>4092</v>
      </c>
      <c r="Y620" t="s">
        <v>5728</v>
      </c>
    </row>
    <row r="621" spans="1:25">
      <c r="A621" t="s">
        <v>1</v>
      </c>
      <c r="B621" s="19">
        <v>1185</v>
      </c>
      <c r="C621" s="19" t="e">
        <f>VLOOKUP(B621,BaseMetodos!$A$2:$E$1177,3,FALSE)&amp;"."&amp;VLOOKUP(B621,BaseMetodos!$A$2:$E$1177,4,FALSE)</f>
        <v>#N/A</v>
      </c>
      <c r="D621" s="19" t="str">
        <f>VLOOKUP(B621,BaseMetodos!$A$2:$F$2177,5,FALSE)</f>
        <v>abq/fronton/altaOrdenRentaFija</v>
      </c>
      <c r="E621" s="19">
        <f>VLOOKUP(B621,BaseMetodos!$A$2:$F$2177,6,FALSE)</f>
        <v>0</v>
      </c>
      <c r="F621" s="104">
        <v>1</v>
      </c>
      <c r="G621" s="104" t="s">
        <v>258</v>
      </c>
      <c r="H621" s="104" t="s">
        <v>4703</v>
      </c>
      <c r="I621" s="104">
        <v>171</v>
      </c>
      <c r="J621" s="104">
        <v>706</v>
      </c>
      <c r="K621" s="10">
        <v>-110000.05</v>
      </c>
      <c r="L621" s="11" t="s">
        <v>1503</v>
      </c>
      <c r="M621" s="11">
        <v>1.18</v>
      </c>
      <c r="N621" s="11">
        <v>223.4</v>
      </c>
      <c r="O621" s="11" t="s">
        <v>5892</v>
      </c>
      <c r="P621" s="11" t="s">
        <v>5903</v>
      </c>
      <c r="S621" t="s">
        <v>5549</v>
      </c>
      <c r="T621" s="2" t="str">
        <f>paramGPL(BaseParametros!$C$417:$E$428,F621:P621)</f>
        <v>{"usuario":1, "operacion":"C", "indPrimarioSecundario":"P", "instrumento":171, "cartera":706, "nominalDiv":-110000.05, "indPrecio":"A", "tasaOpe":1.18, "cotizacion":223.40, "fechaLimiteHasta":"25/11/2026", "fechaLiquidacion":"26/11/2026"}</v>
      </c>
      <c r="U621" t="s">
        <v>5657</v>
      </c>
      <c r="V621" t="s">
        <v>5722</v>
      </c>
      <c r="W621" t="s">
        <v>5722</v>
      </c>
      <c r="X621" t="s">
        <v>4092</v>
      </c>
      <c r="Y621" t="s">
        <v>5728</v>
      </c>
    </row>
    <row r="622" spans="1:25">
      <c r="A622" t="s">
        <v>1</v>
      </c>
      <c r="B622" s="19">
        <v>1185</v>
      </c>
      <c r="C622" s="19" t="e">
        <f>VLOOKUP(B622,BaseMetodos!$A$2:$E$1177,3,FALSE)&amp;"."&amp;VLOOKUP(B622,BaseMetodos!$A$2:$E$1177,4,FALSE)</f>
        <v>#N/A</v>
      </c>
      <c r="D622" s="19" t="str">
        <f>VLOOKUP(B622,BaseMetodos!$A$2:$F$2177,5,FALSE)</f>
        <v>abq/fronton/altaOrdenRentaFija</v>
      </c>
      <c r="E622" s="19">
        <f>VLOOKUP(B622,BaseMetodos!$A$2:$F$2177,6,FALSE)</f>
        <v>0</v>
      </c>
      <c r="F622" s="104">
        <v>1</v>
      </c>
      <c r="G622" s="104" t="s">
        <v>258</v>
      </c>
      <c r="H622" s="104" t="s">
        <v>4703</v>
      </c>
      <c r="I622" s="104">
        <v>171</v>
      </c>
      <c r="J622" s="104">
        <v>706</v>
      </c>
      <c r="K622" s="10">
        <v>0</v>
      </c>
      <c r="L622" s="11" t="s">
        <v>1503</v>
      </c>
      <c r="M622" s="11">
        <v>1.18</v>
      </c>
      <c r="N622" s="11">
        <v>223.4</v>
      </c>
      <c r="O622" s="11" t="s">
        <v>5892</v>
      </c>
      <c r="P622" s="11" t="s">
        <v>5903</v>
      </c>
      <c r="S622" t="s">
        <v>1841</v>
      </c>
      <c r="T622" s="2" t="str">
        <f>paramGPL(BaseParametros!$C$417:$E$428,F622:P622)</f>
        <v>{"usuario":1, "operacion":"C", "indPrimarioSecundario":"P", "instrumento":171, "cartera":706, "nominalDiv":0.00, "indPrecio":"A", "tasaOpe":1.18, "cotizacion":223.40, "fechaLimiteHasta":"25/11/2026", "fechaLiquidacion":"26/11/2026"}</v>
      </c>
      <c r="U622" t="s">
        <v>5657</v>
      </c>
      <c r="V622" t="s">
        <v>5722</v>
      </c>
      <c r="W622" t="s">
        <v>5722</v>
      </c>
      <c r="X622" t="s">
        <v>4092</v>
      </c>
      <c r="Y622" t="s">
        <v>5728</v>
      </c>
    </row>
    <row r="623" spans="1:25">
      <c r="A623" t="s">
        <v>1</v>
      </c>
      <c r="B623" s="19">
        <v>1185</v>
      </c>
      <c r="C623" s="19" t="e">
        <f>VLOOKUP(B623,BaseMetodos!$A$2:$E$1177,3,FALSE)&amp;"."&amp;VLOOKUP(B623,BaseMetodos!$A$2:$E$1177,4,FALSE)</f>
        <v>#N/A</v>
      </c>
      <c r="D623" s="19" t="str">
        <f>VLOOKUP(B623,BaseMetodos!$A$2:$F$2177,5,FALSE)</f>
        <v>abq/fronton/altaOrdenRentaFija</v>
      </c>
      <c r="E623" s="19">
        <f>VLOOKUP(B623,BaseMetodos!$A$2:$F$2177,6,FALSE)</f>
        <v>0</v>
      </c>
      <c r="F623" s="104">
        <v>1</v>
      </c>
      <c r="G623" s="104" t="s">
        <v>258</v>
      </c>
      <c r="H623" s="104" t="s">
        <v>4703</v>
      </c>
      <c r="I623" s="104">
        <v>171</v>
      </c>
      <c r="J623" s="104">
        <v>706</v>
      </c>
      <c r="K623" s="11">
        <v>110000.05</v>
      </c>
      <c r="L623" s="10" t="s">
        <v>5888</v>
      </c>
      <c r="M623" s="11">
        <v>1.18</v>
      </c>
      <c r="N623" s="11">
        <v>223.4</v>
      </c>
      <c r="O623" s="11" t="s">
        <v>5892</v>
      </c>
      <c r="P623" s="11" t="s">
        <v>5903</v>
      </c>
      <c r="S623" t="s">
        <v>5887</v>
      </c>
      <c r="T623" s="2" t="str">
        <f>paramGPL(BaseParametros!$C$417:$E$428,F623:P623)</f>
        <v>{"usuario":1, "operacion":"C", "indPrimarioSecundario":"P", "instrumento":171, "cartera":706, "nominalDiv":110000.05, "indPrecio":"R", "tasaOpe":1.18, "cotizacion":223.40, "fechaLimiteHasta":"25/11/2026", "fechaLiquidacion":"26/11/2026"}</v>
      </c>
      <c r="U623" t="s">
        <v>5657</v>
      </c>
      <c r="V623" t="s">
        <v>5722</v>
      </c>
      <c r="W623" t="s">
        <v>5722</v>
      </c>
      <c r="X623" t="s">
        <v>4092</v>
      </c>
      <c r="Y623" t="s">
        <v>5728</v>
      </c>
    </row>
    <row r="624" spans="1:25">
      <c r="A624" t="s">
        <v>1</v>
      </c>
      <c r="B624" s="19">
        <v>1185</v>
      </c>
      <c r="C624" s="19" t="e">
        <f>VLOOKUP(B624,BaseMetodos!$A$2:$E$1177,3,FALSE)&amp;"."&amp;VLOOKUP(B624,BaseMetodos!$A$2:$E$1177,4,FALSE)</f>
        <v>#N/A</v>
      </c>
      <c r="D624" s="19" t="str">
        <f>VLOOKUP(B624,BaseMetodos!$A$2:$F$2177,5,FALSE)</f>
        <v>abq/fronton/altaOrdenRentaFija</v>
      </c>
      <c r="E624" s="19">
        <f>VLOOKUP(B624,BaseMetodos!$A$2:$F$2177,6,FALSE)</f>
        <v>0</v>
      </c>
      <c r="F624" s="104">
        <v>1</v>
      </c>
      <c r="G624" s="104" t="s">
        <v>258</v>
      </c>
      <c r="H624" s="104" t="s">
        <v>4703</v>
      </c>
      <c r="I624" s="104">
        <v>171</v>
      </c>
      <c r="J624" s="104">
        <v>706</v>
      </c>
      <c r="K624" s="11">
        <v>110000.05</v>
      </c>
      <c r="L624" s="11" t="s">
        <v>1503</v>
      </c>
      <c r="M624" s="11">
        <v>1.18</v>
      </c>
      <c r="N624" s="10">
        <v>-223.4</v>
      </c>
      <c r="O624" s="11" t="s">
        <v>5892</v>
      </c>
      <c r="P624" s="11" t="s">
        <v>5903</v>
      </c>
      <c r="S624" t="s">
        <v>5891</v>
      </c>
      <c r="T624" s="2" t="str">
        <f>paramGPL(BaseParametros!$C$417:$E$428,F624:P624)</f>
        <v>{"usuario":1, "operacion":"C", "indPrimarioSecundario":"P", "instrumento":171, "cartera":706, "nominalDiv":110000.05, "indPrecio":"A", "tasaOpe":1.18, "cotizacion":-223.40, "fechaLimiteHasta":"25/11/2026", "fechaLiquidacion":"26/11/2026"}</v>
      </c>
      <c r="U624" t="s">
        <v>5657</v>
      </c>
      <c r="V624" t="s">
        <v>5722</v>
      </c>
      <c r="W624" t="s">
        <v>5722</v>
      </c>
      <c r="X624" t="s">
        <v>4092</v>
      </c>
      <c r="Y624" t="s">
        <v>5728</v>
      </c>
    </row>
    <row r="625" spans="1:25">
      <c r="A625" t="s">
        <v>1</v>
      </c>
      <c r="B625" s="19">
        <v>1185</v>
      </c>
      <c r="C625" s="19" t="e">
        <f>VLOOKUP(B625,BaseMetodos!$A$2:$E$1177,3,FALSE)&amp;"."&amp;VLOOKUP(B625,BaseMetodos!$A$2:$E$1177,4,FALSE)</f>
        <v>#N/A</v>
      </c>
      <c r="D625" s="19" t="str">
        <f>VLOOKUP(B625,BaseMetodos!$A$2:$F$2177,5,FALSE)</f>
        <v>abq/fronton/altaOrdenRentaFija</v>
      </c>
      <c r="E625" s="19">
        <f>VLOOKUP(B625,BaseMetodos!$A$2:$F$2177,6,FALSE)</f>
        <v>0</v>
      </c>
      <c r="F625" s="104">
        <v>1</v>
      </c>
      <c r="G625" s="104" t="s">
        <v>258</v>
      </c>
      <c r="H625" s="104" t="s">
        <v>4703</v>
      </c>
      <c r="I625" s="104">
        <v>171</v>
      </c>
      <c r="J625" s="104">
        <v>706</v>
      </c>
      <c r="K625" s="11">
        <v>110000.05</v>
      </c>
      <c r="L625" s="11" t="s">
        <v>1503</v>
      </c>
      <c r="M625" s="11">
        <v>1.18</v>
      </c>
      <c r="N625" s="11">
        <v>223.4</v>
      </c>
      <c r="O625" s="10" t="s">
        <v>5893</v>
      </c>
      <c r="P625" s="11" t="s">
        <v>5903</v>
      </c>
      <c r="S625" t="s">
        <v>5894</v>
      </c>
      <c r="T625" s="2" t="str">
        <f>paramGPL(BaseParametros!$C$417:$E$428,F625:P625)</f>
        <v>{"usuario":1, "operacion":"C", "indPrimarioSecundario":"P", "instrumento":171, "cartera":706, "nominalDiv":110000.05, "indPrecio":"A", "tasaOpe":1.18, "cotizacion":223.40, "fechaLimiteHasta":"50/11/2026", "fechaLiquidacion":"26/11/2026"}</v>
      </c>
      <c r="U625" t="s">
        <v>5657</v>
      </c>
      <c r="V625" t="s">
        <v>5722</v>
      </c>
      <c r="W625" t="s">
        <v>5722</v>
      </c>
      <c r="X625" t="s">
        <v>4092</v>
      </c>
      <c r="Y625" t="s">
        <v>5728</v>
      </c>
    </row>
    <row r="626" spans="1:25">
      <c r="A626" t="s">
        <v>1</v>
      </c>
      <c r="B626" s="19">
        <v>1185</v>
      </c>
      <c r="C626" s="19" t="e">
        <f>VLOOKUP(B626,BaseMetodos!$A$2:$E$1177,3,FALSE)&amp;"."&amp;VLOOKUP(B626,BaseMetodos!$A$2:$E$1177,4,FALSE)</f>
        <v>#N/A</v>
      </c>
      <c r="D626" s="19" t="str">
        <f>VLOOKUP(B626,BaseMetodos!$A$2:$F$2177,5,FALSE)</f>
        <v>abq/fronton/altaOrdenRentaFija</v>
      </c>
      <c r="E626" s="19">
        <f>VLOOKUP(B626,BaseMetodos!$A$2:$F$2177,6,FALSE)</f>
        <v>0</v>
      </c>
      <c r="F626" s="104">
        <v>1</v>
      </c>
      <c r="G626" s="104" t="s">
        <v>258</v>
      </c>
      <c r="H626" s="104" t="s">
        <v>4703</v>
      </c>
      <c r="I626" s="104">
        <v>171</v>
      </c>
      <c r="J626" s="104">
        <v>706</v>
      </c>
      <c r="K626" s="11">
        <v>110000.05</v>
      </c>
      <c r="L626" s="11" t="s">
        <v>1503</v>
      </c>
      <c r="M626" s="11">
        <v>1.18</v>
      </c>
      <c r="N626" s="11">
        <v>223.4</v>
      </c>
      <c r="O626" s="11" t="s">
        <v>5892</v>
      </c>
      <c r="P626" s="10" t="s">
        <v>5906</v>
      </c>
      <c r="S626" t="s">
        <v>5894</v>
      </c>
      <c r="T626" s="2" t="str">
        <f>paramGPL(BaseParametros!$C$417:$E$428,F626:P626)</f>
        <v>{"usuario":1, "operacion":"C", "indPrimarioSecundario":"P", "instrumento":171, "cartera":706, "nominalDiv":110000.05, "indPrecio":"A", "tasaOpe":1.18, "cotizacion":223.40, "fechaLimiteHasta":"25/11/2026", "fechaLiquidacion":"26-11-2026"}</v>
      </c>
      <c r="U626" t="s">
        <v>5657</v>
      </c>
      <c r="V626" t="s">
        <v>5722</v>
      </c>
      <c r="W626" t="s">
        <v>5722</v>
      </c>
      <c r="X626" t="s">
        <v>4092</v>
      </c>
      <c r="Y626" t="s">
        <v>5728</v>
      </c>
    </row>
    <row r="627" spans="1:25" s="93" customFormat="1">
      <c r="A627" s="93" t="s">
        <v>1</v>
      </c>
      <c r="B627" s="90">
        <v>1185</v>
      </c>
      <c r="C627" s="90" t="e">
        <f>VLOOKUP(B627,BaseMetodos!$A$2:$E$1177,3,FALSE)&amp;"."&amp;VLOOKUP(B627,BaseMetodos!$A$2:$E$1177,4,FALSE)</f>
        <v>#N/A</v>
      </c>
      <c r="D627" s="90" t="str">
        <f>VLOOKUP(B627,BaseMetodos!$A$2:$F$2177,5,FALSE)</f>
        <v>abq/fronton/altaOrdenRentaFija</v>
      </c>
      <c r="E627" s="90">
        <f>VLOOKUP(B627,BaseMetodos!$A$2:$F$2177,6,FALSE)</f>
        <v>0</v>
      </c>
      <c r="F627" s="106">
        <v>1</v>
      </c>
      <c r="G627" s="106" t="s">
        <v>258</v>
      </c>
      <c r="H627" s="91" t="s">
        <v>5544</v>
      </c>
      <c r="I627" s="106">
        <v>171</v>
      </c>
      <c r="J627" s="106">
        <v>706</v>
      </c>
      <c r="K627" s="92">
        <v>110000.05</v>
      </c>
      <c r="L627" s="92" t="s">
        <v>1503</v>
      </c>
      <c r="M627" s="92">
        <v>1.18</v>
      </c>
      <c r="N627" s="92">
        <v>223.4</v>
      </c>
      <c r="O627" s="92" t="s">
        <v>5892</v>
      </c>
      <c r="P627" s="92" t="s">
        <v>5903</v>
      </c>
      <c r="Q627" s="92"/>
      <c r="R627" s="92"/>
      <c r="S627" s="93" t="s">
        <v>5904</v>
      </c>
      <c r="T627" s="94" t="str">
        <f>paramGPL(BaseParametros!$C$417:$E$428,F627:P627)</f>
        <v>{"usuario":1, "operacion":"C", "indPrimarioSecundario":"J", "instrumento":171, "cartera":706, "nominalDiv":110000.05, "indPrecio":"A", "tasaOpe":1.18, "cotizacion":223.40, "fechaLimiteHasta":"25/11/2026", "fechaLiquidacion":"26/11/2026"}</v>
      </c>
      <c r="U627" s="93" t="s">
        <v>5657</v>
      </c>
      <c r="V627" s="93" t="s">
        <v>5722</v>
      </c>
      <c r="W627" s="93" t="s">
        <v>5722</v>
      </c>
      <c r="X627" s="93" t="s">
        <v>4092</v>
      </c>
      <c r="Y627" s="93" t="s">
        <v>5728</v>
      </c>
    </row>
    <row r="628" spans="1:25">
      <c r="A628" t="s">
        <v>1</v>
      </c>
      <c r="B628" s="19">
        <v>1186</v>
      </c>
      <c r="C628" s="89" t="e">
        <f>VLOOKUP(B628,BaseMetodos!$A$2:$E$1177,3,FALSE)&amp;"."&amp;VLOOKUP(B628,BaseMetodos!$A$2:$E$1177,4,FALSE)</f>
        <v>#N/A</v>
      </c>
      <c r="D628" s="89" t="str">
        <f>VLOOKUP(B628,BaseMetodos!$A$2:$F$2177,5,FALSE)</f>
        <v>abq/fronton/altaOrdenIIF</v>
      </c>
      <c r="E628" s="89">
        <f>VLOOKUP(B628,BaseMetodos!$A$2:$F$2177,6,FALSE)</f>
        <v>0</v>
      </c>
      <c r="F628" s="104">
        <v>3</v>
      </c>
      <c r="G628" s="104">
        <v>706</v>
      </c>
      <c r="H628" s="104" t="s">
        <v>4703</v>
      </c>
      <c r="I628" s="104">
        <v>39535</v>
      </c>
      <c r="J628" s="104">
        <v>110000.05</v>
      </c>
      <c r="K628" s="104" t="s">
        <v>258</v>
      </c>
      <c r="L628" s="11">
        <v>1.18</v>
      </c>
      <c r="M628" s="11">
        <v>1</v>
      </c>
      <c r="N628" s="11" t="s">
        <v>5892</v>
      </c>
      <c r="S628" t="s">
        <v>5880</v>
      </c>
      <c r="T628" s="2" t="str">
        <f>paramGPL(BaseParametros!$C$429:$E$438,F628:O628)</f>
        <v>{"baseCalculo":3, "cartera":706, "indPrimarioSecundario":"P", "instrumento":39535, "nominalDiv":110000.05, "operacion":"C", "tasaOpe":1.18, "usuario":1, "fechaLiquidacion":"25/11/2026"}</v>
      </c>
      <c r="U628" t="s">
        <v>5657</v>
      </c>
      <c r="V628" t="s">
        <v>5722</v>
      </c>
      <c r="W628" t="s">
        <v>5722</v>
      </c>
      <c r="X628" t="s">
        <v>4092</v>
      </c>
      <c r="Y628" t="s">
        <v>5728</v>
      </c>
    </row>
    <row r="629" spans="1:25">
      <c r="A629" t="s">
        <v>1</v>
      </c>
      <c r="B629" s="19">
        <v>1186</v>
      </c>
      <c r="C629" s="89" t="e">
        <f>VLOOKUP(B629,BaseMetodos!$A$2:$E$1177,3,FALSE)&amp;"."&amp;VLOOKUP(B629,BaseMetodos!$A$2:$E$1177,4,FALSE)</f>
        <v>#N/A</v>
      </c>
      <c r="D629" s="89" t="str">
        <f>VLOOKUP(B629,BaseMetodos!$A$2:$F$2177,5,FALSE)</f>
        <v>abq/fronton/altaOrdenIIF</v>
      </c>
      <c r="E629" s="89">
        <f>VLOOKUP(B629,BaseMetodos!$A$2:$F$2177,6,FALSE)</f>
        <v>0</v>
      </c>
      <c r="F629" s="104">
        <v>3</v>
      </c>
      <c r="G629" s="104">
        <v>706</v>
      </c>
      <c r="H629" s="104" t="s">
        <v>4703</v>
      </c>
      <c r="I629" s="104">
        <v>39535</v>
      </c>
      <c r="J629" s="104">
        <v>110000.05</v>
      </c>
      <c r="K629" s="10" t="s">
        <v>5419</v>
      </c>
      <c r="L629" s="11">
        <v>1.18</v>
      </c>
      <c r="M629" s="11">
        <v>1</v>
      </c>
      <c r="N629" s="11" t="s">
        <v>5892</v>
      </c>
      <c r="S629" t="s">
        <v>5889</v>
      </c>
      <c r="T629" s="1" t="str">
        <f>paramGPL(BaseParametros!$C$429:$E$438,F629:O629)</f>
        <v>{"baseCalculo":3, "cartera":706, "indPrimarioSecundario":"P", "instrumento":39535, "nominalDiv":110000.05, "operacion":"V", "tasaOpe":1.18, "usuario":1, "fechaLiquidacion":"25/11/2026"}</v>
      </c>
      <c r="U629" t="s">
        <v>5657</v>
      </c>
      <c r="V629" t="s">
        <v>5722</v>
      </c>
      <c r="W629" t="s">
        <v>5722</v>
      </c>
      <c r="X629" t="s">
        <v>4092</v>
      </c>
      <c r="Y629" t="s">
        <v>5728</v>
      </c>
    </row>
    <row r="630" spans="1:25">
      <c r="A630" t="s">
        <v>1</v>
      </c>
      <c r="B630" s="19">
        <v>1186</v>
      </c>
      <c r="C630" s="89" t="e">
        <f>VLOOKUP(B630,BaseMetodos!$A$2:$E$1177,3,FALSE)&amp;"."&amp;VLOOKUP(B630,BaseMetodos!$A$2:$E$1177,4,FALSE)</f>
        <v>#N/A</v>
      </c>
      <c r="D630" s="89" t="str">
        <f>VLOOKUP(B630,BaseMetodos!$A$2:$F$2177,5,FALSE)</f>
        <v>abq/fronton/altaOrdenIIF</v>
      </c>
      <c r="E630" s="89">
        <f>VLOOKUP(B630,BaseMetodos!$A$2:$F$2177,6,FALSE)</f>
        <v>0</v>
      </c>
      <c r="F630" s="104">
        <v>3</v>
      </c>
      <c r="G630" s="104">
        <v>706</v>
      </c>
      <c r="H630" s="104" t="s">
        <v>4703</v>
      </c>
      <c r="I630" s="104">
        <v>39535</v>
      </c>
      <c r="J630" s="104">
        <v>110000.05</v>
      </c>
      <c r="K630" s="10" t="s">
        <v>5419</v>
      </c>
      <c r="L630" s="11">
        <v>1.18</v>
      </c>
      <c r="M630" s="11">
        <v>1</v>
      </c>
      <c r="N630" s="11" t="s">
        <v>5892</v>
      </c>
      <c r="S630" t="s">
        <v>5890</v>
      </c>
      <c r="T630" s="1" t="str">
        <f>paramGPL(BaseParametros!$C$429:$E$438,F630:O630)</f>
        <v>{"baseCalculo":3, "cartera":706, "indPrimarioSecundario":"P", "instrumento":39535, "nominalDiv":110000.05, "operacion":"V", "tasaOpe":1.18, "usuario":1, "fechaLiquidacion":"25/11/2026"}</v>
      </c>
      <c r="U630" t="s">
        <v>5657</v>
      </c>
      <c r="V630" t="s">
        <v>5722</v>
      </c>
      <c r="W630" t="s">
        <v>5722</v>
      </c>
      <c r="X630" t="s">
        <v>4092</v>
      </c>
      <c r="Y630" t="s">
        <v>5728</v>
      </c>
    </row>
    <row r="631" spans="1:25">
      <c r="A631" t="s">
        <v>1</v>
      </c>
      <c r="B631" s="19">
        <v>1186</v>
      </c>
      <c r="C631" s="89" t="e">
        <f>VLOOKUP(B631,BaseMetodos!$A$2:$E$1177,3,FALSE)&amp;"."&amp;VLOOKUP(B631,BaseMetodos!$A$2:$E$1177,4,FALSE)</f>
        <v>#N/A</v>
      </c>
      <c r="D631" s="89" t="str">
        <f>VLOOKUP(B631,BaseMetodos!$A$2:$F$2177,5,FALSE)</f>
        <v>abq/fronton/altaOrdenIIF</v>
      </c>
      <c r="E631" s="89">
        <f>VLOOKUP(B631,BaseMetodos!$A$2:$F$2177,6,FALSE)</f>
        <v>0</v>
      </c>
      <c r="F631" s="104">
        <v>3</v>
      </c>
      <c r="G631" s="104">
        <v>706</v>
      </c>
      <c r="H631" s="104" t="s">
        <v>4703</v>
      </c>
      <c r="I631" s="104">
        <v>39535</v>
      </c>
      <c r="J631" s="104">
        <v>110000.05</v>
      </c>
      <c r="K631" s="10" t="s">
        <v>5584</v>
      </c>
      <c r="L631" s="11">
        <v>1.18</v>
      </c>
      <c r="M631" s="11">
        <v>1</v>
      </c>
      <c r="N631" s="11" t="s">
        <v>5892</v>
      </c>
      <c r="S631" t="s">
        <v>5881</v>
      </c>
      <c r="T631" s="1" t="str">
        <f>paramGPL(BaseParametros!$C$429:$E$438,F631:O631)</f>
        <v>{"baseCalculo":3, "cartera":706, "indPrimarioSecundario":"P", "instrumento":39535, "nominalDiv":110000.05, "operacion":"X", "tasaOpe":1.18, "usuario":1, "fechaLiquidacion":"25/11/2026"}</v>
      </c>
      <c r="U631" t="s">
        <v>5657</v>
      </c>
      <c r="V631" t="s">
        <v>5722</v>
      </c>
      <c r="W631" t="s">
        <v>5722</v>
      </c>
      <c r="X631" t="s">
        <v>4092</v>
      </c>
      <c r="Y631" t="s">
        <v>5728</v>
      </c>
    </row>
    <row r="632" spans="1:25">
      <c r="A632" t="s">
        <v>1</v>
      </c>
      <c r="B632" s="19">
        <v>1186</v>
      </c>
      <c r="C632" s="89" t="e">
        <f>VLOOKUP(B632,BaseMetodos!$A$2:$E$1177,3,FALSE)&amp;"."&amp;VLOOKUP(B632,BaseMetodos!$A$2:$E$1177,4,FALSE)</f>
        <v>#N/A</v>
      </c>
      <c r="D632" s="89" t="str">
        <f>VLOOKUP(B632,BaseMetodos!$A$2:$F$2177,5,FALSE)</f>
        <v>abq/fronton/altaOrdenIIF</v>
      </c>
      <c r="E632" s="89">
        <f>VLOOKUP(B632,BaseMetodos!$A$2:$F$2177,6,FALSE)</f>
        <v>0</v>
      </c>
      <c r="F632" s="104">
        <v>3</v>
      </c>
      <c r="G632" s="104">
        <v>706</v>
      </c>
      <c r="H632" s="104" t="s">
        <v>4703</v>
      </c>
      <c r="I632" s="10">
        <v>5</v>
      </c>
      <c r="J632" s="104">
        <v>110000.05</v>
      </c>
      <c r="K632" s="104" t="s">
        <v>258</v>
      </c>
      <c r="L632" s="11">
        <v>1.18</v>
      </c>
      <c r="M632" s="11">
        <v>1</v>
      </c>
      <c r="N632" s="11" t="s">
        <v>5892</v>
      </c>
      <c r="S632" t="s">
        <v>5583</v>
      </c>
      <c r="T632" s="1" t="str">
        <f>paramGPL(BaseParametros!$C$429:$E$438,F632:O632)</f>
        <v>{"baseCalculo":3, "cartera":706, "indPrimarioSecundario":"P", "instrumento":5, "nominalDiv":110000.05, "operacion":"C", "tasaOpe":1.18, "usuario":1, "fechaLiquidacion":"25/11/2026"}</v>
      </c>
      <c r="U632" t="s">
        <v>5657</v>
      </c>
      <c r="V632" t="s">
        <v>5722</v>
      </c>
      <c r="W632" t="s">
        <v>5722</v>
      </c>
      <c r="X632" t="s">
        <v>4092</v>
      </c>
      <c r="Y632" t="s">
        <v>5728</v>
      </c>
    </row>
    <row r="633" spans="1:25">
      <c r="A633" t="s">
        <v>1</v>
      </c>
      <c r="B633" s="19">
        <v>1186</v>
      </c>
      <c r="C633" s="89" t="e">
        <f>VLOOKUP(B633,BaseMetodos!$A$2:$E$1177,3,FALSE)&amp;"."&amp;VLOOKUP(B633,BaseMetodos!$A$2:$E$1177,4,FALSE)</f>
        <v>#N/A</v>
      </c>
      <c r="D633" s="89" t="str">
        <f>VLOOKUP(B633,BaseMetodos!$A$2:$F$2177,5,FALSE)</f>
        <v>abq/fronton/altaOrdenIIF</v>
      </c>
      <c r="E633" s="89">
        <f>VLOOKUP(B633,BaseMetodos!$A$2:$F$2177,6,FALSE)</f>
        <v>0</v>
      </c>
      <c r="F633" s="104">
        <v>3</v>
      </c>
      <c r="G633" s="104">
        <v>706</v>
      </c>
      <c r="H633" s="104" t="s">
        <v>4703</v>
      </c>
      <c r="I633" s="10">
        <v>0</v>
      </c>
      <c r="J633" s="104">
        <v>110000.05</v>
      </c>
      <c r="K633" s="104" t="s">
        <v>258</v>
      </c>
      <c r="L633" s="11">
        <v>1.18</v>
      </c>
      <c r="M633" s="11">
        <v>1</v>
      </c>
      <c r="N633" s="11" t="s">
        <v>5892</v>
      </c>
      <c r="S633" t="s">
        <v>5940</v>
      </c>
      <c r="T633" s="1" t="str">
        <f>paramGPL(BaseParametros!$C$429:$E$438,F633:O633)</f>
        <v>{"baseCalculo":3, "cartera":706, "indPrimarioSecundario":"P", "instrumento":0, "nominalDiv":110000.05, "operacion":"C", "tasaOpe":1.18, "usuario":1, "fechaLiquidacion":"25/11/2026"}</v>
      </c>
      <c r="U633" t="s">
        <v>5657</v>
      </c>
      <c r="V633" t="s">
        <v>5722</v>
      </c>
      <c r="W633" t="s">
        <v>5722</v>
      </c>
      <c r="X633" t="s">
        <v>4092</v>
      </c>
      <c r="Y633" t="s">
        <v>5728</v>
      </c>
    </row>
    <row r="634" spans="1:25">
      <c r="A634" t="s">
        <v>1</v>
      </c>
      <c r="B634" s="19">
        <v>1186</v>
      </c>
      <c r="C634" s="89" t="e">
        <f>VLOOKUP(B634,BaseMetodos!$A$2:$E$1177,3,FALSE)&amp;"."&amp;VLOOKUP(B634,BaseMetodos!$A$2:$E$1177,4,FALSE)</f>
        <v>#N/A</v>
      </c>
      <c r="D634" s="89" t="str">
        <f>VLOOKUP(B634,BaseMetodos!$A$2:$F$2177,5,FALSE)</f>
        <v>abq/fronton/altaOrdenIIF</v>
      </c>
      <c r="E634" s="89">
        <f>VLOOKUP(B634,BaseMetodos!$A$2:$F$2177,6,FALSE)</f>
        <v>0</v>
      </c>
      <c r="F634" s="104">
        <v>3</v>
      </c>
      <c r="G634" s="104">
        <v>706</v>
      </c>
      <c r="H634" s="104" t="s">
        <v>4703</v>
      </c>
      <c r="I634" s="10">
        <v>48264</v>
      </c>
      <c r="J634" s="104">
        <v>110000.05</v>
      </c>
      <c r="K634" s="104" t="s">
        <v>258</v>
      </c>
      <c r="L634" s="11">
        <v>1.18</v>
      </c>
      <c r="M634" s="11">
        <v>1</v>
      </c>
      <c r="N634" s="11" t="s">
        <v>5892</v>
      </c>
      <c r="S634" t="s">
        <v>5909</v>
      </c>
      <c r="T634" s="1" t="str">
        <f>paramGPL(BaseParametros!$C$429:$E$438,F634:O634)</f>
        <v>{"baseCalculo":3, "cartera":706, "indPrimarioSecundario":"P", "instrumento":48264, "nominalDiv":110000.05, "operacion":"C", "tasaOpe":1.18, "usuario":1, "fechaLiquidacion":"25/11/2026"}</v>
      </c>
      <c r="U634" t="s">
        <v>5657</v>
      </c>
      <c r="V634" t="s">
        <v>5722</v>
      </c>
      <c r="W634" t="s">
        <v>5722</v>
      </c>
      <c r="X634" t="s">
        <v>4092</v>
      </c>
      <c r="Y634" t="s">
        <v>5728</v>
      </c>
    </row>
    <row r="635" spans="1:25">
      <c r="A635" t="s">
        <v>1</v>
      </c>
      <c r="B635" s="19">
        <v>1186</v>
      </c>
      <c r="C635" s="89" t="e">
        <f>VLOOKUP(B635,BaseMetodos!$A$2:$E$1177,3,FALSE)&amp;"."&amp;VLOOKUP(B635,BaseMetodos!$A$2:$E$1177,4,FALSE)</f>
        <v>#N/A</v>
      </c>
      <c r="D635" s="89" t="str">
        <f>VLOOKUP(B635,BaseMetodos!$A$2:$F$2177,5,FALSE)</f>
        <v>abq/fronton/altaOrdenIIF</v>
      </c>
      <c r="E635" s="89">
        <f>VLOOKUP(B635,BaseMetodos!$A$2:$F$2177,6,FALSE)</f>
        <v>0</v>
      </c>
      <c r="F635" s="104">
        <v>3</v>
      </c>
      <c r="G635" s="10">
        <v>12345678</v>
      </c>
      <c r="H635" s="104" t="s">
        <v>4703</v>
      </c>
      <c r="I635" s="104">
        <v>39535</v>
      </c>
      <c r="J635" s="104">
        <v>110000.05</v>
      </c>
      <c r="K635" s="104" t="s">
        <v>258</v>
      </c>
      <c r="L635" s="11">
        <v>1.18</v>
      </c>
      <c r="M635" s="11">
        <v>1</v>
      </c>
      <c r="N635" s="11" t="s">
        <v>5892</v>
      </c>
      <c r="S635" t="s">
        <v>5883</v>
      </c>
      <c r="T635" s="1" t="str">
        <f>paramGPL(BaseParametros!$C$429:$E$438,F635:O635)</f>
        <v>{"baseCalculo":3, "cartera":12345678, "indPrimarioSecundario":"P", "instrumento":39535, "nominalDiv":110000.05, "operacion":"C", "tasaOpe":1.18, "usuario":1, "fechaLiquidacion":"25/11/2026"}</v>
      </c>
      <c r="U635" t="s">
        <v>5657</v>
      </c>
      <c r="V635" t="s">
        <v>5722</v>
      </c>
      <c r="W635" t="s">
        <v>5722</v>
      </c>
      <c r="X635" t="s">
        <v>4092</v>
      </c>
      <c r="Y635" t="s">
        <v>5728</v>
      </c>
    </row>
    <row r="636" spans="1:25">
      <c r="A636" t="s">
        <v>1</v>
      </c>
      <c r="B636" s="19">
        <v>1186</v>
      </c>
      <c r="C636" s="89" t="e">
        <f>VLOOKUP(B636,BaseMetodos!$A$2:$E$1177,3,FALSE)&amp;"."&amp;VLOOKUP(B636,BaseMetodos!$A$2:$E$1177,4,FALSE)</f>
        <v>#N/A</v>
      </c>
      <c r="D636" s="89" t="str">
        <f>VLOOKUP(B636,BaseMetodos!$A$2:$F$2177,5,FALSE)</f>
        <v>abq/fronton/altaOrdenIIF</v>
      </c>
      <c r="E636" s="89">
        <f>VLOOKUP(B636,BaseMetodos!$A$2:$F$2177,6,FALSE)</f>
        <v>0</v>
      </c>
      <c r="F636" s="104">
        <v>3</v>
      </c>
      <c r="G636" s="10">
        <v>0</v>
      </c>
      <c r="H636" s="104" t="s">
        <v>4703</v>
      </c>
      <c r="I636" s="104">
        <v>39535</v>
      </c>
      <c r="J636" s="104">
        <v>110000.05</v>
      </c>
      <c r="K636" s="104" t="s">
        <v>258</v>
      </c>
      <c r="L636" s="11">
        <v>1.18</v>
      </c>
      <c r="M636" s="11">
        <v>1</v>
      </c>
      <c r="N636" s="11" t="s">
        <v>5892</v>
      </c>
      <c r="S636" t="s">
        <v>5945</v>
      </c>
      <c r="T636" s="1" t="str">
        <f>paramGPL(BaseParametros!$C$429:$E$438,F636:O636)</f>
        <v>{"baseCalculo":3, "cartera":0, "indPrimarioSecundario":"P", "instrumento":39535, "nominalDiv":110000.05, "operacion":"C", "tasaOpe":1.18, "usuario":1, "fechaLiquidacion":"25/11/2026"}</v>
      </c>
      <c r="U636" t="s">
        <v>5657</v>
      </c>
      <c r="V636" t="s">
        <v>5722</v>
      </c>
      <c r="W636" t="s">
        <v>5722</v>
      </c>
      <c r="X636" t="s">
        <v>4092</v>
      </c>
      <c r="Y636" t="s">
        <v>5728</v>
      </c>
    </row>
    <row r="637" spans="1:25">
      <c r="A637" t="s">
        <v>1</v>
      </c>
      <c r="B637" s="19">
        <v>1186</v>
      </c>
      <c r="C637" s="89" t="e">
        <f>VLOOKUP(B637,BaseMetodos!$A$2:$E$1177,3,FALSE)&amp;"."&amp;VLOOKUP(B637,BaseMetodos!$A$2:$E$1177,4,FALSE)</f>
        <v>#N/A</v>
      </c>
      <c r="D637" s="89" t="str">
        <f>VLOOKUP(B637,BaseMetodos!$A$2:$F$2177,5,FALSE)</f>
        <v>abq/fronton/altaOrdenIIF</v>
      </c>
      <c r="E637" s="89">
        <f>VLOOKUP(B637,BaseMetodos!$A$2:$F$2177,6,FALSE)</f>
        <v>0</v>
      </c>
      <c r="F637" s="104">
        <v>3</v>
      </c>
      <c r="G637" s="10">
        <v>999</v>
      </c>
      <c r="H637" s="104" t="s">
        <v>4703</v>
      </c>
      <c r="I637" s="104">
        <v>39535</v>
      </c>
      <c r="J637" s="104">
        <v>110000.05</v>
      </c>
      <c r="K637" s="104" t="s">
        <v>258</v>
      </c>
      <c r="L637" s="11">
        <v>1.18</v>
      </c>
      <c r="M637" s="11">
        <v>1</v>
      </c>
      <c r="N637" s="11" t="s">
        <v>5892</v>
      </c>
      <c r="S637" t="s">
        <v>5884</v>
      </c>
      <c r="T637" s="1" t="str">
        <f>paramGPL(BaseParametros!$C$429:$E$438,F637:O637)</f>
        <v>{"baseCalculo":3, "cartera":999, "indPrimarioSecundario":"P", "instrumento":39535, "nominalDiv":110000.05, "operacion":"C", "tasaOpe":1.18, "usuario":1, "fechaLiquidacion":"25/11/2026"}</v>
      </c>
      <c r="U637" t="s">
        <v>5657</v>
      </c>
      <c r="V637" t="s">
        <v>5722</v>
      </c>
      <c r="W637" t="s">
        <v>5722</v>
      </c>
      <c r="X637" t="s">
        <v>4092</v>
      </c>
      <c r="Y637" t="s">
        <v>5728</v>
      </c>
    </row>
    <row r="638" spans="1:25">
      <c r="A638" t="s">
        <v>1</v>
      </c>
      <c r="B638" s="19">
        <v>1186</v>
      </c>
      <c r="C638" s="89" t="e">
        <f>VLOOKUP(B638,BaseMetodos!$A$2:$E$1177,3,FALSE)&amp;"."&amp;VLOOKUP(B638,BaseMetodos!$A$2:$E$1177,4,FALSE)</f>
        <v>#N/A</v>
      </c>
      <c r="D638" s="89" t="str">
        <f>VLOOKUP(B638,BaseMetodos!$A$2:$F$2177,5,FALSE)</f>
        <v>abq/fronton/altaOrdenIIF</v>
      </c>
      <c r="E638" s="89">
        <f>VLOOKUP(B638,BaseMetodos!$A$2:$F$2177,6,FALSE)</f>
        <v>0</v>
      </c>
      <c r="F638" s="104">
        <v>3</v>
      </c>
      <c r="G638" s="104">
        <v>706</v>
      </c>
      <c r="H638" s="104" t="s">
        <v>4703</v>
      </c>
      <c r="I638" s="104">
        <v>39535</v>
      </c>
      <c r="J638" s="98" t="s">
        <v>5885</v>
      </c>
      <c r="K638" s="104" t="s">
        <v>258</v>
      </c>
      <c r="L638" s="11">
        <v>1.18</v>
      </c>
      <c r="M638" s="11">
        <v>1</v>
      </c>
      <c r="N638" s="11" t="s">
        <v>5892</v>
      </c>
      <c r="S638" t="s">
        <v>5886</v>
      </c>
      <c r="T638" s="1" t="str">
        <f>paramGPL(BaseParametros!$C$429:$E$438,F638:O638)</f>
        <v>{"baseCalculo":3, "cartera":706, "indPrimarioSecundario":"P", "instrumento":39535, "nominalDiv":10000010000000000000000005.00, "operacion":"C", "tasaOpe":1.18, "usuario":1, "fechaLiquidacion":"25/11/2026"}</v>
      </c>
      <c r="U638" t="s">
        <v>5657</v>
      </c>
      <c r="V638" t="s">
        <v>5722</v>
      </c>
      <c r="W638" t="s">
        <v>5722</v>
      </c>
      <c r="X638" t="s">
        <v>4092</v>
      </c>
      <c r="Y638" t="s">
        <v>5728</v>
      </c>
    </row>
    <row r="639" spans="1:25">
      <c r="A639" t="s">
        <v>1</v>
      </c>
      <c r="B639" s="19">
        <v>1186</v>
      </c>
      <c r="C639" s="89" t="e">
        <f>VLOOKUP(B639,BaseMetodos!$A$2:$E$1177,3,FALSE)&amp;"."&amp;VLOOKUP(B639,BaseMetodos!$A$2:$E$1177,4,FALSE)</f>
        <v>#N/A</v>
      </c>
      <c r="D639" s="89" t="str">
        <f>VLOOKUP(B639,BaseMetodos!$A$2:$F$2177,5,FALSE)</f>
        <v>abq/fronton/altaOrdenIIF</v>
      </c>
      <c r="E639" s="89">
        <f>VLOOKUP(B639,BaseMetodos!$A$2:$F$2177,6,FALSE)</f>
        <v>0</v>
      </c>
      <c r="F639" s="104">
        <v>3</v>
      </c>
      <c r="G639" s="104">
        <v>706</v>
      </c>
      <c r="H639" s="104" t="s">
        <v>4703</v>
      </c>
      <c r="I639" s="104">
        <v>39535</v>
      </c>
      <c r="J639" s="10">
        <v>-110000.05</v>
      </c>
      <c r="K639" s="104" t="s">
        <v>258</v>
      </c>
      <c r="L639" s="11">
        <v>1.18</v>
      </c>
      <c r="M639" s="11">
        <v>1</v>
      </c>
      <c r="N639" s="11" t="s">
        <v>5892</v>
      </c>
      <c r="S639" t="s">
        <v>5549</v>
      </c>
      <c r="T639" s="1" t="str">
        <f>paramGPL(BaseParametros!$C$429:$E$438,F639:O639)</f>
        <v>{"baseCalculo":3, "cartera":706, "indPrimarioSecundario":"P", "instrumento":39535, "nominalDiv":-110000.05, "operacion":"C", "tasaOpe":1.18, "usuario":1, "fechaLiquidacion":"25/11/2026"}</v>
      </c>
      <c r="U639" t="s">
        <v>5657</v>
      </c>
      <c r="V639" t="s">
        <v>5722</v>
      </c>
      <c r="W639" t="s">
        <v>5722</v>
      </c>
      <c r="X639" t="s">
        <v>4092</v>
      </c>
      <c r="Y639" t="s">
        <v>5728</v>
      </c>
    </row>
    <row r="640" spans="1:25">
      <c r="A640" t="s">
        <v>1</v>
      </c>
      <c r="B640" s="19">
        <v>1186</v>
      </c>
      <c r="C640" s="89" t="e">
        <f>VLOOKUP(B640,BaseMetodos!$A$2:$E$1177,3,FALSE)&amp;"."&amp;VLOOKUP(B640,BaseMetodos!$A$2:$E$1177,4,FALSE)</f>
        <v>#N/A</v>
      </c>
      <c r="D640" s="89" t="str">
        <f>VLOOKUP(B640,BaseMetodos!$A$2:$F$2177,5,FALSE)</f>
        <v>abq/fronton/altaOrdenIIF</v>
      </c>
      <c r="E640" s="89">
        <f>VLOOKUP(B640,BaseMetodos!$A$2:$F$2177,6,FALSE)</f>
        <v>0</v>
      </c>
      <c r="F640" s="104">
        <v>3</v>
      </c>
      <c r="G640" s="104">
        <v>706</v>
      </c>
      <c r="H640" s="104" t="s">
        <v>4703</v>
      </c>
      <c r="I640" s="104">
        <v>39535</v>
      </c>
      <c r="J640" s="10">
        <v>0</v>
      </c>
      <c r="K640" s="104" t="s">
        <v>258</v>
      </c>
      <c r="L640" s="11">
        <v>1.18</v>
      </c>
      <c r="M640" s="11">
        <v>1</v>
      </c>
      <c r="N640" s="11" t="s">
        <v>5892</v>
      </c>
      <c r="S640" t="s">
        <v>1841</v>
      </c>
      <c r="T640" s="1" t="str">
        <f>paramGPL(BaseParametros!$C$429:$E$438,F640:O640)</f>
        <v>{"baseCalculo":3, "cartera":706, "indPrimarioSecundario":"P", "instrumento":39535, "nominalDiv":0.00, "operacion":"C", "tasaOpe":1.18, "usuario":1, "fechaLiquidacion":"25/11/2026"}</v>
      </c>
      <c r="U640" t="s">
        <v>5657</v>
      </c>
      <c r="V640" t="s">
        <v>5722</v>
      </c>
      <c r="W640" t="s">
        <v>5722</v>
      </c>
      <c r="X640" t="s">
        <v>4092</v>
      </c>
      <c r="Y640" t="s">
        <v>5728</v>
      </c>
    </row>
    <row r="641" spans="1:25">
      <c r="A641" t="s">
        <v>1</v>
      </c>
      <c r="B641" s="19">
        <v>1186</v>
      </c>
      <c r="C641" s="89" t="e">
        <f>VLOOKUP(B641,BaseMetodos!$A$2:$E$1177,3,FALSE)&amp;"."&amp;VLOOKUP(B641,BaseMetodos!$A$2:$E$1177,4,FALSE)</f>
        <v>#N/A</v>
      </c>
      <c r="D641" s="89" t="str">
        <f>VLOOKUP(B641,BaseMetodos!$A$2:$F$2177,5,FALSE)</f>
        <v>abq/fronton/altaOrdenIIF</v>
      </c>
      <c r="E641" s="89">
        <f>VLOOKUP(B641,BaseMetodos!$A$2:$F$2177,6,FALSE)</f>
        <v>0</v>
      </c>
      <c r="F641" s="104">
        <v>3</v>
      </c>
      <c r="G641" s="104">
        <v>706</v>
      </c>
      <c r="H641" s="104" t="s">
        <v>4703</v>
      </c>
      <c r="I641" s="104">
        <v>39535</v>
      </c>
      <c r="J641" s="104">
        <v>110000.05</v>
      </c>
      <c r="K641" s="104" t="s">
        <v>258</v>
      </c>
      <c r="L641" s="11">
        <v>1.18</v>
      </c>
      <c r="M641" s="11">
        <v>1</v>
      </c>
      <c r="N641" s="10" t="s">
        <v>5893</v>
      </c>
      <c r="S641" t="s">
        <v>5894</v>
      </c>
      <c r="T641" s="1" t="str">
        <f>paramGPL(BaseParametros!$C$429:$E$438,F641:O641)</f>
        <v>{"baseCalculo":3, "cartera":706, "indPrimarioSecundario":"P", "instrumento":39535, "nominalDiv":110000.05, "operacion":"C", "tasaOpe":1.18, "usuario":1, "fechaLiquidacion":"50/11/2026"}</v>
      </c>
      <c r="U641" t="s">
        <v>5657</v>
      </c>
      <c r="V641" t="s">
        <v>5722</v>
      </c>
      <c r="W641" t="s">
        <v>5722</v>
      </c>
      <c r="X641" t="s">
        <v>4092</v>
      </c>
      <c r="Y641" t="s">
        <v>5728</v>
      </c>
    </row>
    <row r="642" spans="1:25">
      <c r="A642" t="s">
        <v>1</v>
      </c>
      <c r="B642" s="19">
        <v>1186</v>
      </c>
      <c r="C642" s="89" t="e">
        <f>VLOOKUP(B642,BaseMetodos!$A$2:$E$1177,3,FALSE)&amp;"."&amp;VLOOKUP(B642,BaseMetodos!$A$2:$E$1177,4,FALSE)</f>
        <v>#N/A</v>
      </c>
      <c r="D642" s="89" t="str">
        <f>VLOOKUP(B642,BaseMetodos!$A$2:$F$2177,5,FALSE)</f>
        <v>abq/fronton/altaOrdenIIF</v>
      </c>
      <c r="E642" s="89">
        <f>VLOOKUP(B642,BaseMetodos!$A$2:$F$2177,6,FALSE)</f>
        <v>0</v>
      </c>
      <c r="F642" s="104">
        <v>3</v>
      </c>
      <c r="G642" s="104">
        <v>706</v>
      </c>
      <c r="H642" s="104" t="s">
        <v>4703</v>
      </c>
      <c r="I642" s="104">
        <v>39535</v>
      </c>
      <c r="J642" s="104">
        <v>110000.05</v>
      </c>
      <c r="K642" s="104" t="s">
        <v>258</v>
      </c>
      <c r="L642" s="11">
        <v>1.18</v>
      </c>
      <c r="M642" s="11">
        <v>1</v>
      </c>
      <c r="N642" s="10" t="s">
        <v>5910</v>
      </c>
      <c r="S642" t="s">
        <v>5894</v>
      </c>
      <c r="T642" s="1" t="str">
        <f>paramGPL(BaseParametros!$C$429:$E$438,F642:O642)</f>
        <v>{"baseCalculo":3, "cartera":706, "indPrimarioSecundario":"P", "instrumento":39535, "nominalDiv":110000.05, "operacion":"C", "tasaOpe":1.18, "usuario":1, "fechaLiquidacion":"25-11-2026"}</v>
      </c>
      <c r="U642" t="s">
        <v>5657</v>
      </c>
      <c r="V642" t="s">
        <v>5722</v>
      </c>
      <c r="W642" t="s">
        <v>5722</v>
      </c>
      <c r="X642" t="s">
        <v>4092</v>
      </c>
      <c r="Y642" t="s">
        <v>5728</v>
      </c>
    </row>
    <row r="643" spans="1:25">
      <c r="A643" t="s">
        <v>1</v>
      </c>
      <c r="B643" s="19">
        <v>1186</v>
      </c>
      <c r="C643" s="89" t="e">
        <f>VLOOKUP(B643,BaseMetodos!$A$2:$E$1177,3,FALSE)&amp;"."&amp;VLOOKUP(B643,BaseMetodos!$A$2:$E$1177,4,FALSE)</f>
        <v>#N/A</v>
      </c>
      <c r="D643" s="89" t="str">
        <f>VLOOKUP(B643,BaseMetodos!$A$2:$F$2177,5,FALSE)</f>
        <v>abq/fronton/altaOrdenIIF</v>
      </c>
      <c r="E643" s="89">
        <f>VLOOKUP(B643,BaseMetodos!$A$2:$F$2177,6,FALSE)</f>
        <v>0</v>
      </c>
      <c r="F643" s="104">
        <v>3</v>
      </c>
      <c r="G643" s="104">
        <v>706</v>
      </c>
      <c r="H643" s="10" t="s">
        <v>5544</v>
      </c>
      <c r="I643" s="104">
        <v>39535</v>
      </c>
      <c r="J643" s="104">
        <v>110000.05</v>
      </c>
      <c r="K643" s="104" t="s">
        <v>258</v>
      </c>
      <c r="L643" s="11">
        <v>1.18</v>
      </c>
      <c r="M643" s="11">
        <v>1</v>
      </c>
      <c r="N643" s="11" t="s">
        <v>5892</v>
      </c>
      <c r="S643" t="s">
        <v>5904</v>
      </c>
      <c r="T643" s="1" t="str">
        <f>paramGPL(BaseParametros!$C$429:$E$438,F643:O643)</f>
        <v>{"baseCalculo":3, "cartera":706, "indPrimarioSecundario":"J", "instrumento":39535, "nominalDiv":110000.05, "operacion":"C", "tasaOpe":1.18, "usuario":1, "fechaLiquidacion":"25/11/2026"}</v>
      </c>
      <c r="U643" t="s">
        <v>5657</v>
      </c>
      <c r="V643" t="s">
        <v>5722</v>
      </c>
      <c r="W643" t="s">
        <v>5722</v>
      </c>
      <c r="X643" t="s">
        <v>4092</v>
      </c>
      <c r="Y643" t="s">
        <v>5728</v>
      </c>
    </row>
    <row r="644" spans="1:25">
      <c r="A644" t="s">
        <v>1</v>
      </c>
      <c r="B644" s="19">
        <v>1186</v>
      </c>
      <c r="C644" s="89" t="e">
        <f>VLOOKUP(B644,BaseMetodos!$A$2:$E$1177,3,FALSE)&amp;"."&amp;VLOOKUP(B644,BaseMetodos!$A$2:$E$1177,4,FALSE)</f>
        <v>#N/A</v>
      </c>
      <c r="D644" s="89" t="str">
        <f>VLOOKUP(B644,BaseMetodos!$A$2:$F$2177,5,FALSE)</f>
        <v>abq/fronton/altaOrdenIIF</v>
      </c>
      <c r="E644" s="89">
        <f>VLOOKUP(B644,BaseMetodos!$A$2:$F$2177,6,FALSE)</f>
        <v>0</v>
      </c>
      <c r="F644" s="104">
        <v>0</v>
      </c>
      <c r="G644" s="104">
        <v>706</v>
      </c>
      <c r="H644" s="10" t="s">
        <v>5544</v>
      </c>
      <c r="I644" s="104">
        <v>39535</v>
      </c>
      <c r="J644" s="104">
        <v>110000.05</v>
      </c>
      <c r="K644" s="104" t="s">
        <v>258</v>
      </c>
      <c r="L644" s="11">
        <v>1.18</v>
      </c>
      <c r="M644" s="11">
        <v>1</v>
      </c>
      <c r="N644" s="11" t="s">
        <v>5892</v>
      </c>
      <c r="S644" t="s">
        <v>5947</v>
      </c>
      <c r="T644" s="1" t="str">
        <f>paramGPL(BaseParametros!$C$429:$E$438,F644:O644)</f>
        <v>{"baseCalculo":0, "cartera":706, "indPrimarioSecundario":"J", "instrumento":39535, "nominalDiv":110000.05, "operacion":"C", "tasaOpe":1.18, "usuario":1, "fechaLiquidacion":"25/11/2026"}</v>
      </c>
      <c r="U644" t="s">
        <v>5657</v>
      </c>
      <c r="V644" t="s">
        <v>5722</v>
      </c>
      <c r="W644" t="s">
        <v>5722</v>
      </c>
      <c r="X644" t="s">
        <v>4092</v>
      </c>
      <c r="Y644" t="s">
        <v>5728</v>
      </c>
    </row>
    <row r="645" spans="1:25" s="87" customFormat="1" ht="15" thickBot="1">
      <c r="A645" s="87" t="s">
        <v>1</v>
      </c>
      <c r="B645" s="84">
        <v>1186</v>
      </c>
      <c r="C645" s="96" t="e">
        <f>VLOOKUP(B645,BaseMetodos!$A$2:$E$1177,3,FALSE)&amp;"."&amp;VLOOKUP(B645,BaseMetodos!$A$2:$E$1177,4,FALSE)</f>
        <v>#N/A</v>
      </c>
      <c r="D645" s="96" t="str">
        <f>VLOOKUP(B645,BaseMetodos!$A$2:$F$2177,5,FALSE)</f>
        <v>abq/fronton/altaOrdenIIF</v>
      </c>
      <c r="E645" s="96">
        <f>VLOOKUP(B645,BaseMetodos!$A$2:$F$2177,6,FALSE)</f>
        <v>0</v>
      </c>
      <c r="F645" s="85">
        <v>400</v>
      </c>
      <c r="G645" s="105">
        <v>706</v>
      </c>
      <c r="H645" s="105" t="s">
        <v>4703</v>
      </c>
      <c r="I645" s="105">
        <v>39535</v>
      </c>
      <c r="J645" s="105">
        <v>110000.05</v>
      </c>
      <c r="K645" s="105" t="s">
        <v>258</v>
      </c>
      <c r="L645" s="86">
        <v>1.18</v>
      </c>
      <c r="M645" s="86">
        <v>1</v>
      </c>
      <c r="N645" s="86" t="s">
        <v>5892</v>
      </c>
      <c r="O645" s="86"/>
      <c r="P645" s="86"/>
      <c r="Q645" s="86"/>
      <c r="R645" s="86"/>
      <c r="S645" s="87" t="s">
        <v>5908</v>
      </c>
      <c r="T645" s="97" t="str">
        <f>paramGPL(BaseParametros!$C$429:$E$438,F645:O645)</f>
        <v>{"baseCalculo":400, "cartera":706, "indPrimarioSecundario":"P", "instrumento":39535, "nominalDiv":110000.05, "operacion":"C", "tasaOpe":1.18, "usuario":1, "fechaLiquidacion":"25/11/2026"}</v>
      </c>
      <c r="U645" s="87" t="s">
        <v>5657</v>
      </c>
      <c r="V645" s="87" t="s">
        <v>5722</v>
      </c>
      <c r="W645" s="87" t="s">
        <v>5722</v>
      </c>
      <c r="X645" s="87" t="s">
        <v>4092</v>
      </c>
      <c r="Y645" s="87" t="s">
        <v>5728</v>
      </c>
    </row>
    <row r="646" spans="1:25">
      <c r="A646" t="s">
        <v>1</v>
      </c>
      <c r="B646" s="19">
        <v>1187</v>
      </c>
      <c r="C646" s="19" t="e">
        <f>VLOOKUP(B646,BaseMetodos!$A$2:$E$1177,3,FALSE)&amp;"."&amp;VLOOKUP(B646,BaseMetodos!$A$2:$E$1177,4,FALSE)</f>
        <v>#N/A</v>
      </c>
      <c r="D646" s="19" t="str">
        <f>VLOOKUP(B646,BaseMetodos!$A$2:$F$2177,5,FALSE)</f>
        <v>abq/fronton/altaOrdenGlobalRentaVariable</v>
      </c>
      <c r="E646" s="19">
        <f>VLOOKUP(B646,BaseMetodos!$A$2:$F$2177,6,FALSE)</f>
        <v>0</v>
      </c>
      <c r="F646" s="104" t="s">
        <v>1503</v>
      </c>
      <c r="G646" s="104">
        <v>171</v>
      </c>
      <c r="H646" s="104" t="s">
        <v>258</v>
      </c>
      <c r="I646" s="104">
        <v>10200000.050000001</v>
      </c>
      <c r="J646" s="104">
        <v>1</v>
      </c>
      <c r="K646" s="104">
        <v>223.55</v>
      </c>
      <c r="L646" s="104" t="s">
        <v>5892</v>
      </c>
      <c r="M646" s="104">
        <v>50</v>
      </c>
      <c r="N646" s="104" t="str">
        <f t="shared" ref="N646:N653" si="1">CONCATENATE("{","""cartera"": ",706,", ","""importe"": ",200000.05," }")</f>
        <v>{"cartera": 706, "importe": 200000.05 }</v>
      </c>
      <c r="O646" s="104" t="str">
        <f>CONCATENATE("{","""cartera"": ",701,", ","""importe"": ",10000000," }")</f>
        <v>{"cartera": 701, "importe": 10000000 }</v>
      </c>
      <c r="S646" t="s">
        <v>5880</v>
      </c>
      <c r="T646" s="1" t="str">
        <f>"{ "&amp;CONCATENATE(,"""indPrecio"""," : ",F646)&amp;", "&amp;CONCATENATE(,"""instrumento"""," : ",G646)&amp;", "&amp;CONCATENATE(,"""operacion"""," : ",H646)&amp;", "&amp;CONCATENATE(,"""titulos"""," : ",I646)&amp;", "&amp;CONCATENATE(,"""usuario"""," : ",J646)&amp;", "&amp;CONCATENATE(,"""cotizacion"""," : ",K646)&amp;", "&amp;CONCATENATE(,"""fechaLimiteHasta"""," : ",L646)&amp;", "&amp;CONCATENATE(,"""Broker"""," : ",M646)&amp;", "&amp;CONCATENATE(,"""prerepartos"""," :  [",N646,", ",O646,"]")&amp;"}"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46" t="s">
        <v>5657</v>
      </c>
      <c r="V646" t="s">
        <v>5722</v>
      </c>
      <c r="W646" t="s">
        <v>5722</v>
      </c>
      <c r="X646" t="s">
        <v>4092</v>
      </c>
      <c r="Y646" t="s">
        <v>5728</v>
      </c>
    </row>
    <row r="647" spans="1:25">
      <c r="A647" t="s">
        <v>1</v>
      </c>
      <c r="B647" s="19">
        <v>1187</v>
      </c>
      <c r="C647" s="19" t="e">
        <f>VLOOKUP(B647,BaseMetodos!$A$2:$E$1177,3,FALSE)&amp;"."&amp;VLOOKUP(B647,BaseMetodos!$A$2:$E$1177,4,FALSE)</f>
        <v>#N/A</v>
      </c>
      <c r="D647" s="19" t="str">
        <f>VLOOKUP(B647,BaseMetodos!$A$2:$F$2177,5,FALSE)</f>
        <v>abq/fronton/altaOrdenGlobalRentaVariable</v>
      </c>
      <c r="E647" s="19">
        <f>VLOOKUP(B647,BaseMetodos!$A$2:$F$2177,6,FALSE)</f>
        <v>0</v>
      </c>
      <c r="F647" s="11" t="s">
        <v>1503</v>
      </c>
      <c r="G647" s="11">
        <v>171</v>
      </c>
      <c r="H647" s="11" t="s">
        <v>5419</v>
      </c>
      <c r="I647" s="11">
        <v>10200000.050000001</v>
      </c>
      <c r="J647" s="11">
        <v>1</v>
      </c>
      <c r="K647" s="11">
        <v>223.55</v>
      </c>
      <c r="L647" s="11" t="s">
        <v>5892</v>
      </c>
      <c r="M647" s="11">
        <v>50</v>
      </c>
      <c r="N647" s="11" t="str">
        <f t="shared" si="1"/>
        <v>{"cartera": 706, "importe": 200000.05 }</v>
      </c>
      <c r="O647" s="11" t="str">
        <f t="shared" ref="O647:O652" si="2">CONCATENATE("{","""cartera"": ",701,", ","""importe"": ",10000000," }")</f>
        <v>{"cartera": 701, "importe": 10000000 }</v>
      </c>
      <c r="S647" t="s">
        <v>5889</v>
      </c>
      <c r="T647" s="1" t="str">
        <f>"{ "&amp;CONCATENATE(,"""indPrecio"""," : ",F647)&amp;", "&amp;CONCATENATE(,"""instrumento"""," : ",G647)&amp;", "&amp;CONCATENATE(,"""operacion"""," : ",H647)&amp;", "&amp;CONCATENATE(,"""titulos"""," : ",I647)&amp;", "&amp;CONCATENATE(,"""usuario"""," : ",J647)&amp;", "&amp;CONCATENATE(,"""cotizacion"""," : ",K647)&amp;", "&amp;CONCATENATE(,"""fechaLimiteHasta"""," : ",L647)&amp;", "&amp;CONCATENATE(,"""Broker"""," : ",M647)&amp;", "&amp;CONCATENATE(,"""prerepartos"""," :  [",N647,", ",O647,"]")&amp;"}"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47" t="s">
        <v>5657</v>
      </c>
      <c r="V647" t="s">
        <v>5722</v>
      </c>
      <c r="W647" t="s">
        <v>5722</v>
      </c>
      <c r="X647" t="s">
        <v>4092</v>
      </c>
      <c r="Y647" t="s">
        <v>5728</v>
      </c>
    </row>
    <row r="648" spans="1:25">
      <c r="A648" t="s">
        <v>1</v>
      </c>
      <c r="B648" s="19">
        <v>1187</v>
      </c>
      <c r="C648" s="19" t="e">
        <f>VLOOKUP(B648,BaseMetodos!$A$2:$E$1177,3,FALSE)&amp;"."&amp;VLOOKUP(B648,BaseMetodos!$A$2:$E$1177,4,FALSE)</f>
        <v>#N/A</v>
      </c>
      <c r="D648" s="19" t="str">
        <f>VLOOKUP(B648,BaseMetodos!$A$2:$F$2177,5,FALSE)</f>
        <v>abq/fronton/altaOrdenGlobalRentaVariable</v>
      </c>
      <c r="E648" s="19">
        <f>VLOOKUP(B648,BaseMetodos!$A$2:$F$2177,6,FALSE)</f>
        <v>0</v>
      </c>
      <c r="F648" s="11" t="s">
        <v>1503</v>
      </c>
      <c r="G648" s="11">
        <v>171</v>
      </c>
      <c r="H648" s="10" t="s">
        <v>5419</v>
      </c>
      <c r="I648" s="11">
        <v>10200000.050000001</v>
      </c>
      <c r="J648" s="11">
        <v>1</v>
      </c>
      <c r="K648" s="11">
        <v>223.55</v>
      </c>
      <c r="L648" s="11" t="s">
        <v>5892</v>
      </c>
      <c r="M648" s="11">
        <v>50</v>
      </c>
      <c r="N648" s="11" t="str">
        <f t="shared" si="1"/>
        <v>{"cartera": 706, "importe": 200000.05 }</v>
      </c>
      <c r="O648" s="11" t="str">
        <f t="shared" si="2"/>
        <v>{"cartera": 701, "importe": 10000000 }</v>
      </c>
      <c r="S648" t="s">
        <v>5890</v>
      </c>
      <c r="T648" s="1" t="str">
        <f>"{ "&amp;CONCATENATE(,"""indPrecio"""," : ",F648)&amp;", "&amp;CONCATENATE(,"""instrumento"""," : ",G648)&amp;", "&amp;CONCATENATE(,"""operacion"""," : ",H648)&amp;", "&amp;CONCATENATE(,"""titulos"""," : ",I648)&amp;", "&amp;CONCATENATE(,"""usuario"""," : ",J648)&amp;", "&amp;CONCATENATE(,"""cotizacion"""," : ",K648)&amp;", "&amp;CONCATENATE(,"""fechaLimiteHasta"""," : ",L648)&amp;", "&amp;CONCATENATE(,"""Broker"""," : ",M648)&amp;", "&amp;CONCATENATE(,"""prerepartos"""," :  [",N648,", ",O648,"]")&amp;"}"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48" t="s">
        <v>5657</v>
      </c>
      <c r="V648" t="s">
        <v>5722</v>
      </c>
      <c r="W648" t="s">
        <v>5722</v>
      </c>
      <c r="X648" t="s">
        <v>4092</v>
      </c>
      <c r="Y648" t="s">
        <v>5728</v>
      </c>
    </row>
    <row r="649" spans="1:25">
      <c r="A649" t="s">
        <v>1</v>
      </c>
      <c r="B649" s="19">
        <v>1187</v>
      </c>
      <c r="C649" s="19" t="e">
        <f>VLOOKUP(B649,BaseMetodos!$A$2:$E$1177,3,FALSE)&amp;"."&amp;VLOOKUP(B649,BaseMetodos!$A$2:$E$1177,4,FALSE)</f>
        <v>#N/A</v>
      </c>
      <c r="D649" s="19" t="str">
        <f>VLOOKUP(B649,BaseMetodos!$A$2:$F$2177,5,FALSE)</f>
        <v>abq/fronton/altaOrdenGlobalRentaVariable</v>
      </c>
      <c r="E649" s="19">
        <f>VLOOKUP(B649,BaseMetodos!$A$2:$F$2177,6,FALSE)</f>
        <v>0</v>
      </c>
      <c r="F649" s="11" t="s">
        <v>1503</v>
      </c>
      <c r="G649" s="11">
        <v>171</v>
      </c>
      <c r="H649" s="10" t="s">
        <v>259</v>
      </c>
      <c r="I649" s="11">
        <v>10200000.050000001</v>
      </c>
      <c r="J649" s="11">
        <v>1</v>
      </c>
      <c r="K649" s="11">
        <v>223.55</v>
      </c>
      <c r="L649" s="11" t="s">
        <v>5892</v>
      </c>
      <c r="M649" s="11">
        <v>50</v>
      </c>
      <c r="N649" s="11" t="str">
        <f t="shared" si="1"/>
        <v>{"cartera": 706, "importe": 200000.05 }</v>
      </c>
      <c r="O649" s="11" t="str">
        <f t="shared" si="2"/>
        <v>{"cartera": 701, "importe": 10000000 }</v>
      </c>
      <c r="S649" t="s">
        <v>5881</v>
      </c>
      <c r="T649" s="1" t="str">
        <f t="shared" ref="T649:T668" si="3">"{ "&amp;CONCATENATE(,"""indPrecio"""," : ",F649)&amp;", "&amp;CONCATENATE(,"""instrumento"""," : ",G649)&amp;", "&amp;CONCATENATE(,"""operacion"""," : ",H649)&amp;", "&amp;CONCATENATE(,"""titulos"""," : ",I649)&amp;", "&amp;CONCATENATE(,"""usuario"""," : ",J649)&amp;", "&amp;CONCATENATE(,"""cotizacion"""," : ",K649)&amp;", "&amp;CONCATENATE(,"""fechaLimiteHasta"""," : ",L649)&amp;", "&amp;CONCATENATE(,"""Broker"""," : ",M649)&amp;", "&amp;CONCATENATE(,"""prerepartos"""," :  [",N649,", ",O649,"]")&amp;"}"</f>
        <v>{ "indPrecio" : "A", "instrumento" : 171, "operacion" : "K", "titulos" : 10200000.05, "usuario" : 1, "cotizacion" : 223.55, "fechaLimiteHasta" : "25/11/2026", "Broker" : 50, "prerepartos" :  [{"cartera": 706, "importe": 200000.05 }, {"cartera": 701, "importe": 10000000 }]}</v>
      </c>
      <c r="U649" t="s">
        <v>5657</v>
      </c>
      <c r="V649" t="s">
        <v>5722</v>
      </c>
      <c r="W649" t="s">
        <v>5722</v>
      </c>
      <c r="X649" t="s">
        <v>4092</v>
      </c>
      <c r="Y649" t="s">
        <v>5728</v>
      </c>
    </row>
    <row r="650" spans="1:25">
      <c r="A650" t="s">
        <v>1</v>
      </c>
      <c r="B650" s="19">
        <v>1187</v>
      </c>
      <c r="C650" s="19" t="e">
        <f>VLOOKUP(B650,BaseMetodos!$A$2:$E$1177,3,FALSE)&amp;"."&amp;VLOOKUP(B650,BaseMetodos!$A$2:$E$1177,4,FALSE)</f>
        <v>#N/A</v>
      </c>
      <c r="D650" s="19" t="str">
        <f>VLOOKUP(B650,BaseMetodos!$A$2:$F$2177,5,FALSE)</f>
        <v>abq/fronton/altaOrdenGlobalRentaVariable</v>
      </c>
      <c r="E650" s="19">
        <f>VLOOKUP(B650,BaseMetodos!$A$2:$F$2177,6,FALSE)</f>
        <v>0</v>
      </c>
      <c r="F650" s="11" t="s">
        <v>1503</v>
      </c>
      <c r="G650" s="10">
        <v>5</v>
      </c>
      <c r="H650" s="11" t="s">
        <v>258</v>
      </c>
      <c r="I650" s="11">
        <v>10200000.050000001</v>
      </c>
      <c r="J650" s="11">
        <v>1</v>
      </c>
      <c r="K650" s="11">
        <v>223.55</v>
      </c>
      <c r="L650" s="11" t="s">
        <v>5892</v>
      </c>
      <c r="M650" s="11">
        <v>50</v>
      </c>
      <c r="N650" s="11" t="str">
        <f t="shared" si="1"/>
        <v>{"cartera": 706, "importe": 200000.05 }</v>
      </c>
      <c r="O650" s="11" t="str">
        <f t="shared" si="2"/>
        <v>{"cartera": 701, "importe": 10000000 }</v>
      </c>
      <c r="S650" t="s">
        <v>5583</v>
      </c>
      <c r="T650" s="1" t="str">
        <f t="shared" ref="T650" si="4">"{ "&amp;CONCATENATE(,"""indPrecio"""," : ",F650)&amp;", "&amp;CONCATENATE(,"""instrumento"""," : ",G650)&amp;", "&amp;CONCATENATE(,"""operacion"""," : ",H650)&amp;", "&amp;CONCATENATE(,"""titulos"""," : ",I650)&amp;", "&amp;CONCATENATE(,"""usuario"""," : ",J650)&amp;", "&amp;CONCATENATE(,"""cotizacion"""," : ",K650)&amp;", "&amp;CONCATENATE(,"""fechaLimiteHasta"""," : ",L650)&amp;", "&amp;CONCATENATE(,"""Broker"""," : ",M650)&amp;", "&amp;CONCATENATE(,"""prerepartos"""," :  [",N650,", ",O650,"]")&amp;"}"</f>
        <v>{ "indPrecio" : "A", "instrumento" : 5, "operacion" : "C", "titulos" : 10200000.05, "usuario" : 1, "cotizacion" : 223.55, "fechaLimiteHasta" : "25/11/2026", "Broker" : 50, "prerepartos" :  [{"cartera": 706, "importe": 200000.05 }, {"cartera": 701, "importe": 10000000 }]}</v>
      </c>
      <c r="U650" t="s">
        <v>5657</v>
      </c>
      <c r="V650" t="s">
        <v>5722</v>
      </c>
      <c r="W650" t="s">
        <v>5722</v>
      </c>
      <c r="X650" t="s">
        <v>4092</v>
      </c>
      <c r="Y650" t="s">
        <v>5728</v>
      </c>
    </row>
    <row r="651" spans="1:25">
      <c r="A651" t="s">
        <v>1</v>
      </c>
      <c r="B651" s="19">
        <v>1187</v>
      </c>
      <c r="C651" s="19" t="e">
        <f>VLOOKUP(B651,BaseMetodos!$A$2:$E$1177,3,FALSE)&amp;"."&amp;VLOOKUP(B651,BaseMetodos!$A$2:$E$1177,4,FALSE)</f>
        <v>#N/A</v>
      </c>
      <c r="D651" s="19" t="str">
        <f>VLOOKUP(B651,BaseMetodos!$A$2:$F$2177,5,FALSE)</f>
        <v>abq/fronton/altaOrdenGlobalRentaVariable</v>
      </c>
      <c r="E651" s="19">
        <f>VLOOKUP(B651,BaseMetodos!$A$2:$F$2177,6,FALSE)</f>
        <v>0</v>
      </c>
      <c r="F651" s="11" t="s">
        <v>1503</v>
      </c>
      <c r="G651" s="10">
        <v>0</v>
      </c>
      <c r="H651" s="11" t="s">
        <v>258</v>
      </c>
      <c r="I651" s="11">
        <v>10200000.050000001</v>
      </c>
      <c r="J651" s="11">
        <v>1</v>
      </c>
      <c r="K651" s="11">
        <v>223.55</v>
      </c>
      <c r="L651" s="11" t="s">
        <v>5892</v>
      </c>
      <c r="M651" s="11">
        <v>50</v>
      </c>
      <c r="N651" s="11" t="str">
        <f t="shared" si="1"/>
        <v>{"cartera": 706, "importe": 200000.05 }</v>
      </c>
      <c r="O651" s="11" t="str">
        <f t="shared" si="2"/>
        <v>{"cartera": 701, "importe": 10000000 }</v>
      </c>
      <c r="S651" t="s">
        <v>5940</v>
      </c>
      <c r="T651" s="1" t="str">
        <f t="shared" si="3"/>
        <v>{ "indPrecio" : "A", "instrumento" : 0, "operacion" : "C", "titulos" : 10200000.05, "usuario" : 1, "cotizacion" : 223.55, "fechaLimiteHasta" : "25/11/2026", "Broker" : 50, "prerepartos" :  [{"cartera": 706, "importe": 200000.05 }, {"cartera": 701, "importe": 10000000 }]}</v>
      </c>
      <c r="U651" t="s">
        <v>5657</v>
      </c>
      <c r="V651" t="s">
        <v>5722</v>
      </c>
      <c r="W651" t="s">
        <v>5722</v>
      </c>
      <c r="X651" t="s">
        <v>4092</v>
      </c>
      <c r="Y651" t="s">
        <v>5728</v>
      </c>
    </row>
    <row r="652" spans="1:25">
      <c r="A652" t="s">
        <v>1</v>
      </c>
      <c r="B652" s="19">
        <v>1187</v>
      </c>
      <c r="C652" s="19" t="e">
        <f>VLOOKUP(B652,BaseMetodos!$A$2:$E$1177,3,FALSE)&amp;"."&amp;VLOOKUP(B652,BaseMetodos!$A$2:$E$1177,4,FALSE)</f>
        <v>#N/A</v>
      </c>
      <c r="D652" s="19" t="str">
        <f>VLOOKUP(B652,BaseMetodos!$A$2:$F$2177,5,FALSE)</f>
        <v>abq/fronton/altaOrdenGlobalRentaVariable</v>
      </c>
      <c r="E652" s="19">
        <f>VLOOKUP(B652,BaseMetodos!$A$2:$F$2177,6,FALSE)</f>
        <v>0</v>
      </c>
      <c r="F652" s="11" t="s">
        <v>1503</v>
      </c>
      <c r="G652" s="10">
        <v>39535</v>
      </c>
      <c r="H652" s="11" t="s">
        <v>258</v>
      </c>
      <c r="I652" s="11">
        <v>10200000.050000001</v>
      </c>
      <c r="J652" s="11">
        <v>1</v>
      </c>
      <c r="K652" s="11">
        <v>223.55</v>
      </c>
      <c r="L652" s="11" t="s">
        <v>5892</v>
      </c>
      <c r="M652" s="11">
        <v>50</v>
      </c>
      <c r="N652" s="11" t="str">
        <f t="shared" si="1"/>
        <v>{"cartera": 706, "importe": 200000.05 }</v>
      </c>
      <c r="O652" s="11" t="str">
        <f t="shared" si="2"/>
        <v>{"cartera": 701, "importe": 10000000 }</v>
      </c>
      <c r="S652" t="s">
        <v>5882</v>
      </c>
      <c r="T652" s="1" t="str">
        <f t="shared" si="3"/>
        <v>{ "indPrecio" : "A", "instrumento" : 39535, "operacion" : "C", "titulos" : 10200000.05, "usuario" : 1, "cotizacion" : 223.55, "fechaLimiteHasta" : "25/11/2026", "Broker" : 50, "prerepartos" :  [{"cartera": 706, "importe": 200000.05 }, {"cartera": 701, "importe": 10000000 }]}</v>
      </c>
      <c r="U652" t="s">
        <v>5657</v>
      </c>
      <c r="V652" t="s">
        <v>5722</v>
      </c>
      <c r="W652" t="s">
        <v>5722</v>
      </c>
      <c r="X652" t="s">
        <v>4092</v>
      </c>
      <c r="Y652" t="s">
        <v>5728</v>
      </c>
    </row>
    <row r="653" spans="1:25">
      <c r="A653" t="s">
        <v>1</v>
      </c>
      <c r="B653" s="19">
        <v>1187</v>
      </c>
      <c r="C653" s="19" t="e">
        <f>VLOOKUP(B653,BaseMetodos!$A$2:$E$1177,3,FALSE)&amp;"."&amp;VLOOKUP(B653,BaseMetodos!$A$2:$E$1177,4,FALSE)</f>
        <v>#N/A</v>
      </c>
      <c r="D653" s="19" t="str">
        <f>VLOOKUP(B653,BaseMetodos!$A$2:$F$2177,5,FALSE)</f>
        <v>abq/fronton/altaOrdenGlobalRentaVariable</v>
      </c>
      <c r="E653" s="19">
        <f>VLOOKUP(B653,BaseMetodos!$A$2:$F$2177,6,FALSE)</f>
        <v>0</v>
      </c>
      <c r="F653" s="11" t="s">
        <v>1503</v>
      </c>
      <c r="G653" s="104">
        <v>39535</v>
      </c>
      <c r="H653" s="11" t="s">
        <v>258</v>
      </c>
      <c r="I653" s="11">
        <v>10200000.050000001</v>
      </c>
      <c r="J653" s="11">
        <v>1</v>
      </c>
      <c r="K653" s="11">
        <v>223.55</v>
      </c>
      <c r="L653" s="11" t="s">
        <v>5892</v>
      </c>
      <c r="M653" s="11">
        <v>50</v>
      </c>
      <c r="N653" s="11" t="str">
        <f t="shared" si="1"/>
        <v>{"cartera": 706, "importe": 200000.05 }</v>
      </c>
      <c r="O653" s="10" t="str">
        <f>CONCATENATE("{","""cartera"": ",0,", ","""importe"": ",10000000," }")</f>
        <v>{"cartera": 0, "importe": 10000000 }</v>
      </c>
      <c r="S653" t="s">
        <v>5945</v>
      </c>
      <c r="T653" s="1" t="str">
        <f t="shared" ref="T653" si="5">"{ "&amp;CONCATENATE(,"""indPrecio"""," : ",F653)&amp;", "&amp;CONCATENATE(,"""instrumento"""," : ",G653)&amp;", "&amp;CONCATENATE(,"""operacion"""," : ",H653)&amp;", "&amp;CONCATENATE(,"""titulos"""," : ",I653)&amp;", "&amp;CONCATENATE(,"""usuario"""," : ",J653)&amp;", "&amp;CONCATENATE(,"""cotizacion"""," : ",K653)&amp;", "&amp;CONCATENATE(,"""fechaLimiteHasta"""," : ",L653)&amp;", "&amp;CONCATENATE(,"""Broker"""," : ",M653)&amp;", "&amp;CONCATENATE(,"""prerepartos"""," :  [",N653,", ",O653,"]")&amp;"}"</f>
        <v>{ "indPrecio" : "A", "instrumento" : 39535, "operacion" : "C", "titulos" : 10200000.05, "usuario" : 1, "cotizacion" : 223.55, "fechaLimiteHasta" : "25/11/2026", "Broker" : 50, "prerepartos" :  [{"cartera": 706, "importe": 200000.05 }, {"cartera": 0, "importe": 10000000 }]}</v>
      </c>
      <c r="U653" t="s">
        <v>5657</v>
      </c>
      <c r="V653" t="s">
        <v>5722</v>
      </c>
      <c r="W653" t="s">
        <v>5722</v>
      </c>
      <c r="X653" t="s">
        <v>4092</v>
      </c>
      <c r="Y653" t="s">
        <v>5728</v>
      </c>
    </row>
    <row r="654" spans="1:25">
      <c r="A654" t="s">
        <v>1</v>
      </c>
      <c r="B654" s="19">
        <v>1187</v>
      </c>
      <c r="C654" s="19" t="e">
        <f>VLOOKUP(B654,BaseMetodos!$A$2:$E$1177,3,FALSE)&amp;"."&amp;VLOOKUP(B654,BaseMetodos!$A$2:$E$1177,4,FALSE)</f>
        <v>#N/A</v>
      </c>
      <c r="D654" s="19" t="str">
        <f>VLOOKUP(B654,BaseMetodos!$A$2:$F$2177,5,FALSE)</f>
        <v>abq/fronton/altaOrdenGlobalRentaVariable</v>
      </c>
      <c r="E654" s="19">
        <f>VLOOKUP(B654,BaseMetodos!$A$2:$F$2177,6,FALSE)</f>
        <v>0</v>
      </c>
      <c r="F654" s="11" t="s">
        <v>1503</v>
      </c>
      <c r="G654" s="11">
        <v>171</v>
      </c>
      <c r="H654" s="11" t="s">
        <v>258</v>
      </c>
      <c r="I654" s="11">
        <v>10200000.050000001</v>
      </c>
      <c r="J654" s="11">
        <v>1</v>
      </c>
      <c r="K654" s="11">
        <v>223.55</v>
      </c>
      <c r="L654" s="11" t="s">
        <v>5892</v>
      </c>
      <c r="M654" s="11">
        <v>50</v>
      </c>
      <c r="N654" s="10" t="str">
        <f>CONCATENATE("{","""cartera"": ",99706,", ","""importe"": ",200000.05," }")</f>
        <v>{"cartera": 99706, "importe": 200000.05 }</v>
      </c>
      <c r="O654" s="11" t="str">
        <f t="shared" ref="O654:O662" si="6">CONCATENATE("{","""cartera"": ",701,", ","""importe"": ",10000000," }")</f>
        <v>{"cartera": 701, "importe": 10000000 }</v>
      </c>
      <c r="S654" t="s">
        <v>5883</v>
      </c>
      <c r="T654" s="1" t="str">
        <f t="shared" si="3"/>
        <v>{ "indPrecio" : "A", "instrumento" : 171, "operacion" : "C", "titulos" : 10200000.05, "usuario" : 1, "cotizacion" : 223.55, "fechaLimiteHasta" : "25/11/2026", "Broker" : 50, "prerepartos" :  [{"cartera": 99706, "importe": 200000.05 }, {"cartera": 701, "importe": 10000000 }]}</v>
      </c>
      <c r="U654" t="s">
        <v>5657</v>
      </c>
      <c r="V654" t="s">
        <v>5722</v>
      </c>
      <c r="W654" t="s">
        <v>5722</v>
      </c>
      <c r="X654" t="s">
        <v>4092</v>
      </c>
      <c r="Y654" t="s">
        <v>5728</v>
      </c>
    </row>
    <row r="655" spans="1:25">
      <c r="A655" t="s">
        <v>1</v>
      </c>
      <c r="B655" s="19">
        <v>1187</v>
      </c>
      <c r="C655" s="19" t="e">
        <f>VLOOKUP(B655,BaseMetodos!$A$2:$E$1177,3,FALSE)&amp;"."&amp;VLOOKUP(B655,BaseMetodos!$A$2:$E$1177,4,FALSE)</f>
        <v>#N/A</v>
      </c>
      <c r="D655" s="19" t="str">
        <f>VLOOKUP(B655,BaseMetodos!$A$2:$F$2177,5,FALSE)</f>
        <v>abq/fronton/altaOrdenGlobalRentaVariable</v>
      </c>
      <c r="E655" s="19">
        <f>VLOOKUP(B655,BaseMetodos!$A$2:$F$2177,6,FALSE)</f>
        <v>0</v>
      </c>
      <c r="F655" s="11" t="s">
        <v>1503</v>
      </c>
      <c r="G655" s="11">
        <v>171</v>
      </c>
      <c r="H655" s="11" t="s">
        <v>258</v>
      </c>
      <c r="I655" s="11">
        <v>10200000.050000001</v>
      </c>
      <c r="J655" s="11">
        <v>1</v>
      </c>
      <c r="K655" s="11">
        <v>223.55</v>
      </c>
      <c r="L655" s="11" t="s">
        <v>5892</v>
      </c>
      <c r="M655" s="11">
        <v>50</v>
      </c>
      <c r="N655" s="10" t="str">
        <f>CONCATENATE("{","""cartera"": ",999,", ","""importe"": ",200000.05," }")</f>
        <v>{"cartera": 999, "importe": 200000.05 }</v>
      </c>
      <c r="O655" s="11" t="str">
        <f t="shared" si="6"/>
        <v>{"cartera": 701, "importe": 10000000 }</v>
      </c>
      <c r="S655" t="s">
        <v>5884</v>
      </c>
      <c r="T655" s="1" t="str">
        <f t="shared" si="3"/>
        <v>{ "indPrecio" : "A", "instrumento" : 171, "operacion" : "C", "titulos" : 10200000.05, "usuario" : 1, "cotizacion" : 223.55, "fechaLimiteHasta" : "25/11/2026", "Broker" : 50, "prerepartos" :  [{"cartera": 999, "importe": 200000.05 }, {"cartera": 701, "importe": 10000000 }]}</v>
      </c>
      <c r="U655" t="s">
        <v>5657</v>
      </c>
      <c r="V655" t="s">
        <v>5722</v>
      </c>
      <c r="W655" t="s">
        <v>5722</v>
      </c>
      <c r="X655" t="s">
        <v>4092</v>
      </c>
      <c r="Y655" t="s">
        <v>5728</v>
      </c>
    </row>
    <row r="656" spans="1:25">
      <c r="A656" t="s">
        <v>1</v>
      </c>
      <c r="B656" s="19">
        <v>1187</v>
      </c>
      <c r="C656" s="19" t="e">
        <f>VLOOKUP(B656,BaseMetodos!$A$2:$E$1177,3,FALSE)&amp;"."&amp;VLOOKUP(B656,BaseMetodos!$A$2:$E$1177,4,FALSE)</f>
        <v>#N/A</v>
      </c>
      <c r="D656" s="19" t="str">
        <f>VLOOKUP(B656,BaseMetodos!$A$2:$F$2177,5,FALSE)</f>
        <v>abq/fronton/altaOrdenGlobalRentaVariable</v>
      </c>
      <c r="E656" s="19">
        <f>VLOOKUP(B656,BaseMetodos!$A$2:$F$2177,6,FALSE)</f>
        <v>0</v>
      </c>
      <c r="F656" s="11" t="s">
        <v>1503</v>
      </c>
      <c r="G656" s="11">
        <v>171</v>
      </c>
      <c r="H656" s="11" t="s">
        <v>258</v>
      </c>
      <c r="I656" s="98" t="s">
        <v>5885</v>
      </c>
      <c r="J656" s="11">
        <v>1</v>
      </c>
      <c r="K656" s="11">
        <v>223.55</v>
      </c>
      <c r="L656" s="11" t="s">
        <v>5892</v>
      </c>
      <c r="M656" s="11">
        <v>50</v>
      </c>
      <c r="N656" s="11" t="str">
        <f t="shared" ref="N656:N662" si="7">CONCATENATE("{","""cartera"": ",706,", ","""importe"": ",200000.05," }")</f>
        <v>{"cartera": 706, "importe": 200000.05 }</v>
      </c>
      <c r="O656" s="11" t="str">
        <f t="shared" si="6"/>
        <v>{"cartera": 701, "importe": 10000000 }</v>
      </c>
      <c r="S656" t="s">
        <v>5886</v>
      </c>
      <c r="T656" s="1" t="str">
        <f t="shared" si="3"/>
        <v>{ "indPrecio" : "A", "instrumento" : 171, "operacion" : "C", "titulos" : 100000100000000000000000.05, "usuario" : 1, "cotizacion" : 223.55, "fechaLimiteHasta" : "25/11/2026", "Broker" : 50, "prerepartos" :  [{"cartera": 706, "importe": 200000.05 }, {"cartera": 701, "importe": 10000000 }]}</v>
      </c>
      <c r="U656" t="s">
        <v>5657</v>
      </c>
      <c r="V656" t="s">
        <v>5722</v>
      </c>
      <c r="W656" t="s">
        <v>5722</v>
      </c>
      <c r="X656" t="s">
        <v>4092</v>
      </c>
      <c r="Y656" t="s">
        <v>5728</v>
      </c>
    </row>
    <row r="657" spans="1:25">
      <c r="A657" t="s">
        <v>1</v>
      </c>
      <c r="B657" s="19">
        <v>1187</v>
      </c>
      <c r="C657" s="19" t="e">
        <f>VLOOKUP(B657,BaseMetodos!$A$2:$E$1177,3,FALSE)&amp;"."&amp;VLOOKUP(B657,BaseMetodos!$A$2:$E$1177,4,FALSE)</f>
        <v>#N/A</v>
      </c>
      <c r="D657" s="19" t="str">
        <f>VLOOKUP(B657,BaseMetodos!$A$2:$F$2177,5,FALSE)</f>
        <v>abq/fronton/altaOrdenGlobalRentaVariable</v>
      </c>
      <c r="E657" s="19">
        <f>VLOOKUP(B657,BaseMetodos!$A$2:$F$2177,6,FALSE)</f>
        <v>0</v>
      </c>
      <c r="F657" s="11" t="s">
        <v>1503</v>
      </c>
      <c r="G657" s="11">
        <v>171</v>
      </c>
      <c r="H657" s="11" t="s">
        <v>258</v>
      </c>
      <c r="I657" s="10">
        <v>-10200000.050000001</v>
      </c>
      <c r="J657" s="11">
        <v>1</v>
      </c>
      <c r="K657" s="11">
        <v>223.55</v>
      </c>
      <c r="L657" s="11" t="s">
        <v>5892</v>
      </c>
      <c r="M657" s="11">
        <v>50</v>
      </c>
      <c r="N657" s="11" t="str">
        <f t="shared" si="7"/>
        <v>{"cartera": 706, "importe": 200000.05 }</v>
      </c>
      <c r="O657" s="11" t="str">
        <f t="shared" si="6"/>
        <v>{"cartera": 701, "importe": 10000000 }</v>
      </c>
      <c r="S657" t="s">
        <v>5549</v>
      </c>
      <c r="T657" s="1" t="str">
        <f t="shared" si="3"/>
        <v>{ "indPrecio" : "A", "instrumento" : 171, "operacion" : "C", "titulos" : -10200000.05, "usuario" : 1, "cotizacion" : 223.55, "fechaLimiteHasta" : "25/11/2026", "Broker" : 50, "prerepartos" :  [{"cartera": 706, "importe": 200000.05 }, {"cartera": 701, "importe": 10000000 }]}</v>
      </c>
      <c r="U657" t="s">
        <v>5657</v>
      </c>
      <c r="V657" t="s">
        <v>5722</v>
      </c>
      <c r="W657" t="s">
        <v>5722</v>
      </c>
      <c r="X657" t="s">
        <v>4092</v>
      </c>
      <c r="Y657" t="s">
        <v>5728</v>
      </c>
    </row>
    <row r="658" spans="1:25">
      <c r="A658" t="s">
        <v>1</v>
      </c>
      <c r="B658" s="19">
        <v>1187</v>
      </c>
      <c r="C658" s="19" t="e">
        <f>VLOOKUP(B658,BaseMetodos!$A$2:$E$1177,3,FALSE)&amp;"."&amp;VLOOKUP(B658,BaseMetodos!$A$2:$E$1177,4,FALSE)</f>
        <v>#N/A</v>
      </c>
      <c r="D658" s="19" t="str">
        <f>VLOOKUP(B658,BaseMetodos!$A$2:$F$2177,5,FALSE)</f>
        <v>abq/fronton/altaOrdenGlobalRentaVariable</v>
      </c>
      <c r="E658" s="19">
        <f>VLOOKUP(B658,BaseMetodos!$A$2:$F$2177,6,FALSE)</f>
        <v>0</v>
      </c>
      <c r="F658" s="11" t="s">
        <v>1503</v>
      </c>
      <c r="G658" s="11">
        <v>171</v>
      </c>
      <c r="H658" s="11" t="s">
        <v>258</v>
      </c>
      <c r="I658" s="10">
        <v>0</v>
      </c>
      <c r="J658" s="11">
        <v>1</v>
      </c>
      <c r="K658" s="11">
        <v>223.55</v>
      </c>
      <c r="L658" s="11" t="s">
        <v>5892</v>
      </c>
      <c r="M658" s="11">
        <v>50</v>
      </c>
      <c r="N658" s="11" t="str">
        <f t="shared" si="7"/>
        <v>{"cartera": 706, "importe": 200000.05 }</v>
      </c>
      <c r="O658" s="11" t="str">
        <f t="shared" si="6"/>
        <v>{"cartera": 701, "importe": 10000000 }</v>
      </c>
      <c r="S658" t="s">
        <v>1841</v>
      </c>
      <c r="T658" s="1" t="str">
        <f t="shared" ref="T658" si="8">"{ "&amp;CONCATENATE(,"""indPrecio"""," : ",F658)&amp;", "&amp;CONCATENATE(,"""instrumento"""," : ",G658)&amp;", "&amp;CONCATENATE(,"""operacion"""," : ",H658)&amp;", "&amp;CONCATENATE(,"""titulos"""," : ",I658)&amp;", "&amp;CONCATENATE(,"""usuario"""," : ",J658)&amp;", "&amp;CONCATENATE(,"""cotizacion"""," : ",K658)&amp;", "&amp;CONCATENATE(,"""fechaLimiteHasta"""," : ",L658)&amp;", "&amp;CONCATENATE(,"""Broker"""," : ",M658)&amp;", "&amp;CONCATENATE(,"""prerepartos"""," :  [",N658,", ",O658,"]")&amp;"}"</f>
        <v>{ "indPrecio" : "A", "instrumento" : 171, "operacion" : "C", "titulos" : 0, "usuario" : 1, "cotizacion" : 223.55, "fechaLimiteHasta" : "25/11/2026", "Broker" : 50, "prerepartos" :  [{"cartera": 706, "importe": 200000.05 }, {"cartera": 701, "importe": 10000000 }]}</v>
      </c>
      <c r="U658" t="s">
        <v>5657</v>
      </c>
      <c r="V658" t="s">
        <v>5722</v>
      </c>
      <c r="W658" t="s">
        <v>5722</v>
      </c>
      <c r="X658" t="s">
        <v>4092</v>
      </c>
      <c r="Y658" t="s">
        <v>5728</v>
      </c>
    </row>
    <row r="659" spans="1:25">
      <c r="A659" t="s">
        <v>1</v>
      </c>
      <c r="B659" s="19">
        <v>1187</v>
      </c>
      <c r="C659" s="19" t="e">
        <f>VLOOKUP(B659,BaseMetodos!$A$2:$E$1177,3,FALSE)&amp;"."&amp;VLOOKUP(B659,BaseMetodos!$A$2:$E$1177,4,FALSE)</f>
        <v>#N/A</v>
      </c>
      <c r="D659" s="19" t="str">
        <f>VLOOKUP(B659,BaseMetodos!$A$2:$F$2177,5,FALSE)</f>
        <v>abq/fronton/altaOrdenGlobalRentaVariable</v>
      </c>
      <c r="E659" s="19">
        <f>VLOOKUP(B659,BaseMetodos!$A$2:$F$2177,6,FALSE)</f>
        <v>0</v>
      </c>
      <c r="F659" s="10" t="s">
        <v>259</v>
      </c>
      <c r="G659" s="11">
        <v>171</v>
      </c>
      <c r="H659" s="11" t="s">
        <v>258</v>
      </c>
      <c r="I659" s="11">
        <v>10200000.050000001</v>
      </c>
      <c r="J659" s="11">
        <v>1</v>
      </c>
      <c r="K659" s="11">
        <v>223.55</v>
      </c>
      <c r="L659" s="11" t="s">
        <v>5892</v>
      </c>
      <c r="M659" s="11">
        <v>50</v>
      </c>
      <c r="N659" s="11" t="str">
        <f t="shared" si="7"/>
        <v>{"cartera": 706, "importe": 200000.05 }</v>
      </c>
      <c r="O659" s="11" t="str">
        <f t="shared" si="6"/>
        <v>{"cartera": 701, "importe": 10000000 }</v>
      </c>
      <c r="S659" t="s">
        <v>5887</v>
      </c>
      <c r="T659" s="1" t="str">
        <f t="shared" si="3"/>
        <v>{ "indPrecio" : "K",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59" t="s">
        <v>5657</v>
      </c>
      <c r="V659" t="s">
        <v>5722</v>
      </c>
      <c r="W659" t="s">
        <v>5722</v>
      </c>
      <c r="X659" t="s">
        <v>4092</v>
      </c>
      <c r="Y659" t="s">
        <v>5728</v>
      </c>
    </row>
    <row r="660" spans="1:25">
      <c r="A660" t="s">
        <v>1</v>
      </c>
      <c r="B660" s="19">
        <v>1187</v>
      </c>
      <c r="C660" s="19" t="e">
        <f>VLOOKUP(B660,BaseMetodos!$A$2:$E$1177,3,FALSE)&amp;"."&amp;VLOOKUP(B660,BaseMetodos!$A$2:$E$1177,4,FALSE)</f>
        <v>#N/A</v>
      </c>
      <c r="D660" s="19" t="str">
        <f>VLOOKUP(B660,BaseMetodos!$A$2:$F$2177,5,FALSE)</f>
        <v>abq/fronton/altaOrdenGlobalRentaVariable</v>
      </c>
      <c r="E660" s="19">
        <f>VLOOKUP(B660,BaseMetodos!$A$2:$F$2177,6,FALSE)</f>
        <v>0</v>
      </c>
      <c r="F660" s="11" t="s">
        <v>1503</v>
      </c>
      <c r="G660" s="11">
        <v>171</v>
      </c>
      <c r="H660" s="11" t="s">
        <v>258</v>
      </c>
      <c r="I660" s="11">
        <v>10200000.050000001</v>
      </c>
      <c r="J660" s="11">
        <v>1</v>
      </c>
      <c r="K660" s="10">
        <v>-223.55</v>
      </c>
      <c r="L660" s="11" t="s">
        <v>5892</v>
      </c>
      <c r="M660" s="11">
        <v>50</v>
      </c>
      <c r="N660" s="11" t="str">
        <f t="shared" si="7"/>
        <v>{"cartera": 706, "importe": 200000.05 }</v>
      </c>
      <c r="O660" s="11" t="str">
        <f t="shared" si="6"/>
        <v>{"cartera": 701, "importe": 10000000 }</v>
      </c>
      <c r="S660" t="s">
        <v>5891</v>
      </c>
      <c r="T660" s="1" t="str">
        <f t="shared" si="3"/>
        <v>{ "indPrecio" : "A", "instrumento" : 171, "operacion" : "C", "titulos" : 10200000.05, "usuario" : 1, "cotizacion" : -223.55, "fechaLimiteHasta" : "25/11/2026", "Broker" : 50, "prerepartos" :  [{"cartera": 706, "importe": 200000.05 }, {"cartera": 701, "importe": 10000000 }]}</v>
      </c>
      <c r="U660" t="s">
        <v>5657</v>
      </c>
      <c r="V660" t="s">
        <v>5722</v>
      </c>
      <c r="W660" t="s">
        <v>5722</v>
      </c>
      <c r="X660" t="s">
        <v>4092</v>
      </c>
      <c r="Y660" t="s">
        <v>5728</v>
      </c>
    </row>
    <row r="661" spans="1:25">
      <c r="A661" t="s">
        <v>1</v>
      </c>
      <c r="B661" s="19">
        <v>1187</v>
      </c>
      <c r="C661" s="19" t="e">
        <f>VLOOKUP(B661,BaseMetodos!$A$2:$E$1177,3,FALSE)&amp;"."&amp;VLOOKUP(B661,BaseMetodos!$A$2:$E$1177,4,FALSE)</f>
        <v>#N/A</v>
      </c>
      <c r="D661" s="19" t="str">
        <f>VLOOKUP(B661,BaseMetodos!$A$2:$F$2177,5,FALSE)</f>
        <v>abq/fronton/altaOrdenGlobalRentaVariable</v>
      </c>
      <c r="E661" s="19">
        <f>VLOOKUP(B661,BaseMetodos!$A$2:$F$2177,6,FALSE)</f>
        <v>0</v>
      </c>
      <c r="F661" s="11" t="s">
        <v>1503</v>
      </c>
      <c r="G661" s="11">
        <v>171</v>
      </c>
      <c r="H661" s="11" t="s">
        <v>258</v>
      </c>
      <c r="I661" s="11">
        <v>10200000.050000001</v>
      </c>
      <c r="J661" s="11">
        <v>1</v>
      </c>
      <c r="K661" s="11">
        <v>223.55</v>
      </c>
      <c r="L661" s="10" t="s">
        <v>5914</v>
      </c>
      <c r="M661" s="11">
        <v>50</v>
      </c>
      <c r="N661" s="11" t="str">
        <f t="shared" si="7"/>
        <v>{"cartera": 706, "importe": 200000.05 }</v>
      </c>
      <c r="O661" s="11" t="str">
        <f t="shared" si="6"/>
        <v>{"cartera": 701, "importe": 10000000 }</v>
      </c>
      <c r="S661" t="s">
        <v>5894</v>
      </c>
      <c r="T661" s="1" t="str">
        <f t="shared" si="3"/>
        <v>{ "indPrecio" : "A", "instrumento" : 171, "operacion" : "C", "titulos" : 10200000.05, "usuario" : 1, "cotizacion" : 223.55, "fechaLimiteHasta" : "75/11/2026", "Broker" : 50, "prerepartos" :  [{"cartera": 706, "importe": 200000.05 }, {"cartera": 701, "importe": 10000000 }]}</v>
      </c>
      <c r="U661" t="s">
        <v>5657</v>
      </c>
      <c r="V661" t="s">
        <v>5722</v>
      </c>
      <c r="W661" t="s">
        <v>5722</v>
      </c>
      <c r="X661" t="s">
        <v>4092</v>
      </c>
      <c r="Y661" t="s">
        <v>5728</v>
      </c>
    </row>
    <row r="662" spans="1:25">
      <c r="A662" t="s">
        <v>1</v>
      </c>
      <c r="B662" s="19">
        <v>1187</v>
      </c>
      <c r="C662" s="19" t="e">
        <f>VLOOKUP(B662,BaseMetodos!$A$2:$E$1177,3,FALSE)&amp;"."&amp;VLOOKUP(B662,BaseMetodos!$A$2:$E$1177,4,FALSE)</f>
        <v>#N/A</v>
      </c>
      <c r="D662" s="19" t="str">
        <f>VLOOKUP(B662,BaseMetodos!$A$2:$F$2177,5,FALSE)</f>
        <v>abq/fronton/altaOrdenGlobalRentaVariable</v>
      </c>
      <c r="E662" s="19">
        <f>VLOOKUP(B662,BaseMetodos!$A$2:$F$2177,6,FALSE)</f>
        <v>0</v>
      </c>
      <c r="F662" s="11" t="s">
        <v>1503</v>
      </c>
      <c r="G662" s="11">
        <v>171</v>
      </c>
      <c r="H662" s="11" t="s">
        <v>258</v>
      </c>
      <c r="I662" s="11">
        <v>10200000.050000001</v>
      </c>
      <c r="J662" s="11">
        <v>1</v>
      </c>
      <c r="K662" s="11">
        <v>223.55</v>
      </c>
      <c r="L662" s="10" t="s">
        <v>5915</v>
      </c>
      <c r="M662" s="11">
        <v>50</v>
      </c>
      <c r="N662" s="11" t="str">
        <f t="shared" si="7"/>
        <v>{"cartera": 706, "importe": 200000.05 }</v>
      </c>
      <c r="O662" s="11" t="str">
        <f t="shared" si="6"/>
        <v>{"cartera": 701, "importe": 10000000 }</v>
      </c>
      <c r="S662" t="s">
        <v>5894</v>
      </c>
      <c r="T662" s="1" t="str">
        <f t="shared" si="3"/>
        <v>{ "indPrecio" : "A", "instrumento" : 171, "operacion" : "C", "titulos" : 10200000.05, "usuario" : 1, "cotizacion" : 223.55, "fechaLimiteHasta" : "02-11-2026", "Broker" : 50, "prerepartos" :  [{"cartera": 706, "importe": 200000.05 }, {"cartera": 701, "importe": 10000000 }]}</v>
      </c>
      <c r="U662" t="s">
        <v>5657</v>
      </c>
      <c r="V662" t="s">
        <v>5722</v>
      </c>
      <c r="W662" t="s">
        <v>5722</v>
      </c>
      <c r="X662" t="s">
        <v>4092</v>
      </c>
      <c r="Y662" t="s">
        <v>5728</v>
      </c>
    </row>
    <row r="663" spans="1:25">
      <c r="A663" t="s">
        <v>1</v>
      </c>
      <c r="B663" s="19">
        <v>1187</v>
      </c>
      <c r="C663" s="19" t="e">
        <f>VLOOKUP(B663,BaseMetodos!$A$2:$E$1177,3,FALSE)&amp;"."&amp;VLOOKUP(B663,BaseMetodos!$A$2:$E$1177,4,FALSE)</f>
        <v>#N/A</v>
      </c>
      <c r="D663" s="19" t="str">
        <f>VLOOKUP(B663,BaseMetodos!$A$2:$F$2177,5,FALSE)</f>
        <v>abq/fronton/altaOrdenGlobalRentaVariable</v>
      </c>
      <c r="E663" s="19">
        <f>VLOOKUP(B663,BaseMetodos!$A$2:$F$2177,6,FALSE)</f>
        <v>0</v>
      </c>
      <c r="F663" s="11" t="s">
        <v>1503</v>
      </c>
      <c r="G663" s="11">
        <v>171</v>
      </c>
      <c r="H663" s="11" t="s">
        <v>258</v>
      </c>
      <c r="I663" s="11">
        <v>10200000.050000001</v>
      </c>
      <c r="J663" s="11">
        <v>1</v>
      </c>
      <c r="K663" s="11">
        <v>223.55</v>
      </c>
      <c r="L663" s="11" t="s">
        <v>5892</v>
      </c>
      <c r="M663" s="11">
        <v>50</v>
      </c>
      <c r="N663" s="10" t="s">
        <v>5916</v>
      </c>
      <c r="S663" t="s">
        <v>5918</v>
      </c>
      <c r="T663" s="1" t="str">
        <f>"{ "&amp;CONCATENATE(,"""indPrecio"""," : ",F663)&amp;", "&amp;CONCATENATE(,"""instrumento"""," : ",G663)&amp;", "&amp;CONCATENATE(,"""operacion"""," : ",H663)&amp;", "&amp;CONCATENATE(,"""titulos"""," : ",I663)&amp;", "&amp;CONCATENATE(,"""usuario"""," : ",J663)&amp;", "&amp;CONCATENATE(,"""cotizacion"""," : ",K663)&amp;", "&amp;CONCATENATE(,"""fechaLimiteHasta"""," : ",L663)&amp;", "&amp;CONCATENATE(,"""Broker"""," : ",M663)&amp;", "&amp;CONCATENATE(,"""prerepartos"""," :  [",N663,"]")&amp;"}"</f>
        <v>{ "indPrecio" : "A", "instrumento" : 171, "operacion" : "C", "titulos" : 10200000.05, "usuario" : 1, "cotizacion" : 223.55, "fechaLimiteHasta" : "25/11/2026", "Broker" : 50, "prerepartos" :  [{"cartera": 706, "importe": 200000.05 }]}</v>
      </c>
      <c r="U663" t="s">
        <v>5657</v>
      </c>
      <c r="V663" t="s">
        <v>5722</v>
      </c>
      <c r="W663" t="s">
        <v>5722</v>
      </c>
      <c r="X663" t="s">
        <v>4092</v>
      </c>
      <c r="Y663" t="s">
        <v>5728</v>
      </c>
    </row>
    <row r="664" spans="1:25">
      <c r="A664" t="s">
        <v>1</v>
      </c>
      <c r="B664" s="19">
        <v>1187</v>
      </c>
      <c r="C664" s="19" t="e">
        <f>VLOOKUP(B664,BaseMetodos!$A$2:$E$1177,3,FALSE)&amp;"."&amp;VLOOKUP(B664,BaseMetodos!$A$2:$E$1177,4,FALSE)</f>
        <v>#N/A</v>
      </c>
      <c r="D664" s="19" t="str">
        <f>VLOOKUP(B664,BaseMetodos!$A$2:$F$2177,5,FALSE)</f>
        <v>abq/fronton/altaOrdenGlobalRentaVariable</v>
      </c>
      <c r="E664" s="19">
        <f>VLOOKUP(B664,BaseMetodos!$A$2:$F$2177,6,FALSE)</f>
        <v>0</v>
      </c>
      <c r="F664" s="11" t="s">
        <v>1503</v>
      </c>
      <c r="G664" s="11">
        <v>171</v>
      </c>
      <c r="H664" s="11" t="s">
        <v>258</v>
      </c>
      <c r="I664" s="11">
        <v>10200000.050000001</v>
      </c>
      <c r="J664" s="11">
        <v>1</v>
      </c>
      <c r="K664" s="11">
        <v>223.55</v>
      </c>
      <c r="L664" s="11" t="s">
        <v>5892</v>
      </c>
      <c r="M664" s="11">
        <v>50</v>
      </c>
      <c r="N664" s="10" t="s">
        <v>5916</v>
      </c>
      <c r="O664" s="10" t="s">
        <v>5917</v>
      </c>
      <c r="P664" s="10" t="s">
        <v>5920</v>
      </c>
      <c r="S664" t="s">
        <v>5919</v>
      </c>
      <c r="T664" s="1" t="str">
        <f>"{ "&amp;CONCATENATE(,"""indPrecio"""," : ",F664)&amp;", "&amp;CONCATENATE(,"""instrumento"""," : ",G664)&amp;", "&amp;CONCATENATE(,"""operacion"""," : ",H664)&amp;", "&amp;CONCATENATE(,"""titulos"""," : ",I664)&amp;", "&amp;CONCATENATE(,"""usuario"""," : ",J664)&amp;", "&amp;CONCATENATE(,"""cotizacion"""," : ",K664)&amp;", "&amp;CONCATENATE(,"""fechaLimiteHasta"""," : ",L664)&amp;", "&amp;CONCATENATE(,"""Broker"""," : ",M664)&amp;", "&amp;CONCATENATE(,"""prerepartos"""," :  [",N664,", ",O664,", ",P664,"]")&amp;"}"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}, {"cartera": 710, "importe": 10000000 }]}</v>
      </c>
      <c r="U664" t="s">
        <v>5657</v>
      </c>
      <c r="V664" t="s">
        <v>5722</v>
      </c>
      <c r="W664" t="s">
        <v>5722</v>
      </c>
      <c r="X664" t="s">
        <v>4092</v>
      </c>
      <c r="Y664" t="s">
        <v>5728</v>
      </c>
    </row>
    <row r="665" spans="1:25">
      <c r="A665" t="s">
        <v>1</v>
      </c>
      <c r="B665" s="19">
        <v>1187</v>
      </c>
      <c r="C665" s="19" t="e">
        <f>VLOOKUP(B665,BaseMetodos!$A$2:$E$1177,3,FALSE)&amp;"."&amp;VLOOKUP(B665,BaseMetodos!$A$2:$E$1177,4,FALSE)</f>
        <v>#N/A</v>
      </c>
      <c r="D665" s="19" t="str">
        <f>VLOOKUP(B665,BaseMetodos!$A$2:$F$2177,5,FALSE)</f>
        <v>abq/fronton/altaOrdenGlobalRentaVariable</v>
      </c>
      <c r="E665" s="19">
        <f>VLOOKUP(B665,BaseMetodos!$A$2:$F$2177,6,FALSE)</f>
        <v>0</v>
      </c>
      <c r="F665" s="11" t="s">
        <v>1503</v>
      </c>
      <c r="G665" s="11">
        <v>171</v>
      </c>
      <c r="H665" s="11" t="s">
        <v>258</v>
      </c>
      <c r="I665" s="11">
        <v>10200000.050000001</v>
      </c>
      <c r="J665" s="11">
        <v>1</v>
      </c>
      <c r="K665" s="11">
        <v>223.55</v>
      </c>
      <c r="L665" s="11" t="s">
        <v>5892</v>
      </c>
      <c r="M665" s="11">
        <v>50</v>
      </c>
      <c r="N665" s="10" t="s">
        <v>5921</v>
      </c>
      <c r="O665" s="10" t="s">
        <v>5917</v>
      </c>
      <c r="S665" t="s">
        <v>5912</v>
      </c>
      <c r="T665" s="1" t="str">
        <f t="shared" si="3"/>
        <v>{ "indPrecio" : "A", "instrumento" : 171, "operacion" : "C", "titulos" : 10200000.05, "usuario" : 1, "cotizacion" : 223.55, "fechaLimiteHasta" : "25/11/2026", "Broker" : 50, "prerepartos" :  [{"cartera": 701, "importe": 200000.05 }, {"cartera": 701, "importe": 10000000 }]}</v>
      </c>
      <c r="U665" t="s">
        <v>5657</v>
      </c>
      <c r="V665" t="s">
        <v>5722</v>
      </c>
      <c r="W665" t="s">
        <v>5722</v>
      </c>
      <c r="X665" t="s">
        <v>4092</v>
      </c>
      <c r="Y665" t="s">
        <v>5728</v>
      </c>
    </row>
    <row r="666" spans="1:25">
      <c r="A666" t="s">
        <v>1</v>
      </c>
      <c r="B666" s="19">
        <v>1187</v>
      </c>
      <c r="C666" s="19" t="e">
        <f>VLOOKUP(B666,BaseMetodos!$A$2:$E$1177,3,FALSE)&amp;"."&amp;VLOOKUP(B666,BaseMetodos!$A$2:$E$1177,4,FALSE)</f>
        <v>#N/A</v>
      </c>
      <c r="D666" s="19" t="str">
        <f>VLOOKUP(B666,BaseMetodos!$A$2:$F$2177,5,FALSE)</f>
        <v>abq/fronton/altaOrdenGlobalRentaVariable</v>
      </c>
      <c r="E666" s="19">
        <f>VLOOKUP(B666,BaseMetodos!$A$2:$F$2177,6,FALSE)</f>
        <v>0</v>
      </c>
      <c r="F666" s="11" t="s">
        <v>1503</v>
      </c>
      <c r="G666" s="11">
        <v>171</v>
      </c>
      <c r="H666" s="11" t="s">
        <v>258</v>
      </c>
      <c r="I666" s="11">
        <v>10200000.050000001</v>
      </c>
      <c r="J666" s="11">
        <v>1</v>
      </c>
      <c r="K666" s="11">
        <v>223.55</v>
      </c>
      <c r="L666" s="11" t="s">
        <v>5892</v>
      </c>
      <c r="M666" s="11">
        <v>50</v>
      </c>
      <c r="N666" s="10" t="s">
        <v>5922</v>
      </c>
      <c r="O666" s="10" t="s">
        <v>5923</v>
      </c>
      <c r="S666" t="s">
        <v>5911</v>
      </c>
      <c r="T666" s="1" t="str">
        <f t="shared" si="3"/>
        <v>{ "indPrecio" : "A", "instrumento" : 171, "operacion" : "C", "titulos" : 10200000.05, "usuario" : 1, "cotizacion" : 223.55, "fechaLimiteHasta" : "25/11/2026", "Broker" : 50, "prerepartos" :  [{"cartera": 706, "importe": 3400000.01666667 }, {"cartera": 701, "importe": 6800000.03333333 }]}</v>
      </c>
      <c r="U666" t="s">
        <v>5657</v>
      </c>
      <c r="V666" t="s">
        <v>5722</v>
      </c>
      <c r="W666" t="s">
        <v>5722</v>
      </c>
      <c r="X666" t="s">
        <v>4092</v>
      </c>
      <c r="Y666" t="s">
        <v>5728</v>
      </c>
    </row>
    <row r="667" spans="1:25">
      <c r="A667" t="s">
        <v>1</v>
      </c>
      <c r="B667" s="19">
        <v>1187</v>
      </c>
      <c r="C667" s="19" t="e">
        <f>VLOOKUP(B667,BaseMetodos!$A$2:$E$1177,3,FALSE)&amp;"."&amp;VLOOKUP(B667,BaseMetodos!$A$2:$E$1177,4,FALSE)</f>
        <v>#N/A</v>
      </c>
      <c r="D667" s="19" t="str">
        <f>VLOOKUP(B667,BaseMetodos!$A$2:$F$2177,5,FALSE)</f>
        <v>abq/fronton/altaOrdenGlobalRentaVariable</v>
      </c>
      <c r="E667" s="19">
        <f>VLOOKUP(B667,BaseMetodos!$A$2:$F$2177,6,FALSE)</f>
        <v>0</v>
      </c>
      <c r="F667" s="11" t="s">
        <v>1503</v>
      </c>
      <c r="G667" s="11">
        <v>171</v>
      </c>
      <c r="H667" s="11" t="s">
        <v>258</v>
      </c>
      <c r="I667" s="11">
        <v>10200000.050000001</v>
      </c>
      <c r="J667" s="11">
        <v>1</v>
      </c>
      <c r="K667" s="11">
        <v>223.55</v>
      </c>
      <c r="L667" s="10" t="s">
        <v>5924</v>
      </c>
      <c r="M667" s="11">
        <v>50</v>
      </c>
      <c r="N667" s="11" t="s">
        <v>5916</v>
      </c>
      <c r="O667" s="11" t="s">
        <v>5917</v>
      </c>
      <c r="S667" t="s">
        <v>5913</v>
      </c>
      <c r="T667" s="1" t="str">
        <f t="shared" si="3"/>
        <v>{ "indPrecio" : "A", "instrumento" : 171, "operacion" : "C", "titulos" : 10200000.05, "usuario" : 1, "cotizacion" : 223.55, "fechaLimiteHasta" : "25/11/2023", "Broker" : 50, "prerepartos" :  [{"cartera": 706, "importe": 200000.05 }, {"cartera": 701, "importe": 10000000 }]}</v>
      </c>
      <c r="U667" t="s">
        <v>5657</v>
      </c>
      <c r="V667" t="s">
        <v>5722</v>
      </c>
      <c r="W667" t="s">
        <v>5722</v>
      </c>
      <c r="X667" t="s">
        <v>4092</v>
      </c>
      <c r="Y667" t="s">
        <v>5728</v>
      </c>
    </row>
    <row r="668" spans="1:25">
      <c r="A668" t="s">
        <v>1</v>
      </c>
      <c r="B668" s="19">
        <v>1187</v>
      </c>
      <c r="C668" s="19" t="e">
        <f>VLOOKUP(B668,BaseMetodos!$A$2:$E$1177,3,FALSE)&amp;"."&amp;VLOOKUP(B668,BaseMetodos!$A$2:$E$1177,4,FALSE)</f>
        <v>#N/A</v>
      </c>
      <c r="D668" s="19" t="str">
        <f>VLOOKUP(B668,BaseMetodos!$A$2:$F$2177,5,FALSE)</f>
        <v>abq/fronton/altaOrdenGlobalRentaVariable</v>
      </c>
      <c r="E668" s="19">
        <f>VLOOKUP(B668,BaseMetodos!$A$2:$F$2177,6,FALSE)</f>
        <v>0</v>
      </c>
      <c r="F668" s="11" t="s">
        <v>1503</v>
      </c>
      <c r="G668" s="11">
        <v>171</v>
      </c>
      <c r="H668" s="11" t="s">
        <v>258</v>
      </c>
      <c r="I668" s="11">
        <v>10200000.050000001</v>
      </c>
      <c r="J668" s="11">
        <v>1</v>
      </c>
      <c r="K668" s="11">
        <v>223.55</v>
      </c>
      <c r="L668" s="11" t="s">
        <v>5892</v>
      </c>
      <c r="M668" s="10">
        <v>80</v>
      </c>
      <c r="N668" s="11" t="s">
        <v>5916</v>
      </c>
      <c r="O668" s="11" t="s">
        <v>5917</v>
      </c>
      <c r="S668" t="s">
        <v>5896</v>
      </c>
      <c r="T668" s="1" t="str">
        <f t="shared" si="3"/>
        <v>{ "indPrecio" : "A", "instrumento" : 171, "operacion" : "C", "titulos" : 10200000.05, "usuario" : 1, "cotizacion" : 223.55, "fechaLimiteHasta" : "25/11/2026", "Broker" : 80, "prerepartos" :  [{"cartera": 706, "importe": 200000.05 }, {"cartera": 701, "importe": 10000000 }]}</v>
      </c>
      <c r="U668" t="s">
        <v>5657</v>
      </c>
      <c r="V668" t="s">
        <v>5722</v>
      </c>
      <c r="W668" t="s">
        <v>5722</v>
      </c>
      <c r="X668" t="s">
        <v>4092</v>
      </c>
      <c r="Y668" t="s">
        <v>5728</v>
      </c>
    </row>
    <row r="669" spans="1:25">
      <c r="A669" t="s">
        <v>1</v>
      </c>
      <c r="B669" s="19">
        <v>1187</v>
      </c>
      <c r="C669" s="19" t="e">
        <f>VLOOKUP(B669,BaseMetodos!$A$2:$E$1177,3,FALSE)&amp;"."&amp;VLOOKUP(B669,BaseMetodos!$A$2:$E$1177,4,FALSE)</f>
        <v>#N/A</v>
      </c>
      <c r="D669" s="19" t="str">
        <f>VLOOKUP(B669,BaseMetodos!$A$2:$F$2177,5,FALSE)</f>
        <v>abq/fronton/altaOrdenGlobalRentaVariable</v>
      </c>
      <c r="E669" s="19">
        <f>VLOOKUP(B669,BaseMetodos!$A$2:$F$2177,6,FALSE)</f>
        <v>0</v>
      </c>
      <c r="F669" s="11" t="s">
        <v>1503</v>
      </c>
      <c r="G669" s="11">
        <v>171</v>
      </c>
      <c r="H669" s="11" t="s">
        <v>258</v>
      </c>
      <c r="I669" s="10">
        <v>10200000.050000001</v>
      </c>
      <c r="J669" s="11">
        <v>1</v>
      </c>
      <c r="K669" s="11">
        <v>223.55</v>
      </c>
      <c r="L669" s="11" t="s">
        <v>5892</v>
      </c>
      <c r="M669" s="11">
        <v>50</v>
      </c>
      <c r="N669" s="10" t="s">
        <v>5925</v>
      </c>
      <c r="O669" s="10" t="s">
        <v>5917</v>
      </c>
      <c r="S669" t="s">
        <v>5926</v>
      </c>
      <c r="T669" s="1" t="str">
        <f t="shared" ref="T669:T670" si="9">"{ "&amp;CONCATENATE(,"""indPrecio"""," : ",F669)&amp;", "&amp;CONCATENATE(,"""instrumento"""," : ",G669)&amp;", "&amp;CONCATENATE(,"""operacion"""," : ",H669)&amp;", "&amp;CONCATENATE(,"""titulos"""," : ",I669)&amp;", "&amp;CONCATENATE(,"""usuario"""," : ",J669)&amp;", "&amp;CONCATENATE(,"""cotizacion"""," : ",K669)&amp;", "&amp;CONCATENATE(,"""fechaLimiteHasta"""," : ",L669)&amp;", "&amp;CONCATENATE(,"""Broker"""," : ",M669)&amp;", "&amp;CONCATENATE(,"""prerepartos"""," :  [",N669,", ",O669,"]")&amp;"}"</f>
        <v>{ "indPrecio" : "A", "instrumento" : 171, "operacion" : "C", "titulos" : 10200000.05, "usuario" : 1, "cotizacion" : 223.55, "fechaLimiteHasta" : "25/11/2026", "Broker" : 50, "prerepartos" :  [{"cartera": 706, "importe": 100000.05 }, {"cartera": 701, "importe": 10000000 }]}</v>
      </c>
      <c r="U669" t="s">
        <v>5657</v>
      </c>
      <c r="V669" t="s">
        <v>5722</v>
      </c>
      <c r="W669" t="s">
        <v>5722</v>
      </c>
      <c r="X669" t="s">
        <v>4092</v>
      </c>
      <c r="Y669" t="s">
        <v>5728</v>
      </c>
    </row>
    <row r="670" spans="1:25" s="87" customFormat="1" ht="15" thickBot="1">
      <c r="A670" s="87" t="s">
        <v>1</v>
      </c>
      <c r="B670" s="84">
        <v>1187</v>
      </c>
      <c r="C670" s="84" t="e">
        <f>VLOOKUP(B670,BaseMetodos!$A$2:$E$1177,3,FALSE)&amp;"."&amp;VLOOKUP(B670,BaseMetodos!$A$2:$E$1177,4,FALSE)</f>
        <v>#N/A</v>
      </c>
      <c r="D670" s="84" t="str">
        <f>VLOOKUP(B670,BaseMetodos!$A$2:$F$2177,5,FALSE)</f>
        <v>abq/fronton/altaOrdenGlobalRentaVariable</v>
      </c>
      <c r="E670" s="84">
        <f>VLOOKUP(B670,BaseMetodos!$A$2:$F$2177,6,FALSE)</f>
        <v>0</v>
      </c>
      <c r="F670" s="86" t="s">
        <v>1503</v>
      </c>
      <c r="G670" s="86">
        <v>171</v>
      </c>
      <c r="H670" s="86" t="s">
        <v>258</v>
      </c>
      <c r="I670" s="85">
        <v>10200000.050000001</v>
      </c>
      <c r="J670" s="86">
        <v>1</v>
      </c>
      <c r="K670" s="86">
        <v>223.55</v>
      </c>
      <c r="L670" s="86" t="s">
        <v>5892</v>
      </c>
      <c r="M670" s="86">
        <v>50</v>
      </c>
      <c r="N670" s="85" t="s">
        <v>5928</v>
      </c>
      <c r="O670" s="85" t="s">
        <v>5917</v>
      </c>
      <c r="P670" s="86"/>
      <c r="Q670" s="86"/>
      <c r="R670" s="86"/>
      <c r="S670" s="87" t="s">
        <v>5927</v>
      </c>
      <c r="T670" s="97" t="str">
        <f t="shared" si="9"/>
        <v>{ "indPrecio" : "A", "instrumento" : 171, "operacion" : "C", "titulos" : 10200000.05, "usuario" : 1, "cotizacion" : 223.55, "fechaLimiteHasta" : "25/11/2026", "Broker" : 50, "prerepartos" :  [{"cartera": 706, "importe": 700000.05 }, {"cartera": 701, "importe": 10000000 }]}</v>
      </c>
      <c r="U670" s="87" t="s">
        <v>5657</v>
      </c>
      <c r="V670" s="87" t="s">
        <v>5722</v>
      </c>
      <c r="W670" s="87" t="s">
        <v>5722</v>
      </c>
      <c r="X670" s="87" t="s">
        <v>4092</v>
      </c>
      <c r="Y670" s="87" t="s">
        <v>5728</v>
      </c>
    </row>
    <row r="671" spans="1:25">
      <c r="A671" t="s">
        <v>1</v>
      </c>
      <c r="B671" s="19">
        <v>1188</v>
      </c>
      <c r="C671" s="19" t="e">
        <f>VLOOKUP(B671,BaseMetodos!$A$2:$E$1177,3,FALSE)&amp;"."&amp;VLOOKUP(B671,BaseMetodos!$A$2:$E$1177,4,FALSE)</f>
        <v>#N/A</v>
      </c>
      <c r="D671" s="19" t="str">
        <f>VLOOKUP(B671,BaseMetodos!$A$2:$F$2177,5,FALSE)</f>
        <v>abq/fronton/altaOrdenGlobalCuotas</v>
      </c>
      <c r="E671" s="19">
        <f>VLOOKUP(B671,BaseMetodos!$A$2:$F$2177,6,FALSE)</f>
        <v>0</v>
      </c>
      <c r="F671" s="11">
        <v>10200000.050000001</v>
      </c>
      <c r="G671" s="11">
        <v>42808</v>
      </c>
      <c r="H671" s="11" t="s">
        <v>258</v>
      </c>
      <c r="I671" s="11">
        <v>1</v>
      </c>
      <c r="J671" s="11">
        <v>234.77</v>
      </c>
      <c r="K671" s="11" t="s">
        <v>5892</v>
      </c>
      <c r="L671" s="11" t="s">
        <v>5892</v>
      </c>
      <c r="M671" s="104" t="str">
        <f t="shared" ref="M671:M673" si="10">CONCATENATE("{","""cartera"": ",706,", ","""importe"": ",200000.05," }")</f>
        <v>{"cartera": 706, "importe": 200000.05 }</v>
      </c>
      <c r="N671" s="104" t="str">
        <f>CONCATENATE("{","""cartera"": ",701,", ","""importe"": ",10000000," }")</f>
        <v>{"cartera": 701, "importe": 10000000 }</v>
      </c>
      <c r="S671" t="s">
        <v>5880</v>
      </c>
      <c r="T671" s="1" t="str">
        <f>"{ "&amp;CONCATENATE(,"""efectivoDiv"""," : ",F671)&amp;", "&amp;CONCATENATE(,"""instrumento"""," : ",G671)&amp;", "&amp;CONCATENATE(,"""operacion"""," : ",H671)&amp;", "&amp;CONCATENATE(,"""usuario"""," : ",I671)&amp;", "&amp;CONCATENATE(,"""cotizacion"""," : ",J671)&amp;", "&amp;CONCATENATE(,"""fechaLimiteHasta"""," : ",K671)&amp;", "&amp;CONCATENATE(,"""fechaLiquidacion"""," : ",L671)&amp;", "&amp;CONCATENATE(,"""prerepartos"""," :  [",M671,", ",N671,"]")&amp;"}"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71" t="s">
        <v>5657</v>
      </c>
      <c r="V671" t="s">
        <v>5722</v>
      </c>
      <c r="W671" t="s">
        <v>5722</v>
      </c>
      <c r="X671" t="s">
        <v>4092</v>
      </c>
      <c r="Y671" t="s">
        <v>5728</v>
      </c>
    </row>
    <row r="672" spans="1:25">
      <c r="A672" t="s">
        <v>1</v>
      </c>
      <c r="B672" s="19">
        <v>1188</v>
      </c>
      <c r="C672" s="19" t="e">
        <f>VLOOKUP(B672,BaseMetodos!$A$2:$E$1177,3,FALSE)&amp;"."&amp;VLOOKUP(B672,BaseMetodos!$A$2:$E$1177,4,FALSE)</f>
        <v>#N/A</v>
      </c>
      <c r="D672" s="19" t="str">
        <f>VLOOKUP(B672,BaseMetodos!$A$2:$F$2177,5,FALSE)</f>
        <v>abq/fronton/altaOrdenGlobalCuotas</v>
      </c>
      <c r="E672" s="19">
        <f>VLOOKUP(B672,BaseMetodos!$A$2:$F$2177,6,FALSE)</f>
        <v>0</v>
      </c>
      <c r="F672" s="11">
        <v>10200000.050000001</v>
      </c>
      <c r="G672" s="11">
        <v>42808</v>
      </c>
      <c r="H672" s="10" t="s">
        <v>5419</v>
      </c>
      <c r="I672" s="11">
        <v>1</v>
      </c>
      <c r="J672" s="11">
        <v>234.77</v>
      </c>
      <c r="K672" s="11" t="s">
        <v>5892</v>
      </c>
      <c r="L672" s="11" t="s">
        <v>5892</v>
      </c>
      <c r="M672" s="104" t="str">
        <f t="shared" si="10"/>
        <v>{"cartera": 706, "importe": 200000.05 }</v>
      </c>
      <c r="N672" s="104" t="str">
        <f>CONCATENATE("{","""cartera"": ",701,", ","""importe"": ",10000000," }")</f>
        <v>{"cartera": 701, "importe": 10000000 }</v>
      </c>
      <c r="S672" t="s">
        <v>5889</v>
      </c>
      <c r="T672" s="1" t="str">
        <f t="shared" ref="T672:T686" si="11">"{ "&amp;CONCATENATE(,"""efectivoDiv"""," : ",F672)&amp;", "&amp;CONCATENATE(,"""instrumento"""," : ",G672)&amp;", "&amp;CONCATENATE(,"""operacion"""," : ",H672)&amp;", "&amp;CONCATENATE(,"""usuario"""," : ",I672)&amp;", "&amp;CONCATENATE(,"""cotizacion"""," : ",J672)&amp;", "&amp;CONCATENATE(,"""fechaLimiteHasta"""," : ",K672)&amp;", "&amp;CONCATENATE(,"""fechaLiquidacion"""," : ",L672)&amp;", "&amp;CONCATENATE(,"""prerepartos"""," :  [",M672,", ",N672,"]")&amp;"}"</f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72" t="s">
        <v>5657</v>
      </c>
      <c r="V672" t="s">
        <v>5722</v>
      </c>
      <c r="W672" t="s">
        <v>5722</v>
      </c>
      <c r="X672" t="s">
        <v>4092</v>
      </c>
      <c r="Y672" t="s">
        <v>5728</v>
      </c>
    </row>
    <row r="673" spans="1:25">
      <c r="A673" t="s">
        <v>1</v>
      </c>
      <c r="B673" s="19">
        <v>1188</v>
      </c>
      <c r="C673" s="19" t="e">
        <f>VLOOKUP(B673,BaseMetodos!$A$2:$E$1177,3,FALSE)&amp;"."&amp;VLOOKUP(B673,BaseMetodos!$A$2:$E$1177,4,FALSE)</f>
        <v>#N/A</v>
      </c>
      <c r="D673" s="19" t="str">
        <f>VLOOKUP(B673,BaseMetodos!$A$2:$F$2177,5,FALSE)</f>
        <v>abq/fronton/altaOrdenGlobalCuotas</v>
      </c>
      <c r="E673" s="19">
        <f>VLOOKUP(B673,BaseMetodos!$A$2:$F$2177,6,FALSE)</f>
        <v>0</v>
      </c>
      <c r="F673" s="11">
        <v>10200000.050000001</v>
      </c>
      <c r="G673" s="11">
        <v>42808</v>
      </c>
      <c r="H673" s="10" t="s">
        <v>5419</v>
      </c>
      <c r="I673" s="11">
        <v>1</v>
      </c>
      <c r="J673" s="11">
        <v>234.77</v>
      </c>
      <c r="K673" s="11" t="s">
        <v>5892</v>
      </c>
      <c r="L673" s="11" t="s">
        <v>5892</v>
      </c>
      <c r="M673" s="104" t="str">
        <f t="shared" si="10"/>
        <v>{"cartera": 706, "importe": 200000.05 }</v>
      </c>
      <c r="N673" s="104" t="str">
        <f>CONCATENATE("{","""cartera"": ",701,", ","""importe"": ",10000000," }")</f>
        <v>{"cartera": 701, "importe": 10000000 }</v>
      </c>
      <c r="S673" t="s">
        <v>5890</v>
      </c>
      <c r="T673" s="1" t="str">
        <f t="shared" si="11"/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73" t="s">
        <v>5657</v>
      </c>
      <c r="V673" t="s">
        <v>5722</v>
      </c>
      <c r="W673" t="s">
        <v>5722</v>
      </c>
      <c r="X673" t="s">
        <v>4092</v>
      </c>
      <c r="Y673" t="s">
        <v>5728</v>
      </c>
    </row>
    <row r="674" spans="1:25">
      <c r="A674" t="s">
        <v>1</v>
      </c>
      <c r="B674" s="19">
        <v>1188</v>
      </c>
      <c r="C674" s="19" t="e">
        <f>VLOOKUP(B674,BaseMetodos!$A$2:$E$1177,3,FALSE)&amp;"."&amp;VLOOKUP(B674,BaseMetodos!$A$2:$E$1177,4,FALSE)</f>
        <v>#N/A</v>
      </c>
      <c r="D674" s="19" t="str">
        <f>VLOOKUP(B674,BaseMetodos!$A$2:$F$2177,5,FALSE)</f>
        <v>abq/fronton/altaOrdenGlobalCuotas</v>
      </c>
      <c r="E674" s="19">
        <f>VLOOKUP(B674,BaseMetodos!$A$2:$F$2177,6,FALSE)</f>
        <v>0</v>
      </c>
      <c r="F674" s="11">
        <v>10200000.050000001</v>
      </c>
      <c r="G674" s="11">
        <v>42808</v>
      </c>
      <c r="H674" s="10" t="s">
        <v>259</v>
      </c>
      <c r="I674" s="11">
        <v>1</v>
      </c>
      <c r="J674" s="11">
        <v>234.77</v>
      </c>
      <c r="K674" s="11" t="s">
        <v>5892</v>
      </c>
      <c r="L674" s="11" t="s">
        <v>5892</v>
      </c>
      <c r="M674" s="11" t="s">
        <v>5916</v>
      </c>
      <c r="N674" s="11" t="s">
        <v>5917</v>
      </c>
      <c r="S674" t="s">
        <v>5881</v>
      </c>
      <c r="T674" s="1" t="str">
        <f t="shared" si="11"/>
        <v>{ "efectivoDiv" : 10200000.05, "instrumento" : 42808, "operacion" : "K", "usuario" : 1, "cotizacion" : 234.77, "fechaLimiteHasta" : "25/11/2026", "fechaLiquidacion" : "25/11/2026", "prerepartos" :  [{"cartera": 706, "importe": 200000.05 }, {"cartera": 701, "importe": 10000000 }]}</v>
      </c>
      <c r="U674" t="s">
        <v>5657</v>
      </c>
      <c r="V674" t="s">
        <v>5722</v>
      </c>
      <c r="W674" t="s">
        <v>5722</v>
      </c>
      <c r="X674" t="s">
        <v>4092</v>
      </c>
      <c r="Y674" t="s">
        <v>5728</v>
      </c>
    </row>
    <row r="675" spans="1:25">
      <c r="A675" t="s">
        <v>1</v>
      </c>
      <c r="B675" s="19">
        <v>1188</v>
      </c>
      <c r="C675" s="19" t="e">
        <f>VLOOKUP(B675,BaseMetodos!$A$2:$E$1177,3,FALSE)&amp;"."&amp;VLOOKUP(B675,BaseMetodos!$A$2:$E$1177,4,FALSE)</f>
        <v>#N/A</v>
      </c>
      <c r="D675" s="19" t="str">
        <f>VLOOKUP(B675,BaseMetodos!$A$2:$F$2177,5,FALSE)</f>
        <v>abq/fronton/altaOrdenGlobalCuotas</v>
      </c>
      <c r="E675" s="19">
        <f>VLOOKUP(B675,BaseMetodos!$A$2:$F$2177,6,FALSE)</f>
        <v>0</v>
      </c>
      <c r="F675" s="11">
        <v>10200000.050000001</v>
      </c>
      <c r="G675" s="10">
        <v>5</v>
      </c>
      <c r="H675" s="11" t="s">
        <v>258</v>
      </c>
      <c r="I675" s="11">
        <v>1</v>
      </c>
      <c r="J675" s="11">
        <v>234.77</v>
      </c>
      <c r="K675" s="11" t="s">
        <v>5892</v>
      </c>
      <c r="L675" s="11" t="s">
        <v>5892</v>
      </c>
      <c r="M675" s="11" t="s">
        <v>5916</v>
      </c>
      <c r="N675" s="11" t="s">
        <v>5917</v>
      </c>
      <c r="S675" t="s">
        <v>5583</v>
      </c>
      <c r="T675" s="1" t="str">
        <f t="shared" si="11"/>
        <v>{ "efectivoDiv" : 10200000.05, "instrumento" : 5, "operacion" : "C", "usuario" : 1, "cotizacion" : 234.77, "fechaLimiteHasta" : "25/11/2026", "fechaLiquidacion" : "25/11/2026", "prerepartos" :  [{"cartera": 706, "importe": 200000.05 }, {"cartera": 701, "importe": 10000000 }]}</v>
      </c>
      <c r="U675" t="s">
        <v>5657</v>
      </c>
      <c r="V675" t="s">
        <v>5722</v>
      </c>
      <c r="W675" t="s">
        <v>5722</v>
      </c>
      <c r="X675" t="s">
        <v>4092</v>
      </c>
      <c r="Y675" t="s">
        <v>5728</v>
      </c>
    </row>
    <row r="676" spans="1:25">
      <c r="A676" t="s">
        <v>1</v>
      </c>
      <c r="B676" s="19">
        <v>1188</v>
      </c>
      <c r="C676" s="19" t="e">
        <f>VLOOKUP(B676,BaseMetodos!$A$2:$E$1177,3,FALSE)&amp;"."&amp;VLOOKUP(B676,BaseMetodos!$A$2:$E$1177,4,FALSE)</f>
        <v>#N/A</v>
      </c>
      <c r="D676" s="19" t="str">
        <f>VLOOKUP(B676,BaseMetodos!$A$2:$F$2177,5,FALSE)</f>
        <v>abq/fronton/altaOrdenGlobalCuotas</v>
      </c>
      <c r="E676" s="19">
        <f>VLOOKUP(B676,BaseMetodos!$A$2:$F$2177,6,FALSE)</f>
        <v>0</v>
      </c>
      <c r="F676" s="11">
        <v>10200000.050000001</v>
      </c>
      <c r="G676" s="10">
        <v>0</v>
      </c>
      <c r="H676" s="11" t="s">
        <v>258</v>
      </c>
      <c r="I676" s="11">
        <v>1</v>
      </c>
      <c r="J676" s="11">
        <v>234.77</v>
      </c>
      <c r="K676" s="11" t="s">
        <v>5892</v>
      </c>
      <c r="L676" s="11" t="s">
        <v>5892</v>
      </c>
      <c r="M676" s="11" t="s">
        <v>5916</v>
      </c>
      <c r="N676" s="11" t="s">
        <v>5917</v>
      </c>
      <c r="S676" t="s">
        <v>5940</v>
      </c>
      <c r="T676" s="1" t="str">
        <f t="shared" si="11"/>
        <v>{ "efectivoDiv" : 10200000.05, "instrumento" : 0, "operacion" : "C", "usuario" : 1, "cotizacion" : 234.77, "fechaLimiteHasta" : "25/11/2026", "fechaLiquidacion" : "25/11/2026", "prerepartos" :  [{"cartera": 706, "importe": 200000.05 }, {"cartera": 701, "importe": 10000000 }]}</v>
      </c>
      <c r="U676" t="s">
        <v>5657</v>
      </c>
      <c r="V676" t="s">
        <v>5722</v>
      </c>
      <c r="W676" t="s">
        <v>5722</v>
      </c>
      <c r="X676" t="s">
        <v>4092</v>
      </c>
      <c r="Y676" t="s">
        <v>5728</v>
      </c>
    </row>
    <row r="677" spans="1:25">
      <c r="A677" t="s">
        <v>1</v>
      </c>
      <c r="B677" s="19">
        <v>1188</v>
      </c>
      <c r="C677" s="19" t="e">
        <f>VLOOKUP(B677,BaseMetodos!$A$2:$E$1177,3,FALSE)&amp;"."&amp;VLOOKUP(B677,BaseMetodos!$A$2:$E$1177,4,FALSE)</f>
        <v>#N/A</v>
      </c>
      <c r="D677" s="19" t="str">
        <f>VLOOKUP(B677,BaseMetodos!$A$2:$F$2177,5,FALSE)</f>
        <v>abq/fronton/altaOrdenGlobalCuotas</v>
      </c>
      <c r="E677" s="19">
        <f>VLOOKUP(B677,BaseMetodos!$A$2:$F$2177,6,FALSE)</f>
        <v>0</v>
      </c>
      <c r="F677" s="11">
        <v>10200000.050000001</v>
      </c>
      <c r="G677" s="11">
        <v>171</v>
      </c>
      <c r="H677" s="11" t="s">
        <v>258</v>
      </c>
      <c r="I677" s="11">
        <v>1</v>
      </c>
      <c r="J677" s="11">
        <v>234.77</v>
      </c>
      <c r="K677" s="11" t="s">
        <v>5892</v>
      </c>
      <c r="L677" s="11" t="s">
        <v>5892</v>
      </c>
      <c r="M677" s="11" t="s">
        <v>5916</v>
      </c>
      <c r="N677" s="11" t="s">
        <v>5917</v>
      </c>
      <c r="S677" t="s">
        <v>5948</v>
      </c>
      <c r="T677" s="1" t="str">
        <f t="shared" si="11"/>
        <v>{ "efectivoDiv" : 10200000.05, "instrumento" : 171, "operacion" : "C", "usuario" : 1, "cotizacion" : 234.77, "fechaLimiteHasta" : "25/11/2026", "fechaLiquidacion" : "25/11/2026", "prerepartos" :  [{"cartera": 706, "importe": 200000.05 }, {"cartera": 701, "importe": 10000000 }]}</v>
      </c>
      <c r="U677" t="s">
        <v>5657</v>
      </c>
      <c r="V677" t="s">
        <v>5722</v>
      </c>
      <c r="W677" t="s">
        <v>5722</v>
      </c>
      <c r="X677" t="s">
        <v>4092</v>
      </c>
      <c r="Y677" t="s">
        <v>5728</v>
      </c>
    </row>
    <row r="678" spans="1:25">
      <c r="A678" t="s">
        <v>1</v>
      </c>
      <c r="B678" s="19">
        <v>1188</v>
      </c>
      <c r="C678" s="19" t="e">
        <f>VLOOKUP(B678,BaseMetodos!$A$2:$E$1177,3,FALSE)&amp;"."&amp;VLOOKUP(B678,BaseMetodos!$A$2:$E$1177,4,FALSE)</f>
        <v>#N/A</v>
      </c>
      <c r="D678" s="19" t="str">
        <f>VLOOKUP(B678,BaseMetodos!$A$2:$F$2177,5,FALSE)</f>
        <v>abq/fronton/altaOrdenGlobalCuotas</v>
      </c>
      <c r="E678" s="19">
        <f>VLOOKUP(B678,BaseMetodos!$A$2:$F$2177,6,FALSE)</f>
        <v>0</v>
      </c>
      <c r="F678" s="11">
        <v>10200000.050000001</v>
      </c>
      <c r="G678" s="11">
        <v>42808</v>
      </c>
      <c r="H678" s="11" t="s">
        <v>258</v>
      </c>
      <c r="I678" s="11">
        <v>1</v>
      </c>
      <c r="J678" s="11">
        <v>234.77</v>
      </c>
      <c r="K678" s="11" t="s">
        <v>5892</v>
      </c>
      <c r="L678" s="11" t="s">
        <v>5892</v>
      </c>
      <c r="M678" s="11" t="s">
        <v>5949</v>
      </c>
      <c r="N678" s="11" t="s">
        <v>5917</v>
      </c>
      <c r="S678" t="s">
        <v>5945</v>
      </c>
      <c r="T678" s="1" t="str">
        <f t="shared" si="11"/>
        <v>{ "efectivoDiv" : 10200000.05, "instrumento" : 42808, "operacion" : "C", "usuario" : 1, "cotizacion" : 234.77, "fechaLimiteHasta" : "25/11/2026", "fechaLiquidacion" : "25/11/2026", "prerepartos" :  [{"cartera": 0, "importe": 200000.05 }, {"cartera": 701, "importe": 10000000 }]}</v>
      </c>
      <c r="U678" t="s">
        <v>5657</v>
      </c>
      <c r="V678" t="s">
        <v>5722</v>
      </c>
      <c r="W678" t="s">
        <v>5722</v>
      </c>
      <c r="X678" t="s">
        <v>4092</v>
      </c>
      <c r="Y678" t="s">
        <v>5728</v>
      </c>
    </row>
    <row r="679" spans="1:25">
      <c r="A679" t="s">
        <v>1</v>
      </c>
      <c r="B679" s="19">
        <v>1188</v>
      </c>
      <c r="C679" s="19" t="e">
        <f>VLOOKUP(B679,BaseMetodos!$A$2:$E$1177,3,FALSE)&amp;"."&amp;VLOOKUP(B679,BaseMetodos!$A$2:$E$1177,4,FALSE)</f>
        <v>#N/A</v>
      </c>
      <c r="D679" s="19" t="str">
        <f>VLOOKUP(B679,BaseMetodos!$A$2:$F$2177,5,FALSE)</f>
        <v>abq/fronton/altaOrdenGlobalCuotas</v>
      </c>
      <c r="E679" s="19">
        <f>VLOOKUP(B679,BaseMetodos!$A$2:$F$2177,6,FALSE)</f>
        <v>0</v>
      </c>
      <c r="F679" s="11">
        <v>10200000.050000001</v>
      </c>
      <c r="G679" s="11">
        <v>42808</v>
      </c>
      <c r="H679" s="11" t="s">
        <v>258</v>
      </c>
      <c r="I679" s="11">
        <v>1</v>
      </c>
      <c r="J679" s="11">
        <v>234.77</v>
      </c>
      <c r="K679" s="11" t="s">
        <v>5892</v>
      </c>
      <c r="L679" s="11" t="s">
        <v>5892</v>
      </c>
      <c r="M679" s="11" t="s">
        <v>5950</v>
      </c>
      <c r="N679" s="11" t="s">
        <v>5917</v>
      </c>
      <c r="S679" t="s">
        <v>5883</v>
      </c>
      <c r="T679" s="1" t="str">
        <f t="shared" si="11"/>
        <v>{ "efectivoDiv" : 10200000.05, "instrumento" : 42808, "operacion" : "C", "usuario" : 1, "cotizacion" : 234.77, "fechaLimiteHasta" : "25/11/2026", "fechaLiquidacion" : "25/11/2026", "prerepartos" :  [{"cartera": 99706, "importe": 200000.05 }, {"cartera": 701, "importe": 10000000 }]}</v>
      </c>
      <c r="U679" t="s">
        <v>5657</v>
      </c>
      <c r="V679" t="s">
        <v>5722</v>
      </c>
      <c r="W679" t="s">
        <v>5722</v>
      </c>
      <c r="X679" t="s">
        <v>4092</v>
      </c>
      <c r="Y679" t="s">
        <v>5728</v>
      </c>
    </row>
    <row r="680" spans="1:25">
      <c r="A680" t="s">
        <v>1</v>
      </c>
      <c r="B680" s="19">
        <v>1188</v>
      </c>
      <c r="C680" s="19" t="e">
        <f>VLOOKUP(B680,BaseMetodos!$A$2:$E$1177,3,FALSE)&amp;"."&amp;VLOOKUP(B680,BaseMetodos!$A$2:$E$1177,4,FALSE)</f>
        <v>#N/A</v>
      </c>
      <c r="D680" s="19" t="str">
        <f>VLOOKUP(B680,BaseMetodos!$A$2:$F$2177,5,FALSE)</f>
        <v>abq/fronton/altaOrdenGlobalCuotas</v>
      </c>
      <c r="E680" s="19">
        <f>VLOOKUP(B680,BaseMetodos!$A$2:$F$2177,6,FALSE)</f>
        <v>0</v>
      </c>
      <c r="F680" s="11">
        <v>10200000.050000001</v>
      </c>
      <c r="G680" s="11">
        <v>42808</v>
      </c>
      <c r="H680" s="11" t="s">
        <v>258</v>
      </c>
      <c r="I680" s="11">
        <v>1</v>
      </c>
      <c r="J680" s="11">
        <v>234.77</v>
      </c>
      <c r="K680" s="11" t="s">
        <v>5892</v>
      </c>
      <c r="L680" s="11" t="s">
        <v>5892</v>
      </c>
      <c r="M680" s="11" t="s">
        <v>5951</v>
      </c>
      <c r="N680" s="11" t="s">
        <v>5917</v>
      </c>
      <c r="S680" t="s">
        <v>5884</v>
      </c>
      <c r="T680" s="1" t="str">
        <f t="shared" si="11"/>
        <v>{ "efectivoDiv" : 10200000.05, "instrumento" : 42808, "operacion" : "C", "usuario" : 1, "cotizacion" : 234.77, "fechaLimiteHasta" : "25/11/2026", "fechaLiquidacion" : "25/11/2026", "prerepartos" :  [{"cartera": 999, "importe": 200000.05 }, {"cartera": 701, "importe": 10000000 }]}</v>
      </c>
      <c r="U680" t="s">
        <v>5657</v>
      </c>
      <c r="V680" t="s">
        <v>5722</v>
      </c>
      <c r="W680" t="s">
        <v>5722</v>
      </c>
      <c r="X680" t="s">
        <v>4092</v>
      </c>
      <c r="Y680" t="s">
        <v>5728</v>
      </c>
    </row>
    <row r="681" spans="1:25">
      <c r="A681" t="s">
        <v>1</v>
      </c>
      <c r="B681" s="19">
        <v>1188</v>
      </c>
      <c r="C681" s="19" t="e">
        <f>VLOOKUP(B681,BaseMetodos!$A$2:$E$1177,3,FALSE)&amp;"."&amp;VLOOKUP(B681,BaseMetodos!$A$2:$E$1177,4,FALSE)</f>
        <v>#N/A</v>
      </c>
      <c r="D681" s="19" t="str">
        <f>VLOOKUP(B681,BaseMetodos!$A$2:$F$2177,5,FALSE)</f>
        <v>abq/fronton/altaOrdenGlobalCuotas</v>
      </c>
      <c r="E681" s="19">
        <f>VLOOKUP(B681,BaseMetodos!$A$2:$F$2177,6,FALSE)</f>
        <v>0</v>
      </c>
      <c r="F681" s="98" t="s">
        <v>5885</v>
      </c>
      <c r="G681" s="11">
        <v>42808</v>
      </c>
      <c r="H681" s="11" t="s">
        <v>258</v>
      </c>
      <c r="I681" s="11">
        <v>1</v>
      </c>
      <c r="J681" s="11">
        <v>234.77</v>
      </c>
      <c r="K681" s="11" t="s">
        <v>5892</v>
      </c>
      <c r="L681" s="11" t="s">
        <v>5892</v>
      </c>
      <c r="M681" s="11" t="s">
        <v>5916</v>
      </c>
      <c r="N681" s="11" t="s">
        <v>5917</v>
      </c>
      <c r="S681" t="s">
        <v>5886</v>
      </c>
      <c r="T681" s="1" t="str">
        <f t="shared" si="11"/>
        <v>{ "efectivoDiv" : 100000100000000000000000.05,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81" t="s">
        <v>5657</v>
      </c>
      <c r="V681" t="s">
        <v>5722</v>
      </c>
      <c r="W681" t="s">
        <v>5722</v>
      </c>
      <c r="X681" t="s">
        <v>4092</v>
      </c>
      <c r="Y681" t="s">
        <v>5728</v>
      </c>
    </row>
    <row r="682" spans="1:25">
      <c r="A682" t="s">
        <v>1</v>
      </c>
      <c r="B682" s="19">
        <v>1188</v>
      </c>
      <c r="C682" s="19" t="e">
        <f>VLOOKUP(B682,BaseMetodos!$A$2:$E$1177,3,FALSE)&amp;"."&amp;VLOOKUP(B682,BaseMetodos!$A$2:$E$1177,4,FALSE)</f>
        <v>#N/A</v>
      </c>
      <c r="D682" s="19" t="str">
        <f>VLOOKUP(B682,BaseMetodos!$A$2:$F$2177,5,FALSE)</f>
        <v>abq/fronton/altaOrdenGlobalCuotas</v>
      </c>
      <c r="E682" s="19">
        <f>VLOOKUP(B682,BaseMetodos!$A$2:$F$2177,6,FALSE)</f>
        <v>0</v>
      </c>
      <c r="F682" s="10">
        <v>-10200000.050000001</v>
      </c>
      <c r="G682" s="11">
        <v>42808</v>
      </c>
      <c r="H682" s="11" t="s">
        <v>258</v>
      </c>
      <c r="I682" s="11">
        <v>1</v>
      </c>
      <c r="J682" s="11">
        <v>234.77</v>
      </c>
      <c r="K682" s="11" t="s">
        <v>5892</v>
      </c>
      <c r="L682" s="11" t="s">
        <v>5892</v>
      </c>
      <c r="M682" s="11" t="s">
        <v>5916</v>
      </c>
      <c r="N682" s="11" t="s">
        <v>5917</v>
      </c>
      <c r="S682" t="s">
        <v>5549</v>
      </c>
      <c r="T682" s="1" t="str">
        <f t="shared" si="11"/>
        <v>{ "efectivoDiv" : -10200000.05,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82" t="s">
        <v>5657</v>
      </c>
      <c r="V682" t="s">
        <v>5722</v>
      </c>
      <c r="W682" t="s">
        <v>5722</v>
      </c>
      <c r="X682" t="s">
        <v>4092</v>
      </c>
      <c r="Y682" t="s">
        <v>5728</v>
      </c>
    </row>
    <row r="683" spans="1:25">
      <c r="A683" t="s">
        <v>1</v>
      </c>
      <c r="B683" s="19">
        <v>1188</v>
      </c>
      <c r="C683" s="19" t="e">
        <f>VLOOKUP(B683,BaseMetodos!$A$2:$E$1177,3,FALSE)&amp;"."&amp;VLOOKUP(B683,BaseMetodos!$A$2:$E$1177,4,FALSE)</f>
        <v>#N/A</v>
      </c>
      <c r="D683" s="19" t="str">
        <f>VLOOKUP(B683,BaseMetodos!$A$2:$F$2177,5,FALSE)</f>
        <v>abq/fronton/altaOrdenGlobalCuotas</v>
      </c>
      <c r="E683" s="19">
        <f>VLOOKUP(B683,BaseMetodos!$A$2:$F$2177,6,FALSE)</f>
        <v>0</v>
      </c>
      <c r="F683" s="10">
        <v>0</v>
      </c>
      <c r="G683" s="11">
        <v>42808</v>
      </c>
      <c r="H683" s="11" t="s">
        <v>258</v>
      </c>
      <c r="I683" s="11">
        <v>1</v>
      </c>
      <c r="J683" s="11">
        <v>234.77</v>
      </c>
      <c r="K683" s="11" t="s">
        <v>5892</v>
      </c>
      <c r="L683" s="11" t="s">
        <v>5892</v>
      </c>
      <c r="M683" s="11" t="s">
        <v>5916</v>
      </c>
      <c r="N683" s="11" t="s">
        <v>5917</v>
      </c>
      <c r="S683" t="s">
        <v>1841</v>
      </c>
      <c r="T683" s="1" t="str">
        <f t="shared" si="11"/>
        <v>{ "efectivoDiv" : 0,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83" t="s">
        <v>5657</v>
      </c>
      <c r="V683" t="s">
        <v>5722</v>
      </c>
      <c r="W683" t="s">
        <v>5722</v>
      </c>
      <c r="X683" t="s">
        <v>4092</v>
      </c>
      <c r="Y683" t="s">
        <v>5728</v>
      </c>
    </row>
    <row r="684" spans="1:25">
      <c r="A684" t="s">
        <v>1</v>
      </c>
      <c r="B684" s="19">
        <v>1188</v>
      </c>
      <c r="C684" s="19" t="e">
        <f>VLOOKUP(B684,BaseMetodos!$A$2:$E$1177,3,FALSE)&amp;"."&amp;VLOOKUP(B684,BaseMetodos!$A$2:$E$1177,4,FALSE)</f>
        <v>#N/A</v>
      </c>
      <c r="D684" s="19" t="str">
        <f>VLOOKUP(B684,BaseMetodos!$A$2:$F$2177,5,FALSE)</f>
        <v>abq/fronton/altaOrdenGlobalCuotas</v>
      </c>
      <c r="E684" s="19">
        <f>VLOOKUP(B684,BaseMetodos!$A$2:$F$2177,6,FALSE)</f>
        <v>0</v>
      </c>
      <c r="F684" s="11">
        <v>10200000.050000001</v>
      </c>
      <c r="G684" s="11">
        <v>42808</v>
      </c>
      <c r="H684" s="11" t="s">
        <v>258</v>
      </c>
      <c r="I684" s="11">
        <v>1</v>
      </c>
      <c r="J684" s="10">
        <v>-234.77</v>
      </c>
      <c r="K684" s="11" t="s">
        <v>5892</v>
      </c>
      <c r="L684" s="11" t="s">
        <v>5892</v>
      </c>
      <c r="M684" s="11" t="s">
        <v>5916</v>
      </c>
      <c r="N684" s="11" t="s">
        <v>5917</v>
      </c>
      <c r="S684" t="s">
        <v>5891</v>
      </c>
      <c r="T684" s="1" t="str">
        <f t="shared" si="11"/>
        <v>{ "efectivoDiv" : 10200000.05, "instrumento" : 42808, "operacion" : "C", "usuario" : 1, "cotizacion" : -234.77, "fechaLimiteHasta" : "25/11/2026", "fechaLiquidacion" : "25/11/2026", "prerepartos" :  [{"cartera": 706, "importe": 200000.05 }, {"cartera": 701, "importe": 10000000 }]}</v>
      </c>
      <c r="U684" t="s">
        <v>5657</v>
      </c>
      <c r="V684" t="s">
        <v>5722</v>
      </c>
      <c r="W684" t="s">
        <v>5722</v>
      </c>
      <c r="X684" t="s">
        <v>4092</v>
      </c>
      <c r="Y684" t="s">
        <v>5728</v>
      </c>
    </row>
    <row r="685" spans="1:25">
      <c r="A685" t="s">
        <v>1</v>
      </c>
      <c r="B685" s="19">
        <v>1188</v>
      </c>
      <c r="C685" s="19" t="e">
        <f>VLOOKUP(B685,BaseMetodos!$A$2:$E$1177,3,FALSE)&amp;"."&amp;VLOOKUP(B685,BaseMetodos!$A$2:$E$1177,4,FALSE)</f>
        <v>#N/A</v>
      </c>
      <c r="D685" s="19" t="str">
        <f>VLOOKUP(B685,BaseMetodos!$A$2:$F$2177,5,FALSE)</f>
        <v>abq/fronton/altaOrdenGlobalCuotas</v>
      </c>
      <c r="E685" s="19">
        <f>VLOOKUP(B685,BaseMetodos!$A$2:$F$2177,6,FALSE)</f>
        <v>0</v>
      </c>
      <c r="F685" s="11">
        <v>10200000.050000001</v>
      </c>
      <c r="G685" s="11">
        <v>42808</v>
      </c>
      <c r="H685" s="11" t="s">
        <v>258</v>
      </c>
      <c r="I685" s="11">
        <v>1</v>
      </c>
      <c r="J685" s="11">
        <v>234.77</v>
      </c>
      <c r="K685" s="10" t="s">
        <v>5952</v>
      </c>
      <c r="L685" s="11" t="s">
        <v>5892</v>
      </c>
      <c r="M685" s="11" t="s">
        <v>5916</v>
      </c>
      <c r="N685" s="11" t="s">
        <v>5917</v>
      </c>
      <c r="S685" t="s">
        <v>5894</v>
      </c>
      <c r="T685" s="1" t="str">
        <f t="shared" si="11"/>
        <v>{ "efectivoDiv" : 10200000.05, "instrumento" : 42808, "operacion" : "C", "usuario" : 1, "cotizacion" : 234.77, "fechaLimiteHasta" : "70/11/2026", "fechaLiquidacion" : "25/11/2026", "prerepartos" :  [{"cartera": 706, "importe": 200000.05 }, {"cartera": 701, "importe": 10000000 }]}</v>
      </c>
      <c r="U685" t="s">
        <v>5657</v>
      </c>
      <c r="V685" t="s">
        <v>5722</v>
      </c>
      <c r="W685" t="s">
        <v>5722</v>
      </c>
      <c r="X685" t="s">
        <v>4092</v>
      </c>
      <c r="Y685" t="s">
        <v>5728</v>
      </c>
    </row>
    <row r="686" spans="1:25">
      <c r="A686" t="s">
        <v>1</v>
      </c>
      <c r="B686" s="19">
        <v>1188</v>
      </c>
      <c r="C686" s="19" t="e">
        <f>VLOOKUP(B686,BaseMetodos!$A$2:$E$1177,3,FALSE)&amp;"."&amp;VLOOKUP(B686,BaseMetodos!$A$2:$E$1177,4,FALSE)</f>
        <v>#N/A</v>
      </c>
      <c r="D686" s="19" t="str">
        <f>VLOOKUP(B686,BaseMetodos!$A$2:$F$2177,5,FALSE)</f>
        <v>abq/fronton/altaOrdenGlobalCuotas</v>
      </c>
      <c r="E686" s="19">
        <f>VLOOKUP(B686,BaseMetodos!$A$2:$F$2177,6,FALSE)</f>
        <v>0</v>
      </c>
      <c r="F686" s="11">
        <v>10200000.050000001</v>
      </c>
      <c r="G686" s="11">
        <v>42808</v>
      </c>
      <c r="H686" s="11" t="s">
        <v>258</v>
      </c>
      <c r="I686" s="11">
        <v>1</v>
      </c>
      <c r="J686" s="11">
        <v>234.77</v>
      </c>
      <c r="K686" s="10" t="s">
        <v>5910</v>
      </c>
      <c r="L686" s="11" t="s">
        <v>5892</v>
      </c>
      <c r="M686" s="11" t="s">
        <v>5916</v>
      </c>
      <c r="N686" s="11" t="s">
        <v>5917</v>
      </c>
      <c r="S686" t="s">
        <v>5894</v>
      </c>
      <c r="T686" s="1" t="str">
        <f t="shared" si="11"/>
        <v>{ "efectivoDiv" : 10200000.05, "instrumento" : 42808, "operacion" : "C", "usuario" : 1, "cotizacion" : 234.77, "fechaLimiteHasta" : "25-11-2026", "fechaLiquidacion" : "25/11/2026", "prerepartos" :  [{"cartera": 706, "importe": 200000.05 }, {"cartera": 701, "importe": 10000000 }]}</v>
      </c>
      <c r="U686" t="s">
        <v>5657</v>
      </c>
      <c r="V686" t="s">
        <v>5722</v>
      </c>
      <c r="W686" t="s">
        <v>5722</v>
      </c>
      <c r="X686" t="s">
        <v>4092</v>
      </c>
      <c r="Y686" t="s">
        <v>5728</v>
      </c>
    </row>
    <row r="687" spans="1:25">
      <c r="A687" t="s">
        <v>1</v>
      </c>
      <c r="B687" s="19">
        <v>1188</v>
      </c>
      <c r="C687" s="19" t="e">
        <f>VLOOKUP(B687,BaseMetodos!$A$2:$E$1177,3,FALSE)&amp;"."&amp;VLOOKUP(B687,BaseMetodos!$A$2:$E$1177,4,FALSE)</f>
        <v>#N/A</v>
      </c>
      <c r="D687" s="19" t="str">
        <f>VLOOKUP(B687,BaseMetodos!$A$2:$F$2177,5,FALSE)</f>
        <v>abq/fronton/altaOrdenGlobalCuotas</v>
      </c>
      <c r="E687" s="19">
        <f>VLOOKUP(B687,BaseMetodos!$A$2:$F$2177,6,FALSE)</f>
        <v>0</v>
      </c>
      <c r="F687" s="11">
        <v>10200000.050000001</v>
      </c>
      <c r="G687" s="11">
        <v>42808</v>
      </c>
      <c r="H687" s="11" t="s">
        <v>258</v>
      </c>
      <c r="I687" s="11">
        <v>1</v>
      </c>
      <c r="J687" s="11">
        <v>234.77</v>
      </c>
      <c r="K687" s="11" t="s">
        <v>5892</v>
      </c>
      <c r="L687" s="11" t="s">
        <v>5892</v>
      </c>
      <c r="M687" s="10" t="s">
        <v>5916</v>
      </c>
      <c r="S687" t="s">
        <v>5918</v>
      </c>
      <c r="T687" s="1" t="str">
        <f>"{ "&amp;CONCATENATE(,"""efectivoDiv"""," : ",F687)&amp;", "&amp;CONCATENATE(,"""instrumento"""," : ",G687)&amp;", "&amp;CONCATENATE(,"""operacion"""," : ",H687)&amp;", "&amp;CONCATENATE(,"""usuario"""," : ",I687)&amp;", "&amp;CONCATENATE(,"""cotizacion"""," : ",J687)&amp;", "&amp;CONCATENATE(,"""fechaLimiteHasta"""," : ",K687)&amp;", "&amp;CONCATENATE(,"""fechaLiquidacion"""," : ",L687)&amp;", "&amp;CONCATENATE(,"""prerepartos"""," :  [",M687,,"]")&amp;"}"</f>
        <v>{ "efectivoDiv" : 10200000.05, "instrumento" : 42808, "operacion" : "C", "usuario" : 1, "cotizacion" : 234.77, "fechaLimiteHasta" : "25/11/2026", "fechaLiquidacion" : "25/11/2026", "prerepartos" :  [{"cartera": 706, "importe": 200000.05 }]}</v>
      </c>
      <c r="U687" t="s">
        <v>5657</v>
      </c>
      <c r="V687" t="s">
        <v>5722</v>
      </c>
      <c r="W687" t="s">
        <v>5722</v>
      </c>
      <c r="X687" t="s">
        <v>4092</v>
      </c>
      <c r="Y687" t="s">
        <v>5728</v>
      </c>
    </row>
    <row r="688" spans="1:25">
      <c r="A688" t="s">
        <v>1</v>
      </c>
      <c r="B688" s="19">
        <v>1188</v>
      </c>
      <c r="C688" s="19" t="e">
        <f>VLOOKUP(B688,BaseMetodos!$A$2:$E$1177,3,FALSE)&amp;"."&amp;VLOOKUP(B688,BaseMetodos!$A$2:$E$1177,4,FALSE)</f>
        <v>#N/A</v>
      </c>
      <c r="D688" s="19" t="str">
        <f>VLOOKUP(B688,BaseMetodos!$A$2:$F$2177,5,FALSE)</f>
        <v>abq/fronton/altaOrdenGlobalCuotas</v>
      </c>
      <c r="E688" s="19">
        <f>VLOOKUP(B688,BaseMetodos!$A$2:$F$2177,6,FALSE)</f>
        <v>0</v>
      </c>
      <c r="F688" s="11">
        <v>10200000.050000001</v>
      </c>
      <c r="G688" s="11">
        <v>42808</v>
      </c>
      <c r="H688" s="11" t="s">
        <v>258</v>
      </c>
      <c r="I688" s="11">
        <v>1</v>
      </c>
      <c r="J688" s="11">
        <v>234.77</v>
      </c>
      <c r="K688" s="11" t="s">
        <v>5892</v>
      </c>
      <c r="L688" s="11" t="s">
        <v>5892</v>
      </c>
      <c r="M688" s="10" t="s">
        <v>5916</v>
      </c>
      <c r="N688" s="10" t="s">
        <v>5917</v>
      </c>
      <c r="O688" s="10" t="s">
        <v>5920</v>
      </c>
      <c r="S688" t="s">
        <v>5919</v>
      </c>
      <c r="T688" s="1" t="str">
        <f>"{ "&amp;CONCATENATE(,"""efectivoDiv"""," : ",F688)&amp;", "&amp;CONCATENATE(,"""instrumento"""," : ",G688)&amp;", "&amp;CONCATENATE(,"""operacion"""," : ",H688)&amp;", "&amp;CONCATENATE(,"""usuario"""," : ",I688)&amp;", "&amp;CONCATENATE(,"""cotizacion"""," : ",J688)&amp;", "&amp;CONCATENATE(,"""fechaLimiteHasta"""," : ",K688)&amp;", "&amp;CONCATENATE(,"""fechaLiquidacion"""," : ",L688)&amp;", "&amp;CONCATENATE(,"""prerepartos"""," :  [",M688,", ",N688,", ",O688,"]")&amp;"}"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}, {"cartera": 710, "importe": 10000000 }]}</v>
      </c>
      <c r="U688" t="s">
        <v>5657</v>
      </c>
      <c r="V688" t="s">
        <v>5722</v>
      </c>
      <c r="W688" t="s">
        <v>5722</v>
      </c>
      <c r="X688" t="s">
        <v>4092</v>
      </c>
      <c r="Y688" t="s">
        <v>5728</v>
      </c>
    </row>
    <row r="689" spans="1:25">
      <c r="A689" t="s">
        <v>1</v>
      </c>
      <c r="B689" s="19">
        <v>1188</v>
      </c>
      <c r="C689" s="19" t="e">
        <f>VLOOKUP(B689,BaseMetodos!$A$2:$E$1177,3,FALSE)&amp;"."&amp;VLOOKUP(B689,BaseMetodos!$A$2:$E$1177,4,FALSE)</f>
        <v>#N/A</v>
      </c>
      <c r="D689" s="19" t="str">
        <f>VLOOKUP(B689,BaseMetodos!$A$2:$F$2177,5,FALSE)</f>
        <v>abq/fronton/altaOrdenGlobalCuotas</v>
      </c>
      <c r="E689" s="19">
        <f>VLOOKUP(B689,BaseMetodos!$A$2:$F$2177,6,FALSE)</f>
        <v>0</v>
      </c>
      <c r="F689" s="11">
        <v>30000000</v>
      </c>
      <c r="G689" s="11">
        <v>42808</v>
      </c>
      <c r="H689" s="11" t="s">
        <v>258</v>
      </c>
      <c r="I689" s="11">
        <v>1</v>
      </c>
      <c r="J689" s="11">
        <v>234.77</v>
      </c>
      <c r="K689" s="11" t="s">
        <v>5892</v>
      </c>
      <c r="L689" s="11" t="s">
        <v>5892</v>
      </c>
      <c r="M689" s="10" t="s">
        <v>5953</v>
      </c>
      <c r="N689" s="10" t="s">
        <v>5953</v>
      </c>
      <c r="O689" s="104" t="s">
        <v>5920</v>
      </c>
      <c r="S689" t="s">
        <v>5954</v>
      </c>
      <c r="T689" s="1" t="str">
        <f>"{ "&amp;CONCATENATE(,"""efectivoDiv"""," : ",F689)&amp;", "&amp;CONCATENATE(,"""instrumento"""," : ",G689)&amp;", "&amp;CONCATENATE(,"""operacion"""," : ",H689)&amp;", "&amp;CONCATENATE(,"""usuario"""," : ",I689)&amp;", "&amp;CONCATENATE(,"""cotizacion"""," : ",J689)&amp;", "&amp;CONCATENATE(,"""fechaLimiteHasta"""," : ",K689)&amp;", "&amp;CONCATENATE(,"""fechaLiquidacion"""," : ",L689)&amp;", "&amp;CONCATENATE(,"""prerepartos"""," :  [",M689,", ",N689,", ",O689,"]")&amp;"}"</f>
        <v>{ "efectivoDiv" : 30000000, "instrumento" : 42808, "operacion" : "C", "usuario" : 1, "cotizacion" : 234.77, "fechaLimiteHasta" : "25/11/2026", "fechaLiquidacion" : "25/11/2026", "prerepartos" :  [{"cartera": 706, "importe": 10000000 }, {"cartera": 706, "importe": 10000000 }, {"cartera": 710, "importe": 10000000 }]}</v>
      </c>
      <c r="U689" t="s">
        <v>5657</v>
      </c>
      <c r="V689" t="s">
        <v>5722</v>
      </c>
      <c r="W689" t="s">
        <v>5722</v>
      </c>
      <c r="X689" t="s">
        <v>4092</v>
      </c>
      <c r="Y689" t="s">
        <v>5728</v>
      </c>
    </row>
    <row r="690" spans="1:25">
      <c r="A690" t="s">
        <v>1</v>
      </c>
      <c r="B690" s="19">
        <v>1188</v>
      </c>
      <c r="C690" s="19" t="e">
        <f>VLOOKUP(B690,BaseMetodos!$A$2:$E$1177,3,FALSE)&amp;"."&amp;VLOOKUP(B690,BaseMetodos!$A$2:$E$1177,4,FALSE)</f>
        <v>#N/A</v>
      </c>
      <c r="D690" s="19" t="str">
        <f>VLOOKUP(B690,BaseMetodos!$A$2:$F$2177,5,FALSE)</f>
        <v>abq/fronton/altaOrdenGlobalCuotas</v>
      </c>
      <c r="E690" s="19">
        <f>VLOOKUP(B690,BaseMetodos!$A$2:$F$2177,6,FALSE)</f>
        <v>0</v>
      </c>
      <c r="F690" s="11">
        <v>10200000.050000001</v>
      </c>
      <c r="G690" s="11">
        <v>42808</v>
      </c>
      <c r="H690" s="11" t="s">
        <v>258</v>
      </c>
      <c r="I690" s="11">
        <v>1</v>
      </c>
      <c r="J690" s="11">
        <v>234.77</v>
      </c>
      <c r="K690" s="11" t="s">
        <v>5892</v>
      </c>
      <c r="L690" s="11" t="s">
        <v>5892</v>
      </c>
      <c r="M690" s="10" t="s">
        <v>5922</v>
      </c>
      <c r="N690" s="10" t="s">
        <v>5923</v>
      </c>
      <c r="S690" t="s">
        <v>5911</v>
      </c>
      <c r="T690" s="1" t="str">
        <f>"{ "&amp;CONCATENATE(,"""efectivoDiv"""," : ",F690)&amp;", "&amp;CONCATENATE(,"""instrumento"""," : ",G690)&amp;", "&amp;CONCATENATE(,"""operacion"""," : ",H690)&amp;", "&amp;CONCATENATE(,"""usuario"""," : ",I690)&amp;", "&amp;CONCATENATE(,"""cotizacion"""," : ",J690)&amp;", "&amp;CONCATENATE(,"""fechaLimiteHasta"""," : ",K690)&amp;", "&amp;CONCATENATE(,"""fechaLiquidacion"""," : ",L690)&amp;", "&amp;CONCATENATE(,"""prerepartos"""," :  [",M690,", ",N690,", ",O690,"]")&amp;"}"</f>
        <v>{ "efectivoDiv" : 10200000.05, "instrumento" : 42808, "operacion" : "C", "usuario" : 1, "cotizacion" : 234.77, "fechaLimiteHasta" : "25/11/2026", "fechaLiquidacion" : "25/11/2026", "prerepartos" :  [{"cartera": 706, "importe": 3400000.01666667 }, {"cartera": 701, "importe": 6800000.03333333 }, ]}</v>
      </c>
      <c r="U690" t="s">
        <v>5657</v>
      </c>
      <c r="V690" t="s">
        <v>5722</v>
      </c>
      <c r="W690" t="s">
        <v>5722</v>
      </c>
      <c r="X690" t="s">
        <v>4092</v>
      </c>
      <c r="Y690" t="s">
        <v>5728</v>
      </c>
    </row>
    <row r="691" spans="1:25">
      <c r="A691" t="s">
        <v>1</v>
      </c>
      <c r="B691" s="19">
        <v>1188</v>
      </c>
      <c r="C691" s="19" t="e">
        <f>VLOOKUP(B691,BaseMetodos!$A$2:$E$1177,3,FALSE)&amp;"."&amp;VLOOKUP(B691,BaseMetodos!$A$2:$E$1177,4,FALSE)</f>
        <v>#N/A</v>
      </c>
      <c r="D691" s="19" t="str">
        <f>VLOOKUP(B691,BaseMetodos!$A$2:$F$2177,5,FALSE)</f>
        <v>abq/fronton/altaOrdenGlobalCuotas</v>
      </c>
      <c r="E691" s="19">
        <f>VLOOKUP(B691,BaseMetodos!$A$2:$F$2177,6,FALSE)</f>
        <v>0</v>
      </c>
      <c r="F691" s="11">
        <v>10200000.050000001</v>
      </c>
      <c r="G691" s="11">
        <v>42808</v>
      </c>
      <c r="H691" s="11" t="s">
        <v>258</v>
      </c>
      <c r="I691" s="11">
        <v>1</v>
      </c>
      <c r="J691" s="11">
        <v>234.77</v>
      </c>
      <c r="K691" s="10" t="s">
        <v>5924</v>
      </c>
      <c r="L691" s="11" t="s">
        <v>5892</v>
      </c>
      <c r="M691" s="11" t="s">
        <v>5916</v>
      </c>
      <c r="N691" s="11" t="s">
        <v>5917</v>
      </c>
      <c r="S691" t="s">
        <v>5913</v>
      </c>
      <c r="T691" s="1" t="str">
        <f>"{ "&amp;CONCATENATE(,"""efectivoDiv"""," : ",F691)&amp;", "&amp;CONCATENATE(,"""instrumento"""," : ",G691)&amp;", "&amp;CONCATENATE(,"""operacion"""," : ",H691)&amp;", "&amp;CONCATENATE(,"""usuario"""," : ",I691)&amp;", "&amp;CONCATENATE(,"""cotizacion"""," : ",J691)&amp;", "&amp;CONCATENATE(,"""fechaLimiteHasta"""," : ",K691)&amp;", "&amp;CONCATENATE(,"""fechaLiquidacion"""," : ",L691)&amp;", "&amp;CONCATENATE(,"""prerepartos"""," :  [",M691,", ",N691,", ",O691,"]")&amp;"}"</f>
        <v>{ "efectivoDiv" : 10200000.05, "instrumento" : 42808, "operacion" : "C", "usuario" : 1, "cotizacion" : 234.77, "fechaLimiteHasta" : "25/11/2023", "fechaLiquidacion" : "25/11/2026", "prerepartos" :  [{"cartera": 706, "importe": 200000.05 }, {"cartera": 701, "importe": 10000000 }, ]}</v>
      </c>
      <c r="U691" t="s">
        <v>5657</v>
      </c>
      <c r="V691" t="s">
        <v>5722</v>
      </c>
      <c r="W691" t="s">
        <v>5722</v>
      </c>
      <c r="X691" t="s">
        <v>4092</v>
      </c>
      <c r="Y691" t="s">
        <v>5728</v>
      </c>
    </row>
    <row r="692" spans="1:25">
      <c r="A692" t="s">
        <v>1</v>
      </c>
      <c r="B692" s="19">
        <v>1188</v>
      </c>
      <c r="C692" s="19" t="e">
        <f>VLOOKUP(B692,BaseMetodos!$A$2:$E$1177,3,FALSE)&amp;"."&amp;VLOOKUP(B692,BaseMetodos!$A$2:$E$1177,4,FALSE)</f>
        <v>#N/A</v>
      </c>
      <c r="D692" s="19" t="str">
        <f>VLOOKUP(B692,BaseMetodos!$A$2:$F$2177,5,FALSE)</f>
        <v>abq/fronton/altaOrdenGlobalCuotas</v>
      </c>
      <c r="E692" s="19">
        <f>VLOOKUP(B692,BaseMetodos!$A$2:$F$2177,6,FALSE)</f>
        <v>0</v>
      </c>
      <c r="F692" s="10">
        <v>10200000.050000001</v>
      </c>
      <c r="G692" s="11">
        <v>42808</v>
      </c>
      <c r="H692" s="11" t="s">
        <v>258</v>
      </c>
      <c r="I692" s="11">
        <v>1</v>
      </c>
      <c r="J692" s="11">
        <v>234.77</v>
      </c>
      <c r="K692" s="11" t="s">
        <v>5892</v>
      </c>
      <c r="L692" s="11" t="s">
        <v>5892</v>
      </c>
      <c r="M692" s="10" t="s">
        <v>5925</v>
      </c>
      <c r="N692" s="10" t="s">
        <v>5917</v>
      </c>
      <c r="S692" t="s">
        <v>5926</v>
      </c>
      <c r="T692" s="1" t="str">
        <f>"{ "&amp;CONCATENATE(,"""efectivoDiv"""," : ",F692)&amp;", "&amp;CONCATENATE(,"""instrumento"""," : ",G692)&amp;", "&amp;CONCATENATE(,"""operacion"""," : ",H692)&amp;", "&amp;CONCATENATE(,"""usuario"""," : ",I692)&amp;", "&amp;CONCATENATE(,"""cotizacion"""," : ",J692)&amp;", "&amp;CONCATENATE(,"""fechaLimiteHasta"""," : ",K692)&amp;", "&amp;CONCATENATE(,"""fechaLiquidacion"""," : ",L692)&amp;", "&amp;CONCATENATE(,"""prerepartos"""," :  [",M692,", ",N692,", ",O692,"]")&amp;"}"</f>
        <v>{ "efectivoDiv" : 10200000.05, "instrumento" : 42808, "operacion" : "C", "usuario" : 1, "cotizacion" : 234.77, "fechaLimiteHasta" : "25/11/2026", "fechaLiquidacion" : "25/11/2026", "prerepartos" :  [{"cartera": 706, "importe": 100000.05 }, {"cartera": 701, "importe": 10000000 }, ]}</v>
      </c>
      <c r="U692" t="s">
        <v>5657</v>
      </c>
      <c r="V692" t="s">
        <v>5722</v>
      </c>
      <c r="W692" t="s">
        <v>5722</v>
      </c>
      <c r="X692" t="s">
        <v>4092</v>
      </c>
      <c r="Y692" t="s">
        <v>5728</v>
      </c>
    </row>
    <row r="693" spans="1:25" s="87" customFormat="1" ht="15" thickBot="1">
      <c r="A693" s="87" t="s">
        <v>1</v>
      </c>
      <c r="B693" s="84">
        <v>1188</v>
      </c>
      <c r="C693" s="84" t="e">
        <f>VLOOKUP(B693,BaseMetodos!$A$2:$E$1177,3,FALSE)&amp;"."&amp;VLOOKUP(B693,BaseMetodos!$A$2:$E$1177,4,FALSE)</f>
        <v>#N/A</v>
      </c>
      <c r="D693" s="84" t="str">
        <f>VLOOKUP(B693,BaseMetodos!$A$2:$F$2177,5,FALSE)</f>
        <v>abq/fronton/altaOrdenGlobalCuotas</v>
      </c>
      <c r="E693" s="84">
        <f>VLOOKUP(B693,BaseMetodos!$A$2:$F$2177,6,FALSE)</f>
        <v>0</v>
      </c>
      <c r="F693" s="86">
        <v>10200000.050000001</v>
      </c>
      <c r="G693" s="86">
        <v>42808</v>
      </c>
      <c r="H693" s="86" t="s">
        <v>258</v>
      </c>
      <c r="I693" s="86">
        <v>1</v>
      </c>
      <c r="J693" s="86">
        <v>234.77</v>
      </c>
      <c r="K693" s="86" t="s">
        <v>5892</v>
      </c>
      <c r="L693" s="86" t="s">
        <v>5892</v>
      </c>
      <c r="M693" s="86" t="s">
        <v>5916</v>
      </c>
      <c r="N693" s="85" t="s">
        <v>5955</v>
      </c>
      <c r="O693" s="86"/>
      <c r="P693" s="86"/>
      <c r="Q693" s="86"/>
      <c r="R693" s="86"/>
      <c r="S693" s="87" t="s">
        <v>5927</v>
      </c>
      <c r="T693" s="97" t="str">
        <f>"{ "&amp;CONCATENATE(,"""efectivoDiv"""," : ",F693)&amp;", "&amp;CONCATENATE(,"""instrumento"""," : ",G693)&amp;", "&amp;CONCATENATE(,"""operacion"""," : ",H693)&amp;", "&amp;CONCATENATE(,"""usuario"""," : ",I693)&amp;", "&amp;CONCATENATE(,"""cotizacion"""," : ",J693)&amp;", "&amp;CONCATENATE(,"""fechaLimiteHasta"""," : ",K693)&amp;", "&amp;CONCATENATE(,"""fechaLiquidacion"""," : ",L693)&amp;", "&amp;CONCATENATE(,"""prerepartos"""," :  [",M693,", ",N693,", ",O693,"]")&amp;"}"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20000000 }, ]}</v>
      </c>
      <c r="U693" s="87" t="s">
        <v>5657</v>
      </c>
      <c r="V693" s="87" t="s">
        <v>5722</v>
      </c>
      <c r="W693" s="87" t="s">
        <v>5722</v>
      </c>
      <c r="X693" s="87" t="s">
        <v>4092</v>
      </c>
      <c r="Y693" s="87" t="s">
        <v>5728</v>
      </c>
    </row>
    <row r="694" spans="1:25">
      <c r="A694" t="s">
        <v>1</v>
      </c>
      <c r="B694" s="19">
        <v>1189</v>
      </c>
      <c r="C694" s="19" t="e">
        <f>VLOOKUP(B694,BaseMetodos!$A$2:$E$1177,3,FALSE)&amp;"."&amp;VLOOKUP(B694,BaseMetodos!$A$2:$E$1177,4,FALSE)</f>
        <v>#N/A</v>
      </c>
      <c r="D694" s="19" t="str">
        <f>VLOOKUP(B694,BaseMetodos!$A$2:$F$2177,5,FALSE)</f>
        <v>abq/fronton/altaOrdenCuotas</v>
      </c>
      <c r="E694" s="19">
        <f>VLOOKUP(B694,BaseMetodos!$A$2:$F$2177,6,FALSE)</f>
        <v>0</v>
      </c>
      <c r="F694" s="11">
        <v>706</v>
      </c>
      <c r="G694" s="11">
        <v>10200000.050000001</v>
      </c>
      <c r="H694" s="11">
        <v>42808</v>
      </c>
      <c r="I694" s="11" t="s">
        <v>258</v>
      </c>
      <c r="J694" s="11">
        <v>1</v>
      </c>
      <c r="K694" s="11">
        <v>235.67</v>
      </c>
      <c r="L694" s="11" t="s">
        <v>5892</v>
      </c>
      <c r="M694" s="11" t="s">
        <v>5903</v>
      </c>
      <c r="S694" t="s">
        <v>5880</v>
      </c>
      <c r="T694" s="2" t="str">
        <f>paramGPL(BaseParametros!$C$439:$E$447,F694:M694)</f>
        <v>{"cartera":706, "efctivoDiv":10200000.05, "instrumento":42808, "operacion":"C", "usuario":1, "cotizacion":235.67, "fechaLimiteHasta":"25/11/2026", "fechaLiquidacion":"26/11/2026"}</v>
      </c>
      <c r="U694" t="s">
        <v>5657</v>
      </c>
      <c r="V694" t="s">
        <v>5722</v>
      </c>
      <c r="W694" t="s">
        <v>5722</v>
      </c>
      <c r="X694" t="s">
        <v>4092</v>
      </c>
      <c r="Y694" t="s">
        <v>5728</v>
      </c>
    </row>
    <row r="695" spans="1:25">
      <c r="A695" t="s">
        <v>1</v>
      </c>
      <c r="B695" s="19">
        <v>1189</v>
      </c>
      <c r="C695" s="19" t="e">
        <f>VLOOKUP(B695,BaseMetodos!$A$2:$E$1177,3,FALSE)&amp;"."&amp;VLOOKUP(B695,BaseMetodos!$A$2:$E$1177,4,FALSE)</f>
        <v>#N/A</v>
      </c>
      <c r="D695" s="19" t="str">
        <f>VLOOKUP(B695,BaseMetodos!$A$2:$F$2177,5,FALSE)</f>
        <v>abq/fronton/altaOrdenCuotas</v>
      </c>
      <c r="E695" s="19">
        <f>VLOOKUP(B695,BaseMetodos!$A$2:$F$2177,6,FALSE)</f>
        <v>0</v>
      </c>
      <c r="F695" s="11">
        <v>706</v>
      </c>
      <c r="G695" s="11">
        <v>10200000.050000001</v>
      </c>
      <c r="H695" s="11">
        <v>42808</v>
      </c>
      <c r="I695" s="10" t="s">
        <v>5419</v>
      </c>
      <c r="J695" s="11">
        <v>1</v>
      </c>
      <c r="K695" s="11">
        <v>235.67</v>
      </c>
      <c r="L695" s="11" t="s">
        <v>5892</v>
      </c>
      <c r="M695" s="11" t="s">
        <v>5903</v>
      </c>
      <c r="S695" t="s">
        <v>5889</v>
      </c>
      <c r="T695" s="2" t="str">
        <f>paramGPL(BaseParametros!$C$439:$E$447,F695:M695)</f>
        <v>{"cartera":706, "efctivoDiv":10200000.05, "instrumento":42808, "operacion":"V", "usuario":1, "cotizacion":235.67, "fechaLimiteHasta":"25/11/2026", "fechaLiquidacion":"26/11/2026"}</v>
      </c>
      <c r="U695" t="s">
        <v>5657</v>
      </c>
      <c r="V695" t="s">
        <v>5722</v>
      </c>
      <c r="W695" t="s">
        <v>5722</v>
      </c>
      <c r="X695" t="s">
        <v>4092</v>
      </c>
      <c r="Y695" t="s">
        <v>5728</v>
      </c>
    </row>
    <row r="696" spans="1:25">
      <c r="A696" t="s">
        <v>1</v>
      </c>
      <c r="B696" s="19">
        <v>1189</v>
      </c>
      <c r="C696" s="19" t="e">
        <f>VLOOKUP(B696,BaseMetodos!$A$2:$E$1177,3,FALSE)&amp;"."&amp;VLOOKUP(B696,BaseMetodos!$A$2:$E$1177,4,FALSE)</f>
        <v>#N/A</v>
      </c>
      <c r="D696" s="19" t="str">
        <f>VLOOKUP(B696,BaseMetodos!$A$2:$F$2177,5,FALSE)</f>
        <v>abq/fronton/altaOrdenCuotas</v>
      </c>
      <c r="E696" s="19">
        <f>VLOOKUP(B696,BaseMetodos!$A$2:$F$2177,6,FALSE)</f>
        <v>0</v>
      </c>
      <c r="F696" s="11">
        <v>706</v>
      </c>
      <c r="G696" s="11">
        <v>10200000.050000001</v>
      </c>
      <c r="H696" s="11">
        <v>42808</v>
      </c>
      <c r="I696" s="10" t="s">
        <v>5419</v>
      </c>
      <c r="J696" s="11">
        <v>1</v>
      </c>
      <c r="K696" s="11">
        <v>235.67</v>
      </c>
      <c r="L696" s="11" t="s">
        <v>5892</v>
      </c>
      <c r="M696" s="11" t="s">
        <v>5903</v>
      </c>
      <c r="S696" t="s">
        <v>5890</v>
      </c>
      <c r="T696" s="2" t="str">
        <f>paramGPL(BaseParametros!$C$439:$E$447,F696:M696)</f>
        <v>{"cartera":706, "efctivoDiv":10200000.05, "instrumento":42808, "operacion":"V", "usuario":1, "cotizacion":235.67, "fechaLimiteHasta":"25/11/2026", "fechaLiquidacion":"26/11/2026"}</v>
      </c>
      <c r="U696" t="s">
        <v>5657</v>
      </c>
      <c r="V696" t="s">
        <v>5722</v>
      </c>
      <c r="W696" t="s">
        <v>5722</v>
      </c>
      <c r="X696" t="s">
        <v>4092</v>
      </c>
      <c r="Y696" t="s">
        <v>5728</v>
      </c>
    </row>
    <row r="697" spans="1:25">
      <c r="A697" t="s">
        <v>1</v>
      </c>
      <c r="B697" s="19">
        <v>1189</v>
      </c>
      <c r="C697" s="19" t="e">
        <f>VLOOKUP(B697,BaseMetodos!$A$2:$E$1177,3,FALSE)&amp;"."&amp;VLOOKUP(B697,BaseMetodos!$A$2:$E$1177,4,FALSE)</f>
        <v>#N/A</v>
      </c>
      <c r="D697" s="19" t="str">
        <f>VLOOKUP(B697,BaseMetodos!$A$2:$F$2177,5,FALSE)</f>
        <v>abq/fronton/altaOrdenCuotas</v>
      </c>
      <c r="E697" s="19">
        <f>VLOOKUP(B697,BaseMetodos!$A$2:$F$2177,6,FALSE)</f>
        <v>0</v>
      </c>
      <c r="F697" s="11">
        <v>706</v>
      </c>
      <c r="G697" s="11">
        <v>10200000.050000001</v>
      </c>
      <c r="H697" s="11">
        <v>42808</v>
      </c>
      <c r="I697" s="10" t="s">
        <v>5584</v>
      </c>
      <c r="J697" s="11">
        <v>1</v>
      </c>
      <c r="K697" s="11">
        <v>235.67</v>
      </c>
      <c r="L697" s="11" t="s">
        <v>5892</v>
      </c>
      <c r="M697" s="11" t="s">
        <v>5903</v>
      </c>
      <c r="S697" t="s">
        <v>5881</v>
      </c>
      <c r="T697" s="2" t="str">
        <f>paramGPL(BaseParametros!$C$439:$E$447,F697:M697)</f>
        <v>{"cartera":706, "efctivoDiv":10200000.05, "instrumento":42808, "operacion":"X", "usuario":1, "cotizacion":235.67, "fechaLimiteHasta":"25/11/2026", "fechaLiquidacion":"26/11/2026"}</v>
      </c>
      <c r="U697" t="s">
        <v>5657</v>
      </c>
      <c r="V697" t="s">
        <v>5722</v>
      </c>
      <c r="W697" t="s">
        <v>5722</v>
      </c>
      <c r="X697" t="s">
        <v>4092</v>
      </c>
      <c r="Y697" t="s">
        <v>5728</v>
      </c>
    </row>
    <row r="698" spans="1:25">
      <c r="A698" t="s">
        <v>1</v>
      </c>
      <c r="B698" s="19">
        <v>1189</v>
      </c>
      <c r="C698" s="19" t="e">
        <f>VLOOKUP(B698,BaseMetodos!$A$2:$E$1177,3,FALSE)&amp;"."&amp;VLOOKUP(B698,BaseMetodos!$A$2:$E$1177,4,FALSE)</f>
        <v>#N/A</v>
      </c>
      <c r="D698" s="19" t="str">
        <f>VLOOKUP(B698,BaseMetodos!$A$2:$F$2177,5,FALSE)</f>
        <v>abq/fronton/altaOrdenCuotas</v>
      </c>
      <c r="E698" s="19">
        <f>VLOOKUP(B698,BaseMetodos!$A$2:$F$2177,6,FALSE)</f>
        <v>0</v>
      </c>
      <c r="F698" s="11">
        <v>706</v>
      </c>
      <c r="G698" s="11">
        <v>10200000.050000001</v>
      </c>
      <c r="H698" s="10">
        <v>5</v>
      </c>
      <c r="I698" s="11" t="s">
        <v>258</v>
      </c>
      <c r="J698" s="11">
        <v>1</v>
      </c>
      <c r="K698" s="11">
        <v>235.67</v>
      </c>
      <c r="L698" s="11" t="s">
        <v>5892</v>
      </c>
      <c r="M698" s="11" t="s">
        <v>5903</v>
      </c>
      <c r="S698" t="s">
        <v>5941</v>
      </c>
      <c r="T698" s="2" t="str">
        <f>paramGPL(BaseParametros!$C$439:$E$447,F698:M698)</f>
        <v>{"cartera":706, "efctivoDiv":10200000.05, "instrumento":5, "operacion":"C", "usuario":1, "cotizacion":235.67, "fechaLimiteHasta":"25/11/2026", "fechaLiquidacion":"26/11/2026"}</v>
      </c>
      <c r="U698" t="s">
        <v>5657</v>
      </c>
      <c r="V698" t="s">
        <v>5722</v>
      </c>
      <c r="W698" t="s">
        <v>5722</v>
      </c>
      <c r="X698" t="s">
        <v>4092</v>
      </c>
      <c r="Y698" t="s">
        <v>5728</v>
      </c>
    </row>
    <row r="699" spans="1:25">
      <c r="A699" t="s">
        <v>1</v>
      </c>
      <c r="B699" s="19">
        <v>1189</v>
      </c>
      <c r="C699" s="19" t="e">
        <f>VLOOKUP(B699,BaseMetodos!$A$2:$E$1177,3,FALSE)&amp;"."&amp;VLOOKUP(B699,BaseMetodos!$A$2:$E$1177,4,FALSE)</f>
        <v>#N/A</v>
      </c>
      <c r="D699" s="19" t="str">
        <f>VLOOKUP(B699,BaseMetodos!$A$2:$F$2177,5,FALSE)</f>
        <v>abq/fronton/altaOrdenCuotas</v>
      </c>
      <c r="E699" s="19">
        <f>VLOOKUP(B699,BaseMetodos!$A$2:$F$2177,6,FALSE)</f>
        <v>0</v>
      </c>
      <c r="F699" s="11">
        <v>706</v>
      </c>
      <c r="G699" s="11">
        <v>10200000.050000001</v>
      </c>
      <c r="H699" s="10">
        <v>0</v>
      </c>
      <c r="I699" s="11" t="s">
        <v>258</v>
      </c>
      <c r="J699" s="11">
        <v>1</v>
      </c>
      <c r="K699" s="11">
        <v>235.67</v>
      </c>
      <c r="L699" s="11" t="s">
        <v>5892</v>
      </c>
      <c r="M699" s="11" t="s">
        <v>5903</v>
      </c>
      <c r="S699" t="s">
        <v>5583</v>
      </c>
      <c r="T699" s="2" t="str">
        <f>paramGPL(BaseParametros!$C$439:$E$447,F699:M699)</f>
        <v>{"cartera":706, "efctivoDiv":10200000.05, "instrumento":0, "operacion":"C", "usuario":1, "cotizacion":235.67, "fechaLimiteHasta":"25/11/2026", "fechaLiquidacion":"26/11/2026"}</v>
      </c>
      <c r="U699" t="s">
        <v>5657</v>
      </c>
      <c r="V699" t="s">
        <v>5722</v>
      </c>
      <c r="W699" t="s">
        <v>5722</v>
      </c>
      <c r="X699" t="s">
        <v>4092</v>
      </c>
      <c r="Y699" t="s">
        <v>5728</v>
      </c>
    </row>
    <row r="700" spans="1:25">
      <c r="A700" t="s">
        <v>1</v>
      </c>
      <c r="B700" s="19">
        <v>1189</v>
      </c>
      <c r="C700" s="19" t="e">
        <f>VLOOKUP(B700,BaseMetodos!$A$2:$E$1177,3,FALSE)&amp;"."&amp;VLOOKUP(B700,BaseMetodos!$A$2:$E$1177,4,FALSE)</f>
        <v>#N/A</v>
      </c>
      <c r="D700" s="19" t="str">
        <f>VLOOKUP(B700,BaseMetodos!$A$2:$F$2177,5,FALSE)</f>
        <v>abq/fronton/altaOrdenCuotas</v>
      </c>
      <c r="E700" s="19">
        <f>VLOOKUP(B700,BaseMetodos!$A$2:$F$2177,6,FALSE)</f>
        <v>0</v>
      </c>
      <c r="F700" s="11">
        <v>706</v>
      </c>
      <c r="G700" s="11">
        <v>10200000.050000001</v>
      </c>
      <c r="H700" s="10">
        <v>37377</v>
      </c>
      <c r="I700" s="11" t="s">
        <v>258</v>
      </c>
      <c r="J700" s="11">
        <v>1</v>
      </c>
      <c r="K700" s="11">
        <v>235.67</v>
      </c>
      <c r="L700" s="11" t="s">
        <v>5892</v>
      </c>
      <c r="M700" s="11" t="s">
        <v>5903</v>
      </c>
      <c r="S700" t="s">
        <v>5932</v>
      </c>
      <c r="T700" s="2" t="str">
        <f>paramGPL(BaseParametros!$C$439:$E$447,F700:M700)</f>
        <v>{"cartera":706, "efctivoDiv":10200000.05, "instrumento":37377, "operacion":"C", "usuario":1, "cotizacion":235.67, "fechaLimiteHasta":"25/11/2026", "fechaLiquidacion":"26/11/2026"}</v>
      </c>
      <c r="U700" t="s">
        <v>5657</v>
      </c>
      <c r="V700" t="s">
        <v>5722</v>
      </c>
      <c r="W700" t="s">
        <v>5722</v>
      </c>
      <c r="X700" t="s">
        <v>4092</v>
      </c>
      <c r="Y700" t="s">
        <v>5728</v>
      </c>
    </row>
    <row r="701" spans="1:25">
      <c r="A701" t="s">
        <v>1</v>
      </c>
      <c r="B701" s="19">
        <v>1189</v>
      </c>
      <c r="C701" s="19" t="e">
        <f>VLOOKUP(B701,BaseMetodos!$A$2:$E$1177,3,FALSE)&amp;"."&amp;VLOOKUP(B701,BaseMetodos!$A$2:$E$1177,4,FALSE)</f>
        <v>#N/A</v>
      </c>
      <c r="D701" s="19" t="str">
        <f>VLOOKUP(B701,BaseMetodos!$A$2:$F$2177,5,FALSE)</f>
        <v>abq/fronton/altaOrdenCuotas</v>
      </c>
      <c r="E701" s="19">
        <f>VLOOKUP(B701,BaseMetodos!$A$2:$F$2177,6,FALSE)</f>
        <v>0</v>
      </c>
      <c r="F701" s="10">
        <v>999706</v>
      </c>
      <c r="G701" s="11">
        <v>10200000.050000001</v>
      </c>
      <c r="H701" s="11">
        <v>42808</v>
      </c>
      <c r="I701" s="11" t="s">
        <v>258</v>
      </c>
      <c r="J701" s="11">
        <v>1</v>
      </c>
      <c r="K701" s="11">
        <v>235.67</v>
      </c>
      <c r="L701" s="11" t="s">
        <v>5892</v>
      </c>
      <c r="M701" s="11" t="s">
        <v>5903</v>
      </c>
      <c r="S701" t="s">
        <v>5883</v>
      </c>
      <c r="T701" s="2" t="str">
        <f>paramGPL(BaseParametros!$C$439:$E$447,F701:M701)</f>
        <v>{"cartera":999706, "efctivoDiv":10200000.05, "instrumento":42808, "operacion":"C", "usuario":1, "cotizacion":235.67, "fechaLimiteHasta":"25/11/2026", "fechaLiquidacion":"26/11/2026"}</v>
      </c>
      <c r="U701" t="s">
        <v>5657</v>
      </c>
      <c r="V701" t="s">
        <v>5722</v>
      </c>
      <c r="W701" t="s">
        <v>5722</v>
      </c>
      <c r="X701" t="s">
        <v>4092</v>
      </c>
      <c r="Y701" t="s">
        <v>5728</v>
      </c>
    </row>
    <row r="702" spans="1:25">
      <c r="A702" t="s">
        <v>1</v>
      </c>
      <c r="B702" s="19">
        <v>1189</v>
      </c>
      <c r="C702" s="19" t="e">
        <f>VLOOKUP(B702,BaseMetodos!$A$2:$E$1177,3,FALSE)&amp;"."&amp;VLOOKUP(B702,BaseMetodos!$A$2:$E$1177,4,FALSE)</f>
        <v>#N/A</v>
      </c>
      <c r="D702" s="19" t="str">
        <f>VLOOKUP(B702,BaseMetodos!$A$2:$F$2177,5,FALSE)</f>
        <v>abq/fronton/altaOrdenCuotas</v>
      </c>
      <c r="E702" s="19">
        <f>VLOOKUP(B702,BaseMetodos!$A$2:$F$2177,6,FALSE)</f>
        <v>0</v>
      </c>
      <c r="F702" s="10">
        <v>999</v>
      </c>
      <c r="G702" s="11">
        <v>10200000.050000001</v>
      </c>
      <c r="H702" s="11">
        <v>42808</v>
      </c>
      <c r="I702" s="11" t="s">
        <v>258</v>
      </c>
      <c r="J702" s="11">
        <v>1</v>
      </c>
      <c r="K702" s="11">
        <v>235.67</v>
      </c>
      <c r="L702" s="11" t="s">
        <v>5892</v>
      </c>
      <c r="M702" s="11" t="s">
        <v>5903</v>
      </c>
      <c r="S702" t="s">
        <v>5942</v>
      </c>
      <c r="T702" s="2" t="str">
        <f>paramGPL(BaseParametros!$C$439:$E$447,F702:M702)</f>
        <v>{"cartera":999, "efctivoDiv":10200000.05, "instrumento":42808, "operacion":"C", "usuario":1, "cotizacion":235.67, "fechaLimiteHasta":"25/11/2026", "fechaLiquidacion":"26/11/2026"}</v>
      </c>
      <c r="U702" t="s">
        <v>5657</v>
      </c>
      <c r="V702" t="s">
        <v>5722</v>
      </c>
      <c r="W702" t="s">
        <v>5722</v>
      </c>
      <c r="X702" t="s">
        <v>4092</v>
      </c>
      <c r="Y702" t="s">
        <v>5728</v>
      </c>
    </row>
    <row r="703" spans="1:25">
      <c r="A703" t="s">
        <v>1</v>
      </c>
      <c r="B703" s="19">
        <v>1189</v>
      </c>
      <c r="C703" s="19" t="e">
        <f>VLOOKUP(B703,BaseMetodos!$A$2:$E$1177,3,FALSE)&amp;"."&amp;VLOOKUP(B703,BaseMetodos!$A$2:$E$1177,4,FALSE)</f>
        <v>#N/A</v>
      </c>
      <c r="D703" s="19" t="str">
        <f>VLOOKUP(B703,BaseMetodos!$A$2:$F$2177,5,FALSE)</f>
        <v>abq/fronton/altaOrdenCuotas</v>
      </c>
      <c r="E703" s="19">
        <f>VLOOKUP(B703,BaseMetodos!$A$2:$F$2177,6,FALSE)</f>
        <v>0</v>
      </c>
      <c r="F703" s="11">
        <v>706</v>
      </c>
      <c r="G703" s="98" t="s">
        <v>5885</v>
      </c>
      <c r="H703" s="11">
        <v>42808</v>
      </c>
      <c r="I703" s="11" t="s">
        <v>258</v>
      </c>
      <c r="J703" s="11">
        <v>1</v>
      </c>
      <c r="K703" s="11">
        <v>235.67</v>
      </c>
      <c r="L703" s="11" t="s">
        <v>5892</v>
      </c>
      <c r="M703" s="11" t="s">
        <v>5903</v>
      </c>
      <c r="S703" t="s">
        <v>5886</v>
      </c>
      <c r="T703" s="2" t="str">
        <f>paramGPL(BaseParametros!$C$439:$E$447,F703:M703)</f>
        <v>{"cartera":706, "efctivoDiv":10000010000000000000000005.00, "instrumento":42808, "operacion":"C", "usuario":1, "cotizacion":235.67, "fechaLimiteHasta":"25/11/2026", "fechaLiquidacion":"26/11/2026"}</v>
      </c>
      <c r="U703" t="s">
        <v>5657</v>
      </c>
      <c r="V703" t="s">
        <v>5722</v>
      </c>
      <c r="W703" t="s">
        <v>5722</v>
      </c>
      <c r="X703" t="s">
        <v>4092</v>
      </c>
      <c r="Y703" t="s">
        <v>5728</v>
      </c>
    </row>
    <row r="704" spans="1:25">
      <c r="A704" t="s">
        <v>1</v>
      </c>
      <c r="B704" s="19">
        <v>1189</v>
      </c>
      <c r="C704" s="19" t="e">
        <f>VLOOKUP(B704,BaseMetodos!$A$2:$E$1177,3,FALSE)&amp;"."&amp;VLOOKUP(B704,BaseMetodos!$A$2:$E$1177,4,FALSE)</f>
        <v>#N/A</v>
      </c>
      <c r="D704" s="19" t="str">
        <f>VLOOKUP(B704,BaseMetodos!$A$2:$F$2177,5,FALSE)</f>
        <v>abq/fronton/altaOrdenCuotas</v>
      </c>
      <c r="E704" s="19">
        <f>VLOOKUP(B704,BaseMetodos!$A$2:$F$2177,6,FALSE)</f>
        <v>0</v>
      </c>
      <c r="F704" s="11">
        <v>706</v>
      </c>
      <c r="G704" s="10">
        <v>-10200000.050000001</v>
      </c>
      <c r="H704" s="11">
        <v>42808</v>
      </c>
      <c r="I704" s="11" t="s">
        <v>258</v>
      </c>
      <c r="J704" s="11">
        <v>1</v>
      </c>
      <c r="K704" s="11">
        <v>235.67</v>
      </c>
      <c r="L704" s="11" t="s">
        <v>5892</v>
      </c>
      <c r="M704" s="11" t="s">
        <v>5903</v>
      </c>
      <c r="S704" s="99" t="s">
        <v>5549</v>
      </c>
      <c r="T704" s="2" t="str">
        <f>paramGPL(BaseParametros!$C$439:$E$447,F704:M704)</f>
        <v>{"cartera":706, "efctivoDiv":-10200000.05, "instrumento":42808, "operacion":"C", "usuario":1, "cotizacion":235.67, "fechaLimiteHasta":"25/11/2026", "fechaLiquidacion":"26/11/2026"}</v>
      </c>
      <c r="U704" t="s">
        <v>5657</v>
      </c>
      <c r="V704" t="s">
        <v>5722</v>
      </c>
      <c r="W704" t="s">
        <v>5722</v>
      </c>
      <c r="X704" t="s">
        <v>4092</v>
      </c>
      <c r="Y704" t="s">
        <v>5728</v>
      </c>
    </row>
    <row r="705" spans="1:25">
      <c r="A705" t="s">
        <v>1</v>
      </c>
      <c r="B705" s="19">
        <v>1189</v>
      </c>
      <c r="C705" s="19" t="e">
        <f>VLOOKUP(B705,BaseMetodos!$A$2:$E$1177,3,FALSE)&amp;"."&amp;VLOOKUP(B705,BaseMetodos!$A$2:$E$1177,4,FALSE)</f>
        <v>#N/A</v>
      </c>
      <c r="D705" s="19" t="str">
        <f>VLOOKUP(B705,BaseMetodos!$A$2:$F$2177,5,FALSE)</f>
        <v>abq/fronton/altaOrdenCuotas</v>
      </c>
      <c r="E705" s="19">
        <f>VLOOKUP(B705,BaseMetodos!$A$2:$F$2177,6,FALSE)</f>
        <v>0</v>
      </c>
      <c r="F705" s="11">
        <v>706</v>
      </c>
      <c r="G705" s="11">
        <v>10200000.050000001</v>
      </c>
      <c r="H705" s="11">
        <v>42808</v>
      </c>
      <c r="I705" s="11" t="s">
        <v>258</v>
      </c>
      <c r="J705" s="11">
        <v>1</v>
      </c>
      <c r="K705" s="11">
        <v>-235.67</v>
      </c>
      <c r="L705" s="11" t="s">
        <v>5892</v>
      </c>
      <c r="M705" s="11" t="s">
        <v>5903</v>
      </c>
      <c r="S705" t="s">
        <v>5891</v>
      </c>
      <c r="T705" s="2" t="str">
        <f>paramGPL(BaseParametros!$C$439:$E$447,F705:M705)</f>
        <v>{"cartera":706, "efctivoDiv":10200000.05, "instrumento":42808, "operacion":"C", "usuario":1, "cotizacion":-235.67, "fechaLimiteHasta":"25/11/2026", "fechaLiquidacion":"26/11/2026"}</v>
      </c>
      <c r="U705" t="s">
        <v>5657</v>
      </c>
      <c r="V705" t="s">
        <v>5722</v>
      </c>
      <c r="W705" t="s">
        <v>5722</v>
      </c>
      <c r="X705" t="s">
        <v>4092</v>
      </c>
      <c r="Y705" t="s">
        <v>5728</v>
      </c>
    </row>
    <row r="706" spans="1:25">
      <c r="A706" t="s">
        <v>1</v>
      </c>
      <c r="B706" s="19">
        <v>1189</v>
      </c>
      <c r="C706" s="19" t="e">
        <f>VLOOKUP(B706,BaseMetodos!$A$2:$E$1177,3,FALSE)&amp;"."&amp;VLOOKUP(B706,BaseMetodos!$A$2:$E$1177,4,FALSE)</f>
        <v>#N/A</v>
      </c>
      <c r="D706" s="19" t="str">
        <f>VLOOKUP(B706,BaseMetodos!$A$2:$F$2177,5,FALSE)</f>
        <v>abq/fronton/altaOrdenCuotas</v>
      </c>
      <c r="E706" s="19">
        <f>VLOOKUP(B706,BaseMetodos!$A$2:$F$2177,6,FALSE)</f>
        <v>0</v>
      </c>
      <c r="F706" s="11">
        <v>706</v>
      </c>
      <c r="G706" s="11">
        <v>10200000.050000001</v>
      </c>
      <c r="H706" s="11">
        <v>42808</v>
      </c>
      <c r="I706" s="11" t="s">
        <v>258</v>
      </c>
      <c r="J706" s="11">
        <v>1</v>
      </c>
      <c r="K706" s="11">
        <v>235.67</v>
      </c>
      <c r="L706" s="11" t="s">
        <v>5943</v>
      </c>
      <c r="M706" s="11" t="s">
        <v>5903</v>
      </c>
      <c r="S706" t="s">
        <v>5894</v>
      </c>
      <c r="T706" s="2" t="str">
        <f>paramGPL(BaseParametros!$C$439:$E$447,F706:M706)</f>
        <v>{"cartera":706, "efctivoDiv":10200000.05, "instrumento":42808, "operacion":"C", "usuario":1, "cotizacion":235.67, "fechaLimiteHasta":"78/11/2026", "fechaLiquidacion":"26/11/2026"}</v>
      </c>
      <c r="U706" t="s">
        <v>5657</v>
      </c>
      <c r="V706" t="s">
        <v>5722</v>
      </c>
      <c r="W706" t="s">
        <v>5722</v>
      </c>
      <c r="X706" t="s">
        <v>4092</v>
      </c>
      <c r="Y706" t="s">
        <v>5728</v>
      </c>
    </row>
    <row r="707" spans="1:25" ht="15" thickBot="1">
      <c r="A707" t="s">
        <v>1</v>
      </c>
      <c r="B707" s="19">
        <v>1189</v>
      </c>
      <c r="C707" s="19" t="e">
        <f>VLOOKUP(B707,BaseMetodos!$A$2:$E$1177,3,FALSE)&amp;"."&amp;VLOOKUP(B707,BaseMetodos!$A$2:$E$1177,4,FALSE)</f>
        <v>#N/A</v>
      </c>
      <c r="D707" s="19" t="str">
        <f>VLOOKUP(B707,BaseMetodos!$A$2:$F$2177,5,FALSE)</f>
        <v>abq/fronton/altaOrdenCuotas</v>
      </c>
      <c r="E707" s="19">
        <f>VLOOKUP(B707,BaseMetodos!$A$2:$F$2177,6,FALSE)</f>
        <v>0</v>
      </c>
      <c r="F707" s="11">
        <v>706</v>
      </c>
      <c r="G707" s="11">
        <v>10200000.050000001</v>
      </c>
      <c r="H707" s="11">
        <v>42808</v>
      </c>
      <c r="I707" s="11" t="s">
        <v>258</v>
      </c>
      <c r="J707" s="11">
        <v>1</v>
      </c>
      <c r="K707" s="11">
        <v>235.67</v>
      </c>
      <c r="L707" s="11" t="s">
        <v>5910</v>
      </c>
      <c r="M707" s="11" t="s">
        <v>5903</v>
      </c>
      <c r="S707" t="s">
        <v>5894</v>
      </c>
      <c r="T707" s="2" t="str">
        <f>paramGPL(BaseParametros!$C$439:$E$447,F707:M707)</f>
        <v>{"cartera":706, "efctivoDiv":10200000.05, "instrumento":42808, "operacion":"C", "usuario":1, "cotizacion":235.67, "fechaLimiteHasta":"25-11-2026", "fechaLiquidacion":"26/11/2026"}</v>
      </c>
      <c r="U707" t="s">
        <v>5657</v>
      </c>
      <c r="V707" t="s">
        <v>5722</v>
      </c>
      <c r="W707" t="s">
        <v>5722</v>
      </c>
      <c r="X707" t="s">
        <v>4092</v>
      </c>
      <c r="Y707" t="s">
        <v>5728</v>
      </c>
    </row>
    <row r="708" spans="1:25" s="102" customFormat="1" ht="15" thickBot="1">
      <c r="A708" s="102" t="s">
        <v>1</v>
      </c>
      <c r="B708" s="100">
        <v>1190</v>
      </c>
      <c r="C708" s="100" t="e">
        <f>VLOOKUP(B708,BaseMetodos!$A$2:$E$1177,3,FALSE)&amp;"."&amp;VLOOKUP(B708,BaseMetodos!$A$2:$E$1177,4,FALSE)</f>
        <v>#N/A</v>
      </c>
      <c r="D708" s="100" t="str">
        <f>VLOOKUP(B708,BaseMetodos!$A$2:$F$2177,5,FALSE)</f>
        <v>abq/fronton/altaInstrumentos</v>
      </c>
      <c r="E708" s="100">
        <f>VLOOKUP(B708,BaseMetodos!$A$2:$F$2177,6,FALSE)</f>
        <v>0</v>
      </c>
      <c r="F708" s="101" t="s">
        <v>5958</v>
      </c>
      <c r="G708" s="101" t="s">
        <v>5959</v>
      </c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2" t="s">
        <v>5944</v>
      </c>
      <c r="T708" s="107" t="str">
        <f>paramGPL(BaseParametros!$C$452:$E$454,F708:G708)</f>
        <v>{"instrumentos":{      "codigo": 0,      "codigo_padre": 0,      "descripcion": "QAINS001",      "codigo_ext": "QAINS001",      "alias": "QAINS001",      "clase_valor": 68,      "divisa": 39,      "divisa_liquidacion": 39,      "texto": "prueba QA",      "div_denominacion": 0,      "divisa_riesgo": 0,      "ind_propio": "N",      "ind_revisado": "S",      "ind_inactivo": "N"    }, "valores_comun":{      "codigo": 0,      "fecha_emision": "24/05/2025","fecha_suspension": "25/11/2030",      "nominal": 1,      "sector": 10,      "emisora": 62218,      "codigo_isin": "QAINS001",      "cotizacion_tp": "P",      "fecha_var_tp": "24/05/2025"    } }</v>
      </c>
      <c r="U708" s="102" t="s">
        <v>5657</v>
      </c>
      <c r="V708" s="102" t="s">
        <v>5722</v>
      </c>
      <c r="W708" s="102" t="s">
        <v>5722</v>
      </c>
      <c r="X708" s="102" t="s">
        <v>4092</v>
      </c>
      <c r="Y708" s="102" t="s">
        <v>5728</v>
      </c>
    </row>
    <row r="709" spans="1:25">
      <c r="A709" t="s">
        <v>1</v>
      </c>
      <c r="B709" s="19">
        <v>1191</v>
      </c>
      <c r="C709" s="19" t="e">
        <f>VLOOKUP(B709,BaseMetodos!$A$2:$E$1177,3,FALSE)&amp;"."&amp;VLOOKUP(B709,BaseMetodos!$A$2:$E$1177,4,FALSE)</f>
        <v>#N/A</v>
      </c>
      <c r="D709" s="19" t="str">
        <f>VLOOKUP(B709,BaseMetodos!$A$2:$F$2177,5,FALSE)</f>
        <v>abq/fronton/altaInstrumentoIF</v>
      </c>
      <c r="E709" s="19">
        <f>VLOOKUP(B709,BaseMetodos!$A$2:$F$2177,6,FALSE)</f>
        <v>0</v>
      </c>
      <c r="F709" s="11" t="s">
        <v>5935</v>
      </c>
      <c r="G709" s="11">
        <v>999</v>
      </c>
      <c r="H709" s="11">
        <v>1</v>
      </c>
      <c r="S709" s="103" t="s">
        <v>5936</v>
      </c>
      <c r="T709" s="1" t="str">
        <f>paramGPL(BaseParametros!$C$448:$E$451,F709:H709)</f>
        <v>{"alias":"XXXXXX999999", "mercadoCotizacion":999, "usuario":1}</v>
      </c>
      <c r="U709" t="s">
        <v>5657</v>
      </c>
      <c r="V709" t="s">
        <v>5722</v>
      </c>
      <c r="W709" t="s">
        <v>5722</v>
      </c>
      <c r="X709" t="s">
        <v>4092</v>
      </c>
      <c r="Y709" t="s">
        <v>5728</v>
      </c>
    </row>
    <row r="710" spans="1:25">
      <c r="A710" t="s">
        <v>1</v>
      </c>
      <c r="B710" s="19">
        <v>1191</v>
      </c>
      <c r="C710" s="19" t="e">
        <f>VLOOKUP(B710,BaseMetodos!$A$2:$E$1177,3,FALSE)&amp;"."&amp;VLOOKUP(B710,BaseMetodos!$A$2:$E$1177,4,FALSE)</f>
        <v>#N/A</v>
      </c>
      <c r="D710" s="19" t="str">
        <f>VLOOKUP(B710,BaseMetodos!$A$2:$F$2177,5,FALSE)</f>
        <v>abq/fronton/altaInstrumentoIF</v>
      </c>
      <c r="E710" s="19">
        <f>VLOOKUP(B710,BaseMetodos!$A$2:$F$2177,6,FALSE)</f>
        <v>0</v>
      </c>
      <c r="F710" s="11" t="s">
        <v>5935</v>
      </c>
      <c r="G710" s="11">
        <v>999</v>
      </c>
      <c r="H710" s="11">
        <v>1</v>
      </c>
      <c r="S710" s="103" t="s">
        <v>5937</v>
      </c>
      <c r="T710" s="1" t="str">
        <f>paramGPL(BaseParametros!$C$448:$E$451,F710:H710)</f>
        <v>{"alias":"XXXXXX999999", "mercadoCotizacion":999, "usuario":1}</v>
      </c>
      <c r="U710" t="s">
        <v>5657</v>
      </c>
      <c r="V710" t="s">
        <v>5722</v>
      </c>
      <c r="W710" t="s">
        <v>5722</v>
      </c>
      <c r="X710" t="s">
        <v>4092</v>
      </c>
      <c r="Y710" t="s">
        <v>5728</v>
      </c>
    </row>
    <row r="711" spans="1:25">
      <c r="A711" t="s">
        <v>1</v>
      </c>
      <c r="B711" s="19">
        <v>1191</v>
      </c>
      <c r="C711" s="19" t="e">
        <f>VLOOKUP(B711,BaseMetodos!$A$2:$E$1177,3,FALSE)&amp;"."&amp;VLOOKUP(B711,BaseMetodos!$A$2:$E$1177,4,FALSE)</f>
        <v>#N/A</v>
      </c>
      <c r="D711" s="19" t="str">
        <f>VLOOKUP(B711,BaseMetodos!$A$2:$F$2177,5,FALSE)</f>
        <v>abq/fronton/altaInstrumentoIF</v>
      </c>
      <c r="E711" s="19">
        <f>VLOOKUP(B711,BaseMetodos!$A$2:$F$2177,6,FALSE)</f>
        <v>0</v>
      </c>
      <c r="F711" s="11" t="s">
        <v>5935</v>
      </c>
      <c r="G711" s="11">
        <v>999</v>
      </c>
      <c r="H711" s="11">
        <v>1</v>
      </c>
      <c r="S711" s="103" t="s">
        <v>5938</v>
      </c>
      <c r="T711" s="1" t="str">
        <f>paramGPL(BaseParametros!$C$448:$E$451,F711:H711)</f>
        <v>{"alias":"XXXXXX999999", "mercadoCotizacion":999, "usuario":1}</v>
      </c>
      <c r="U711" t="s">
        <v>5657</v>
      </c>
      <c r="V711" t="s">
        <v>5722</v>
      </c>
      <c r="W711" t="s">
        <v>5722</v>
      </c>
      <c r="X711" t="s">
        <v>4092</v>
      </c>
      <c r="Y711" t="s">
        <v>5728</v>
      </c>
    </row>
    <row r="712" spans="1:25">
      <c r="A712" t="s">
        <v>1</v>
      </c>
      <c r="B712" s="19">
        <v>1191</v>
      </c>
      <c r="C712" s="19" t="e">
        <f>VLOOKUP(B712,BaseMetodos!$A$2:$E$1177,3,FALSE)&amp;"."&amp;VLOOKUP(B712,BaseMetodos!$A$2:$E$1177,4,FALSE)</f>
        <v>#N/A</v>
      </c>
      <c r="D712" s="19" t="str">
        <f>VLOOKUP(B712,BaseMetodos!$A$2:$F$2177,5,FALSE)</f>
        <v>abq/fronton/altaInstrumentoIF</v>
      </c>
      <c r="E712" s="19">
        <f>VLOOKUP(B712,BaseMetodos!$A$2:$F$2177,6,FALSE)</f>
        <v>0</v>
      </c>
      <c r="F712" s="11" t="s">
        <v>5935</v>
      </c>
      <c r="G712" s="11">
        <v>999</v>
      </c>
      <c r="H712" s="11">
        <v>1</v>
      </c>
      <c r="S712" s="103" t="s">
        <v>5939</v>
      </c>
      <c r="T712" s="1" t="str">
        <f>paramGPL(BaseParametros!$C$448:$E$451,F712:H712)</f>
        <v>{"alias":"XXXXXX999999", "mercadoCotizacion":999, "usuario":1}</v>
      </c>
      <c r="U712" t="s">
        <v>5657</v>
      </c>
      <c r="V712" t="s">
        <v>5722</v>
      </c>
      <c r="W712" t="s">
        <v>5722</v>
      </c>
      <c r="X712" t="s">
        <v>4092</v>
      </c>
      <c r="Y712" t="s">
        <v>5728</v>
      </c>
    </row>
  </sheetData>
  <autoFilter ref="A1:AM712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5792</v>
      </c>
    </row>
    <row r="3" spans="2:2">
      <c r="B3" t="s">
        <v>5751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3701</v>
      </c>
    </row>
    <row r="2" spans="1:56">
      <c r="J2" s="30" t="s">
        <v>3632</v>
      </c>
      <c r="K2" s="30" t="s">
        <v>3639</v>
      </c>
      <c r="L2" s="30" t="s">
        <v>3654</v>
      </c>
      <c r="M2" s="30" t="s">
        <v>3661</v>
      </c>
      <c r="N2" t="s">
        <v>3667</v>
      </c>
      <c r="O2" t="s">
        <v>3674</v>
      </c>
      <c r="P2" t="s">
        <v>3681</v>
      </c>
      <c r="Q2" t="s">
        <v>3688</v>
      </c>
      <c r="R2" t="s">
        <v>3695</v>
      </c>
    </row>
    <row r="3" spans="1:56">
      <c r="J3" s="30" t="s">
        <v>3633</v>
      </c>
      <c r="K3" s="30" t="s">
        <v>3640</v>
      </c>
      <c r="L3" s="30" t="s">
        <v>3655</v>
      </c>
      <c r="M3" s="30" t="s">
        <v>3662</v>
      </c>
      <c r="N3" t="s">
        <v>3668</v>
      </c>
      <c r="O3" t="s">
        <v>3675</v>
      </c>
      <c r="P3" t="s">
        <v>3682</v>
      </c>
      <c r="Q3" t="s">
        <v>3689</v>
      </c>
      <c r="R3" t="s">
        <v>3696</v>
      </c>
    </row>
    <row r="4" spans="1:56">
      <c r="J4" s="30" t="s">
        <v>3634</v>
      </c>
      <c r="K4" s="30" t="s">
        <v>3641</v>
      </c>
      <c r="L4" s="30" t="s">
        <v>3656</v>
      </c>
      <c r="M4" t="s">
        <v>5636</v>
      </c>
      <c r="N4" t="s">
        <v>3669</v>
      </c>
      <c r="O4" t="s">
        <v>3676</v>
      </c>
      <c r="P4" t="s">
        <v>3683</v>
      </c>
      <c r="Q4" t="s">
        <v>3690</v>
      </c>
      <c r="R4" t="s">
        <v>3697</v>
      </c>
    </row>
    <row r="5" spans="1:56">
      <c r="J5" s="30" t="s">
        <v>3635</v>
      </c>
      <c r="K5" s="30" t="s">
        <v>3650</v>
      </c>
      <c r="L5" s="30" t="s">
        <v>3657</v>
      </c>
      <c r="M5" s="30" t="s">
        <v>3663</v>
      </c>
      <c r="N5" t="s">
        <v>3670</v>
      </c>
      <c r="O5" t="s">
        <v>3677</v>
      </c>
      <c r="P5" t="s">
        <v>3684</v>
      </c>
      <c r="Q5" t="s">
        <v>3691</v>
      </c>
      <c r="R5" t="s">
        <v>3698</v>
      </c>
    </row>
    <row r="6" spans="1:56">
      <c r="J6" s="30" t="s">
        <v>3636</v>
      </c>
      <c r="K6" s="30" t="s">
        <v>3651</v>
      </c>
      <c r="L6" s="30" t="s">
        <v>3658</v>
      </c>
      <c r="M6" t="s">
        <v>3664</v>
      </c>
      <c r="N6" t="s">
        <v>3671</v>
      </c>
      <c r="O6" t="s">
        <v>3678</v>
      </c>
      <c r="P6" t="s">
        <v>3685</v>
      </c>
      <c r="Q6" t="s">
        <v>3692</v>
      </c>
    </row>
    <row r="7" spans="1:56">
      <c r="J7" s="30" t="s">
        <v>3637</v>
      </c>
      <c r="K7" s="30" t="s">
        <v>3652</v>
      </c>
      <c r="L7" s="30" t="s">
        <v>3659</v>
      </c>
      <c r="M7" t="s">
        <v>3665</v>
      </c>
      <c r="N7" t="s">
        <v>3672</v>
      </c>
      <c r="O7" t="s">
        <v>3679</v>
      </c>
      <c r="P7" t="s">
        <v>3686</v>
      </c>
      <c r="Q7" t="s">
        <v>3693</v>
      </c>
    </row>
    <row r="8" spans="1:56">
      <c r="J8" s="30" t="s">
        <v>3638</v>
      </c>
      <c r="K8" s="30" t="s">
        <v>3653</v>
      </c>
      <c r="L8" s="30" t="s">
        <v>3660</v>
      </c>
      <c r="M8" t="s">
        <v>3666</v>
      </c>
      <c r="N8" t="s">
        <v>3673</v>
      </c>
      <c r="O8" t="s">
        <v>3680</v>
      </c>
      <c r="P8" t="s">
        <v>3687</v>
      </c>
      <c r="Q8" t="s">
        <v>3694</v>
      </c>
    </row>
    <row r="10" spans="1:56">
      <c r="F10" s="39" t="s">
        <v>5433</v>
      </c>
    </row>
    <row r="11" spans="1:56">
      <c r="C11" s="41" t="s">
        <v>5388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3570</v>
      </c>
      <c r="M12" t="s">
        <v>3571</v>
      </c>
      <c r="N12" t="s">
        <v>3572</v>
      </c>
      <c r="O12" t="s">
        <v>3573</v>
      </c>
      <c r="P12" t="s">
        <v>3574</v>
      </c>
      <c r="Q12" t="s">
        <v>3575</v>
      </c>
      <c r="R12" t="s">
        <v>3576</v>
      </c>
      <c r="S12" t="s">
        <v>3577</v>
      </c>
      <c r="T12" t="s">
        <v>3578</v>
      </c>
      <c r="U12" t="s">
        <v>3579</v>
      </c>
      <c r="V12" t="s">
        <v>3580</v>
      </c>
      <c r="W12" t="s">
        <v>3581</v>
      </c>
      <c r="X12" t="s">
        <v>3582</v>
      </c>
      <c r="Y12" t="s">
        <v>3583</v>
      </c>
      <c r="Z12" t="s">
        <v>3584</v>
      </c>
      <c r="AA12" t="s">
        <v>3585</v>
      </c>
      <c r="AB12" t="s">
        <v>3586</v>
      </c>
      <c r="AC12" t="s">
        <v>3587</v>
      </c>
      <c r="AD12" t="s">
        <v>3588</v>
      </c>
      <c r="AE12" t="s">
        <v>3589</v>
      </c>
      <c r="AF12" t="s">
        <v>3590</v>
      </c>
      <c r="AG12" t="s">
        <v>3591</v>
      </c>
      <c r="AH12" t="s">
        <v>3592</v>
      </c>
      <c r="AI12" t="s">
        <v>3593</v>
      </c>
      <c r="AJ12" t="s">
        <v>3594</v>
      </c>
      <c r="AK12" t="s">
        <v>3595</v>
      </c>
      <c r="AL12" t="s">
        <v>3596</v>
      </c>
      <c r="AM12" t="s">
        <v>3597</v>
      </c>
      <c r="AN12" t="s">
        <v>3598</v>
      </c>
      <c r="AO12" t="s">
        <v>3599</v>
      </c>
      <c r="AP12" t="s">
        <v>3600</v>
      </c>
      <c r="AQ12" t="s">
        <v>3601</v>
      </c>
      <c r="AR12" t="s">
        <v>3602</v>
      </c>
      <c r="AS12" t="s">
        <v>3603</v>
      </c>
      <c r="AT12" t="s">
        <v>3604</v>
      </c>
      <c r="AU12" t="s">
        <v>3605</v>
      </c>
      <c r="AV12" t="s">
        <v>3606</v>
      </c>
      <c r="AW12" t="s">
        <v>3607</v>
      </c>
      <c r="AX12" t="s">
        <v>3608</v>
      </c>
      <c r="AY12" t="s">
        <v>3609</v>
      </c>
      <c r="AZ12" t="s">
        <v>3610</v>
      </c>
      <c r="BA12" t="s">
        <v>3611</v>
      </c>
      <c r="BB12" t="s">
        <v>3612</v>
      </c>
      <c r="BC12" t="s">
        <v>3613</v>
      </c>
      <c r="BD12" t="s">
        <v>3614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4783</v>
      </c>
      <c r="G13" s="14" t="s">
        <v>4719</v>
      </c>
      <c r="H13" s="14" t="s">
        <v>269</v>
      </c>
      <c r="I13" s="14" t="s">
        <v>4720</v>
      </c>
      <c r="J13" s="1" t="s">
        <v>3523</v>
      </c>
      <c r="K13" s="1" t="s">
        <v>3524</v>
      </c>
      <c r="L13" s="1" t="s">
        <v>3525</v>
      </c>
      <c r="M13" s="1" t="s">
        <v>3526</v>
      </c>
      <c r="N13" s="1" t="s">
        <v>3527</v>
      </c>
      <c r="O13" s="1" t="s">
        <v>3528</v>
      </c>
      <c r="P13" s="1" t="s">
        <v>3529</v>
      </c>
      <c r="Q13" s="1" t="s">
        <v>3530</v>
      </c>
      <c r="R13" s="1" t="s">
        <v>3531</v>
      </c>
      <c r="S13" s="1" t="s">
        <v>3532</v>
      </c>
      <c r="T13" s="1" t="s">
        <v>3533</v>
      </c>
      <c r="U13" s="1" t="s">
        <v>3534</v>
      </c>
      <c r="V13" s="1" t="s">
        <v>3535</v>
      </c>
      <c r="W13" s="1" t="s">
        <v>3536</v>
      </c>
      <c r="X13" s="1" t="s">
        <v>3537</v>
      </c>
      <c r="Y13" s="1" t="s">
        <v>3538</v>
      </c>
      <c r="Z13" s="1" t="s">
        <v>3539</v>
      </c>
      <c r="AA13" s="1" t="s">
        <v>3540</v>
      </c>
      <c r="AB13" s="1" t="s">
        <v>3541</v>
      </c>
      <c r="AC13" s="1" t="s">
        <v>3542</v>
      </c>
      <c r="AD13" s="1" t="s">
        <v>3543</v>
      </c>
      <c r="AE13" s="1" t="s">
        <v>3544</v>
      </c>
      <c r="AF13" s="1" t="s">
        <v>3545</v>
      </c>
      <c r="AG13" s="1" t="s">
        <v>3546</v>
      </c>
      <c r="AH13" s="1" t="s">
        <v>3547</v>
      </c>
      <c r="AI13" s="1" t="s">
        <v>3548</v>
      </c>
      <c r="AJ13" s="1" t="s">
        <v>3549</v>
      </c>
      <c r="AK13" s="1" t="s">
        <v>3550</v>
      </c>
      <c r="AL13" s="1" t="s">
        <v>3551</v>
      </c>
      <c r="AM13" s="1" t="s">
        <v>3552</v>
      </c>
      <c r="AN13" s="1" t="s">
        <v>3553</v>
      </c>
      <c r="AO13" s="1" t="s">
        <v>3554</v>
      </c>
      <c r="AP13" s="1" t="s">
        <v>3555</v>
      </c>
      <c r="AQ13" s="1" t="s">
        <v>3556</v>
      </c>
      <c r="AR13" s="1" t="s">
        <v>3557</v>
      </c>
      <c r="AS13" s="1" t="s">
        <v>3558</v>
      </c>
      <c r="AT13" s="1" t="s">
        <v>3559</v>
      </c>
      <c r="AU13" s="1" t="s">
        <v>3560</v>
      </c>
      <c r="AV13" s="1" t="s">
        <v>3561</v>
      </c>
      <c r="AW13" s="1" t="s">
        <v>3562</v>
      </c>
      <c r="AX13" s="1" t="s">
        <v>3563</v>
      </c>
      <c r="AY13" s="1" t="s">
        <v>3564</v>
      </c>
      <c r="AZ13" s="1" t="s">
        <v>3565</v>
      </c>
      <c r="BA13" s="1" t="s">
        <v>3566</v>
      </c>
      <c r="BB13" s="1" t="s">
        <v>3567</v>
      </c>
      <c r="BC13" s="1" t="s">
        <v>3568</v>
      </c>
      <c r="BD13" s="1" t="s">
        <v>3569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5637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5686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3616</v>
      </c>
      <c r="P14" s="3" t="s">
        <v>3617</v>
      </c>
      <c r="Q14" s="3" t="s">
        <v>3618</v>
      </c>
      <c r="R14" s="3" t="s">
        <v>3</v>
      </c>
      <c r="S14" s="3" t="s">
        <v>3648</v>
      </c>
      <c r="T14" s="3" t="s">
        <v>3619</v>
      </c>
      <c r="U14" s="3" t="s">
        <v>3620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3621</v>
      </c>
      <c r="AA14" s="3" t="s">
        <v>3622</v>
      </c>
      <c r="AB14" s="3" t="s">
        <v>3623</v>
      </c>
      <c r="AC14" s="3" t="s">
        <v>3624</v>
      </c>
      <c r="AD14" s="3" t="s">
        <v>1592</v>
      </c>
      <c r="AE14" s="3" t="s">
        <v>3625</v>
      </c>
      <c r="AF14" s="3" t="s">
        <v>1808</v>
      </c>
      <c r="AG14" s="3" t="s">
        <v>194</v>
      </c>
      <c r="AH14" s="3" t="s">
        <v>3626</v>
      </c>
      <c r="AI14" s="29" t="s">
        <v>3615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3627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3628</v>
      </c>
      <c r="AW14" s="3" t="s">
        <v>3629</v>
      </c>
      <c r="AX14" s="3" t="s">
        <v>266</v>
      </c>
      <c r="AY14" s="3" t="s">
        <v>3</v>
      </c>
      <c r="AZ14" s="3" t="s">
        <v>3627</v>
      </c>
      <c r="BA14" s="3" t="s">
        <v>3630</v>
      </c>
      <c r="BB14" s="3" t="s">
        <v>1808</v>
      </c>
      <c r="BC14" s="1" t="s">
        <v>3631</v>
      </c>
      <c r="BD14" s="3" t="s">
        <v>3626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5638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5687</v>
      </c>
      <c r="K15" s="3" t="s">
        <v>1500</v>
      </c>
      <c r="L15" s="54" t="s">
        <v>3645</v>
      </c>
      <c r="M15" s="3" t="s">
        <v>1808</v>
      </c>
      <c r="N15" s="3" t="s">
        <v>1808</v>
      </c>
      <c r="O15" s="3" t="s">
        <v>3616</v>
      </c>
      <c r="P15" s="3" t="s">
        <v>3617</v>
      </c>
      <c r="Q15" s="3" t="s">
        <v>3618</v>
      </c>
      <c r="R15" s="3" t="s">
        <v>3</v>
      </c>
      <c r="S15" s="3" t="s">
        <v>3648</v>
      </c>
      <c r="T15" s="3" t="s">
        <v>3619</v>
      </c>
      <c r="U15" s="3" t="s">
        <v>3620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3621</v>
      </c>
      <c r="AA15" s="3" t="s">
        <v>3622</v>
      </c>
      <c r="AB15" s="3" t="s">
        <v>3623</v>
      </c>
      <c r="AC15" s="3" t="s">
        <v>3624</v>
      </c>
      <c r="AD15" s="3" t="s">
        <v>1592</v>
      </c>
      <c r="AE15" s="3" t="s">
        <v>3625</v>
      </c>
      <c r="AF15" s="3" t="s">
        <v>1808</v>
      </c>
      <c r="AG15" s="3" t="s">
        <v>194</v>
      </c>
      <c r="AH15" s="3" t="s">
        <v>3626</v>
      </c>
      <c r="AI15" s="29" t="s">
        <v>3615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3627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3628</v>
      </c>
      <c r="AW15" s="3" t="s">
        <v>3629</v>
      </c>
      <c r="AX15" s="3" t="s">
        <v>266</v>
      </c>
      <c r="AY15" s="3" t="s">
        <v>3</v>
      </c>
      <c r="AZ15" s="3" t="s">
        <v>3627</v>
      </c>
      <c r="BA15" s="3" t="s">
        <v>3630</v>
      </c>
      <c r="BB15" s="3" t="s">
        <v>1808</v>
      </c>
      <c r="BC15" s="1" t="s">
        <v>3631</v>
      </c>
      <c r="BD15" s="3" t="s">
        <v>3626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5641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5688</v>
      </c>
      <c r="K16" s="3" t="s">
        <v>1500</v>
      </c>
      <c r="L16" s="54" t="s">
        <v>3700</v>
      </c>
      <c r="M16" s="3" t="s">
        <v>1808</v>
      </c>
      <c r="N16" s="3" t="s">
        <v>1808</v>
      </c>
      <c r="O16" s="3" t="s">
        <v>3616</v>
      </c>
      <c r="P16" s="3" t="s">
        <v>3617</v>
      </c>
      <c r="Q16" s="3" t="s">
        <v>3618</v>
      </c>
      <c r="R16" s="3" t="s">
        <v>3</v>
      </c>
      <c r="S16" s="3" t="s">
        <v>3648</v>
      </c>
      <c r="T16" s="3" t="s">
        <v>3619</v>
      </c>
      <c r="U16" s="3" t="s">
        <v>3620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3621</v>
      </c>
      <c r="AA16" s="3" t="s">
        <v>3622</v>
      </c>
      <c r="AB16" s="3" t="s">
        <v>3623</v>
      </c>
      <c r="AC16" s="3" t="s">
        <v>3624</v>
      </c>
      <c r="AD16" s="3" t="s">
        <v>1592</v>
      </c>
      <c r="AE16" s="3" t="s">
        <v>3625</v>
      </c>
      <c r="AF16" s="3" t="s">
        <v>1808</v>
      </c>
      <c r="AG16" s="3" t="s">
        <v>194</v>
      </c>
      <c r="AH16" s="3" t="s">
        <v>3626</v>
      </c>
      <c r="AI16" s="29" t="s">
        <v>3615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3627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3628</v>
      </c>
      <c r="AW16" s="3" t="s">
        <v>3629</v>
      </c>
      <c r="AX16" s="3" t="s">
        <v>266</v>
      </c>
      <c r="AY16" s="3" t="s">
        <v>3</v>
      </c>
      <c r="AZ16" s="3" t="s">
        <v>3627</v>
      </c>
      <c r="BA16" s="3" t="s">
        <v>3630</v>
      </c>
      <c r="BB16" s="3" t="s">
        <v>1808</v>
      </c>
      <c r="BC16" s="1" t="s">
        <v>3631</v>
      </c>
      <c r="BD16" s="3" t="s">
        <v>3626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5642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5689</v>
      </c>
      <c r="K17" s="3" t="s">
        <v>1500</v>
      </c>
      <c r="L17" s="54" t="s">
        <v>5690</v>
      </c>
      <c r="M17" s="3" t="s">
        <v>1808</v>
      </c>
      <c r="N17" s="3" t="s">
        <v>1808</v>
      </c>
      <c r="O17" s="3" t="s">
        <v>3616</v>
      </c>
      <c r="P17" s="3" t="s">
        <v>3617</v>
      </c>
      <c r="Q17" s="3" t="s">
        <v>3618</v>
      </c>
      <c r="R17" s="3" t="s">
        <v>3</v>
      </c>
      <c r="S17" s="3" t="s">
        <v>3648</v>
      </c>
      <c r="T17" s="3" t="s">
        <v>3619</v>
      </c>
      <c r="U17" s="3" t="s">
        <v>3620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3621</v>
      </c>
      <c r="AA17" s="3" t="s">
        <v>3622</v>
      </c>
      <c r="AB17" s="3" t="s">
        <v>3623</v>
      </c>
      <c r="AC17" s="3" t="s">
        <v>3624</v>
      </c>
      <c r="AD17" s="3" t="s">
        <v>1592</v>
      </c>
      <c r="AE17" s="3" t="s">
        <v>3625</v>
      </c>
      <c r="AF17" s="3" t="s">
        <v>1808</v>
      </c>
      <c r="AG17" s="3" t="s">
        <v>194</v>
      </c>
      <c r="AH17" s="3" t="s">
        <v>3626</v>
      </c>
      <c r="AI17" s="29" t="s">
        <v>3615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3627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3628</v>
      </c>
      <c r="AW17" s="3" t="s">
        <v>3629</v>
      </c>
      <c r="AX17" s="3" t="s">
        <v>266</v>
      </c>
      <c r="AY17" s="3" t="s">
        <v>3</v>
      </c>
      <c r="AZ17" s="3" t="s">
        <v>3627</v>
      </c>
      <c r="BA17" s="3" t="s">
        <v>3630</v>
      </c>
      <c r="BB17" s="3" t="s">
        <v>1808</v>
      </c>
      <c r="BC17" s="1" t="s">
        <v>3631</v>
      </c>
      <c r="BD17" s="3" t="s">
        <v>3626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3644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3642</v>
      </c>
      <c r="K18" s="3" t="s">
        <v>1500</v>
      </c>
      <c r="L18" s="3" t="s">
        <v>3645</v>
      </c>
      <c r="M18" s="3" t="s">
        <v>1808</v>
      </c>
      <c r="N18" s="3" t="s">
        <v>1808</v>
      </c>
      <c r="O18" s="3" t="s">
        <v>3616</v>
      </c>
      <c r="P18" s="3" t="s">
        <v>3617</v>
      </c>
      <c r="Q18" s="3" t="s">
        <v>3618</v>
      </c>
      <c r="R18" s="3" t="s">
        <v>3</v>
      </c>
      <c r="S18" s="3" t="s">
        <v>3648</v>
      </c>
      <c r="T18" s="3" t="s">
        <v>3619</v>
      </c>
      <c r="U18" s="3" t="s">
        <v>3620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3621</v>
      </c>
      <c r="AA18" s="3" t="s">
        <v>3622</v>
      </c>
      <c r="AB18" s="3" t="s">
        <v>3623</v>
      </c>
      <c r="AC18" s="3" t="s">
        <v>3624</v>
      </c>
      <c r="AD18" s="3" t="s">
        <v>1592</v>
      </c>
      <c r="AE18" s="3" t="s">
        <v>3625</v>
      </c>
      <c r="AF18" s="3" t="s">
        <v>1808</v>
      </c>
      <c r="AG18" s="3" t="s">
        <v>194</v>
      </c>
      <c r="AH18" s="3" t="s">
        <v>3626</v>
      </c>
      <c r="AI18" s="29" t="s">
        <v>3615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3627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3628</v>
      </c>
      <c r="AW18" s="3" t="s">
        <v>3629</v>
      </c>
      <c r="AX18" s="3" t="s">
        <v>266</v>
      </c>
      <c r="AY18" s="3" t="s">
        <v>3</v>
      </c>
      <c r="AZ18" s="3" t="s">
        <v>3627</v>
      </c>
      <c r="BA18" s="3" t="s">
        <v>3630</v>
      </c>
      <c r="BB18" s="3" t="s">
        <v>1808</v>
      </c>
      <c r="BC18" s="1" t="s">
        <v>3631</v>
      </c>
      <c r="BD18" s="3" t="s">
        <v>3626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4704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3642</v>
      </c>
      <c r="K19" s="3" t="s">
        <v>3</v>
      </c>
      <c r="L19" s="3" t="s">
        <v>3643</v>
      </c>
      <c r="M19" s="3" t="s">
        <v>1808</v>
      </c>
      <c r="N19" s="3" t="s">
        <v>1808</v>
      </c>
      <c r="O19" s="3" t="s">
        <v>3616</v>
      </c>
      <c r="P19" s="3" t="s">
        <v>3617</v>
      </c>
      <c r="Q19" s="3" t="s">
        <v>3618</v>
      </c>
      <c r="R19" s="3" t="s">
        <v>3</v>
      </c>
      <c r="S19" s="3" t="s">
        <v>3648</v>
      </c>
      <c r="T19" s="3" t="s">
        <v>3619</v>
      </c>
      <c r="U19" s="3" t="s">
        <v>3620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3621</v>
      </c>
      <c r="AA19" s="3" t="s">
        <v>3622</v>
      </c>
      <c r="AB19" s="3" t="s">
        <v>3623</v>
      </c>
      <c r="AC19" s="3" t="s">
        <v>3624</v>
      </c>
      <c r="AD19" s="3" t="s">
        <v>1592</v>
      </c>
      <c r="AE19" s="3" t="s">
        <v>3625</v>
      </c>
      <c r="AF19" s="3" t="s">
        <v>1808</v>
      </c>
      <c r="AG19" s="3" t="s">
        <v>194</v>
      </c>
      <c r="AH19" s="3" t="s">
        <v>3626</v>
      </c>
      <c r="AI19" s="29" t="s">
        <v>3615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3627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3628</v>
      </c>
      <c r="AW19" s="3" t="s">
        <v>3629</v>
      </c>
      <c r="AX19" s="3" t="s">
        <v>266</v>
      </c>
      <c r="AY19" s="3" t="s">
        <v>3</v>
      </c>
      <c r="AZ19" s="3" t="s">
        <v>3627</v>
      </c>
      <c r="BA19" s="3" t="s">
        <v>3630</v>
      </c>
      <c r="BB19" s="3" t="s">
        <v>1808</v>
      </c>
      <c r="BC19" s="1" t="s">
        <v>3631</v>
      </c>
      <c r="BD19" s="3" t="s">
        <v>3626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5640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5639</v>
      </c>
      <c r="K20" s="3" t="s">
        <v>1592</v>
      </c>
      <c r="L20" s="3" t="s">
        <v>3645</v>
      </c>
      <c r="M20" s="3" t="s">
        <v>1808</v>
      </c>
      <c r="N20" s="3" t="s">
        <v>1808</v>
      </c>
      <c r="O20" s="3" t="s">
        <v>3616</v>
      </c>
      <c r="P20" s="3" t="s">
        <v>3617</v>
      </c>
      <c r="Q20" s="3" t="s">
        <v>3618</v>
      </c>
      <c r="R20" s="3" t="s">
        <v>3</v>
      </c>
      <c r="S20" s="3" t="s">
        <v>3648</v>
      </c>
      <c r="T20" s="3" t="s">
        <v>3619</v>
      </c>
      <c r="U20" s="3" t="s">
        <v>3620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3621</v>
      </c>
      <c r="AA20" s="3" t="s">
        <v>3622</v>
      </c>
      <c r="AB20" s="3" t="s">
        <v>3623</v>
      </c>
      <c r="AC20" s="3" t="s">
        <v>3624</v>
      </c>
      <c r="AD20" s="3" t="s">
        <v>1592</v>
      </c>
      <c r="AE20" s="3" t="s">
        <v>3625</v>
      </c>
      <c r="AF20" s="3" t="s">
        <v>1808</v>
      </c>
      <c r="AG20" s="3" t="s">
        <v>194</v>
      </c>
      <c r="AH20" s="3" t="s">
        <v>3626</v>
      </c>
      <c r="AI20" s="29" t="s">
        <v>3615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3627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3628</v>
      </c>
      <c r="AW20" s="3" t="s">
        <v>3629</v>
      </c>
      <c r="AX20" s="3" t="s">
        <v>266</v>
      </c>
      <c r="AY20" s="3" t="s">
        <v>3</v>
      </c>
      <c r="AZ20" s="3" t="s">
        <v>3627</v>
      </c>
      <c r="BA20" s="3" t="s">
        <v>3630</v>
      </c>
      <c r="BB20" s="3" t="s">
        <v>1808</v>
      </c>
      <c r="BC20" s="1" t="s">
        <v>3631</v>
      </c>
      <c r="BD20" s="3" t="s">
        <v>3626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5643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5639</v>
      </c>
      <c r="K21" s="3" t="s">
        <v>1592</v>
      </c>
      <c r="L21" s="3" t="s">
        <v>3645</v>
      </c>
      <c r="M21" s="3" t="s">
        <v>1808</v>
      </c>
      <c r="N21" s="3" t="s">
        <v>1808</v>
      </c>
      <c r="O21" s="3" t="s">
        <v>3616</v>
      </c>
      <c r="P21" s="3" t="s">
        <v>3617</v>
      </c>
      <c r="Q21" s="3" t="s">
        <v>3618</v>
      </c>
      <c r="R21" s="3" t="s">
        <v>3</v>
      </c>
      <c r="S21" s="3" t="s">
        <v>3648</v>
      </c>
      <c r="T21" s="3" t="s">
        <v>3619</v>
      </c>
      <c r="U21" s="3" t="s">
        <v>3620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3621</v>
      </c>
      <c r="AA21" s="3" t="s">
        <v>3622</v>
      </c>
      <c r="AB21" s="3" t="s">
        <v>3623</v>
      </c>
      <c r="AC21" s="3" t="s">
        <v>3624</v>
      </c>
      <c r="AD21" s="3" t="s">
        <v>1592</v>
      </c>
      <c r="AE21" s="3" t="s">
        <v>3625</v>
      </c>
      <c r="AF21" s="3" t="s">
        <v>1808</v>
      </c>
      <c r="AG21" s="3" t="s">
        <v>194</v>
      </c>
      <c r="AH21" s="3" t="s">
        <v>3626</v>
      </c>
      <c r="AI21" s="29" t="s">
        <v>3615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3627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3628</v>
      </c>
      <c r="AW21" s="3" t="s">
        <v>3629</v>
      </c>
      <c r="AX21" s="3" t="s">
        <v>266</v>
      </c>
      <c r="AY21" s="3" t="s">
        <v>3</v>
      </c>
      <c r="AZ21" s="3" t="s">
        <v>3627</v>
      </c>
      <c r="BA21" s="3" t="s">
        <v>3630</v>
      </c>
      <c r="BB21" s="3" t="s">
        <v>1808</v>
      </c>
      <c r="BC21" s="1" t="s">
        <v>3631</v>
      </c>
      <c r="BD21" s="3" t="s">
        <v>3626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3642</v>
      </c>
      <c r="K22" s="3" t="s">
        <v>4788</v>
      </c>
      <c r="L22" s="3" t="s">
        <v>3643</v>
      </c>
      <c r="M22" s="3" t="s">
        <v>1808</v>
      </c>
      <c r="N22" s="3" t="s">
        <v>1808</v>
      </c>
      <c r="O22" s="3" t="s">
        <v>3616</v>
      </c>
      <c r="P22" s="3" t="s">
        <v>3617</v>
      </c>
      <c r="Q22" s="3" t="s">
        <v>3618</v>
      </c>
      <c r="R22" s="3" t="s">
        <v>3</v>
      </c>
      <c r="S22" s="3" t="s">
        <v>3648</v>
      </c>
      <c r="T22" s="3" t="s">
        <v>3619</v>
      </c>
      <c r="U22" s="3" t="s">
        <v>3620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3621</v>
      </c>
      <c r="AA22" s="3" t="s">
        <v>3622</v>
      </c>
      <c r="AB22" s="3" t="s">
        <v>3623</v>
      </c>
      <c r="AC22" s="3" t="s">
        <v>3624</v>
      </c>
      <c r="AD22" s="3" t="s">
        <v>1592</v>
      </c>
      <c r="AE22" s="3" t="s">
        <v>3625</v>
      </c>
      <c r="AF22" s="3" t="s">
        <v>1808</v>
      </c>
      <c r="AG22" s="3" t="s">
        <v>194</v>
      </c>
      <c r="AH22" s="3" t="s">
        <v>3626</v>
      </c>
      <c r="AI22" s="29" t="s">
        <v>3615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3627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3628</v>
      </c>
      <c r="AW22" s="3" t="s">
        <v>3629</v>
      </c>
      <c r="AX22" s="3" t="s">
        <v>266</v>
      </c>
      <c r="AY22" s="3" t="s">
        <v>3</v>
      </c>
      <c r="AZ22" s="3" t="s">
        <v>3627</v>
      </c>
      <c r="BA22" s="3" t="s">
        <v>3630</v>
      </c>
      <c r="BB22" s="3" t="s">
        <v>1808</v>
      </c>
      <c r="BC22" s="1" t="s">
        <v>3631</v>
      </c>
      <c r="BD22" s="3" t="s">
        <v>3626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3646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3642</v>
      </c>
      <c r="K23" s="3" t="s">
        <v>1500</v>
      </c>
      <c r="L23" s="3" t="s">
        <v>3645</v>
      </c>
      <c r="M23" s="3" t="s">
        <v>1808</v>
      </c>
      <c r="N23" s="3" t="s">
        <v>1808</v>
      </c>
      <c r="O23" s="3" t="s">
        <v>3616</v>
      </c>
      <c r="P23" s="3" t="s">
        <v>3617</v>
      </c>
      <c r="Q23" s="3" t="s">
        <v>3618</v>
      </c>
      <c r="R23" s="3" t="s">
        <v>3</v>
      </c>
      <c r="S23" s="3" t="s">
        <v>3648</v>
      </c>
      <c r="T23" s="3" t="s">
        <v>3619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3621</v>
      </c>
      <c r="AA23" s="3" t="s">
        <v>3622</v>
      </c>
      <c r="AB23" s="3" t="s">
        <v>3623</v>
      </c>
      <c r="AC23" s="3" t="s">
        <v>3624</v>
      </c>
      <c r="AD23" s="3" t="s">
        <v>1592</v>
      </c>
      <c r="AE23" s="3" t="s">
        <v>3625</v>
      </c>
      <c r="AF23" s="3" t="s">
        <v>1808</v>
      </c>
      <c r="AG23" s="3" t="s">
        <v>194</v>
      </c>
      <c r="AH23" s="3" t="s">
        <v>3626</v>
      </c>
      <c r="AI23" s="29" t="s">
        <v>3615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3627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3628</v>
      </c>
      <c r="AW23" s="3" t="s">
        <v>3629</v>
      </c>
      <c r="AX23" s="3" t="s">
        <v>266</v>
      </c>
      <c r="AY23" s="3" t="s">
        <v>3</v>
      </c>
      <c r="AZ23" s="3" t="s">
        <v>3627</v>
      </c>
      <c r="BA23" s="3" t="s">
        <v>3630</v>
      </c>
      <c r="BB23" s="3" t="s">
        <v>1808</v>
      </c>
      <c r="BC23" s="1" t="s">
        <v>3631</v>
      </c>
      <c r="BD23" s="3" t="s">
        <v>3626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3647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3642</v>
      </c>
      <c r="K24" s="3" t="s">
        <v>1500</v>
      </c>
      <c r="L24" s="3" t="s">
        <v>3643</v>
      </c>
      <c r="M24" s="3" t="s">
        <v>259</v>
      </c>
      <c r="N24" s="3" t="s">
        <v>1808</v>
      </c>
      <c r="O24" s="3" t="s">
        <v>3616</v>
      </c>
      <c r="P24" s="3" t="s">
        <v>3617</v>
      </c>
      <c r="Q24" s="3" t="s">
        <v>3618</v>
      </c>
      <c r="R24" s="3" t="s">
        <v>3</v>
      </c>
      <c r="S24" s="3" t="s">
        <v>3648</v>
      </c>
      <c r="T24" s="3" t="s">
        <v>3619</v>
      </c>
      <c r="U24" s="3" t="s">
        <v>3620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3621</v>
      </c>
      <c r="AA24" s="3" t="s">
        <v>3622</v>
      </c>
      <c r="AB24" s="3" t="s">
        <v>3623</v>
      </c>
      <c r="AC24" s="3" t="s">
        <v>3624</v>
      </c>
      <c r="AD24" s="3" t="s">
        <v>1592</v>
      </c>
      <c r="AE24" s="3" t="s">
        <v>3625</v>
      </c>
      <c r="AF24" s="3" t="s">
        <v>1808</v>
      </c>
      <c r="AG24" s="3" t="s">
        <v>194</v>
      </c>
      <c r="AH24" s="3" t="s">
        <v>3626</v>
      </c>
      <c r="AI24" s="29" t="s">
        <v>3615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3627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3628</v>
      </c>
      <c r="AW24" s="3" t="s">
        <v>3629</v>
      </c>
      <c r="AX24" s="3" t="s">
        <v>266</v>
      </c>
      <c r="AY24" s="3" t="s">
        <v>3</v>
      </c>
      <c r="AZ24" s="3" t="s">
        <v>3627</v>
      </c>
      <c r="BA24" s="3" t="s">
        <v>3630</v>
      </c>
      <c r="BB24" s="3" t="s">
        <v>1808</v>
      </c>
      <c r="BC24" s="1" t="s">
        <v>3631</v>
      </c>
      <c r="BD24" s="3" t="s">
        <v>3626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5630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5635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3616</v>
      </c>
      <c r="P25" s="3" t="s">
        <v>3617</v>
      </c>
      <c r="Q25" s="3" t="s">
        <v>3618</v>
      </c>
      <c r="R25" s="3" t="s">
        <v>3</v>
      </c>
      <c r="S25" s="3" t="s">
        <v>3648</v>
      </c>
      <c r="T25" s="3" t="s">
        <v>3619</v>
      </c>
      <c r="U25" s="3" t="s">
        <v>3620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3621</v>
      </c>
      <c r="AA25" s="3" t="s">
        <v>3622</v>
      </c>
      <c r="AB25" s="3" t="s">
        <v>3623</v>
      </c>
      <c r="AC25" s="3" t="s">
        <v>3624</v>
      </c>
      <c r="AD25" s="3" t="s">
        <v>1592</v>
      </c>
      <c r="AE25" s="3" t="s">
        <v>3625</v>
      </c>
      <c r="AF25" s="3" t="s">
        <v>1808</v>
      </c>
      <c r="AG25" s="3" t="s">
        <v>194</v>
      </c>
      <c r="AH25" s="3" t="s">
        <v>3626</v>
      </c>
      <c r="AI25" s="29" t="s">
        <v>3615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3627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3628</v>
      </c>
      <c r="AW25" s="3" t="s">
        <v>3629</v>
      </c>
      <c r="AX25" s="3" t="s">
        <v>266</v>
      </c>
      <c r="AY25" s="3" t="s">
        <v>3</v>
      </c>
      <c r="AZ25" s="3" t="s">
        <v>3627</v>
      </c>
      <c r="BA25" s="3" t="s">
        <v>3630</v>
      </c>
      <c r="BB25" s="3" t="s">
        <v>1808</v>
      </c>
      <c r="BC25" s="1" t="s">
        <v>3631</v>
      </c>
      <c r="BD25" s="3" t="s">
        <v>3626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5494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3699</v>
      </c>
      <c r="K26" s="3" t="s">
        <v>1500</v>
      </c>
      <c r="L26" s="3" t="s">
        <v>3700</v>
      </c>
      <c r="M26" s="3" t="s">
        <v>1808</v>
      </c>
      <c r="N26" s="3" t="s">
        <v>1808</v>
      </c>
      <c r="O26" s="3" t="s">
        <v>3616</v>
      </c>
      <c r="P26" s="3" t="s">
        <v>3617</v>
      </c>
      <c r="Q26" s="3" t="s">
        <v>3618</v>
      </c>
      <c r="R26" s="3" t="s">
        <v>3</v>
      </c>
      <c r="S26" s="3" t="s">
        <v>3648</v>
      </c>
      <c r="T26" s="3" t="s">
        <v>3619</v>
      </c>
      <c r="U26" s="3" t="s">
        <v>3620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3621</v>
      </c>
      <c r="AA26" s="3" t="s">
        <v>3622</v>
      </c>
      <c r="AB26" s="3" t="s">
        <v>3623</v>
      </c>
      <c r="AC26" s="3" t="s">
        <v>3624</v>
      </c>
      <c r="AD26" s="3" t="s">
        <v>1592</v>
      </c>
      <c r="AE26" s="3" t="s">
        <v>3625</v>
      </c>
      <c r="AF26" s="3" t="s">
        <v>1808</v>
      </c>
      <c r="AG26" s="3" t="s">
        <v>194</v>
      </c>
      <c r="AH26" s="3" t="s">
        <v>3626</v>
      </c>
      <c r="AI26" s="29" t="s">
        <v>3615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3627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3628</v>
      </c>
      <c r="AW26" s="3" t="s">
        <v>3629</v>
      </c>
      <c r="AX26" s="3" t="s">
        <v>266</v>
      </c>
      <c r="AY26" s="3" t="s">
        <v>3</v>
      </c>
      <c r="AZ26" s="3" t="s">
        <v>3627</v>
      </c>
      <c r="BA26" s="3" t="s">
        <v>3630</v>
      </c>
      <c r="BB26" s="3" t="s">
        <v>1808</v>
      </c>
      <c r="BC26" s="1" t="s">
        <v>3631</v>
      </c>
      <c r="BD26" s="3" t="s">
        <v>3626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5495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3699</v>
      </c>
      <c r="K27" s="3" t="s">
        <v>1500</v>
      </c>
      <c r="L27" s="3" t="s">
        <v>3700</v>
      </c>
      <c r="M27" s="3" t="s">
        <v>1808</v>
      </c>
      <c r="N27" s="3" t="s">
        <v>1808</v>
      </c>
      <c r="O27" s="3" t="s">
        <v>3616</v>
      </c>
      <c r="P27" s="3" t="s">
        <v>3617</v>
      </c>
      <c r="Q27" s="3" t="s">
        <v>3618</v>
      </c>
      <c r="R27" s="3" t="s">
        <v>3</v>
      </c>
      <c r="S27" s="3" t="s">
        <v>3648</v>
      </c>
      <c r="T27" s="3" t="s">
        <v>3619</v>
      </c>
      <c r="U27" s="3" t="s">
        <v>3620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3622</v>
      </c>
      <c r="AB27" s="3" t="s">
        <v>3623</v>
      </c>
      <c r="AC27" s="3" t="s">
        <v>3624</v>
      </c>
      <c r="AD27" s="3" t="s">
        <v>1592</v>
      </c>
      <c r="AE27" s="3" t="s">
        <v>3625</v>
      </c>
      <c r="AF27" s="3" t="s">
        <v>1808</v>
      </c>
      <c r="AG27" s="3" t="s">
        <v>194</v>
      </c>
      <c r="AH27" s="3" t="s">
        <v>3626</v>
      </c>
      <c r="AI27" s="29" t="s">
        <v>3615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3627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3628</v>
      </c>
      <c r="AW27" s="3" t="s">
        <v>3629</v>
      </c>
      <c r="AX27" s="3" t="s">
        <v>266</v>
      </c>
      <c r="AY27" s="3" t="s">
        <v>3</v>
      </c>
      <c r="AZ27" s="3" t="s">
        <v>3627</v>
      </c>
      <c r="BA27" s="3" t="s">
        <v>3630</v>
      </c>
      <c r="BB27" s="3" t="s">
        <v>1808</v>
      </c>
      <c r="BC27" s="1" t="s">
        <v>3631</v>
      </c>
      <c r="BD27" s="3" t="s">
        <v>3626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5496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3699</v>
      </c>
      <c r="K28" s="3" t="s">
        <v>1500</v>
      </c>
      <c r="L28" s="3" t="s">
        <v>3700</v>
      </c>
      <c r="M28" s="3" t="s">
        <v>1808</v>
      </c>
      <c r="N28" s="3" t="s">
        <v>1808</v>
      </c>
      <c r="O28" s="3" t="s">
        <v>3616</v>
      </c>
      <c r="P28" s="3" t="s">
        <v>3617</v>
      </c>
      <c r="Q28" s="3" t="s">
        <v>3618</v>
      </c>
      <c r="R28" s="3" t="s">
        <v>3</v>
      </c>
      <c r="S28" s="3" t="s">
        <v>3648</v>
      </c>
      <c r="T28" s="3" t="s">
        <v>3619</v>
      </c>
      <c r="U28" s="3" t="s">
        <v>3620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3621</v>
      </c>
      <c r="AA28" s="3" t="s">
        <v>3622</v>
      </c>
      <c r="AB28" s="3" t="s">
        <v>3623</v>
      </c>
      <c r="AC28" s="3" t="s">
        <v>5534</v>
      </c>
      <c r="AD28" s="3" t="s">
        <v>1592</v>
      </c>
      <c r="AE28" s="3" t="s">
        <v>3625</v>
      </c>
      <c r="AF28" s="3" t="s">
        <v>1808</v>
      </c>
      <c r="AG28" s="3" t="s">
        <v>194</v>
      </c>
      <c r="AH28" s="3" t="s">
        <v>3626</v>
      </c>
      <c r="AI28" s="29" t="s">
        <v>3615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3627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3628</v>
      </c>
      <c r="AW28" s="3" t="s">
        <v>3629</v>
      </c>
      <c r="AX28" s="3" t="s">
        <v>266</v>
      </c>
      <c r="AY28" s="3" t="s">
        <v>3</v>
      </c>
      <c r="AZ28" s="3" t="s">
        <v>3627</v>
      </c>
      <c r="BA28" s="3" t="s">
        <v>3630</v>
      </c>
      <c r="BB28" s="3" t="s">
        <v>1808</v>
      </c>
      <c r="BC28" s="1" t="s">
        <v>3631</v>
      </c>
      <c r="BD28" s="3" t="s">
        <v>3626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5497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3699</v>
      </c>
      <c r="K29" s="3" t="s">
        <v>1500</v>
      </c>
      <c r="L29" s="3" t="s">
        <v>3700</v>
      </c>
      <c r="M29" s="3" t="s">
        <v>1808</v>
      </c>
      <c r="N29" s="3" t="s">
        <v>1808</v>
      </c>
      <c r="O29" s="3" t="s">
        <v>3616</v>
      </c>
      <c r="P29" s="3" t="s">
        <v>3617</v>
      </c>
      <c r="Q29" s="3" t="s">
        <v>3618</v>
      </c>
      <c r="R29" s="3" t="s">
        <v>3</v>
      </c>
      <c r="S29" s="3" t="s">
        <v>3648</v>
      </c>
      <c r="T29" s="3" t="s">
        <v>3619</v>
      </c>
      <c r="U29" s="3" t="s">
        <v>3620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3621</v>
      </c>
      <c r="AA29" s="3" t="s">
        <v>3622</v>
      </c>
      <c r="AB29" s="3" t="s">
        <v>3623</v>
      </c>
      <c r="AC29" s="3" t="s">
        <v>1592</v>
      </c>
      <c r="AD29" s="3" t="s">
        <v>1592</v>
      </c>
      <c r="AE29" s="3" t="s">
        <v>3625</v>
      </c>
      <c r="AF29" s="3" t="s">
        <v>1808</v>
      </c>
      <c r="AG29" s="3" t="s">
        <v>194</v>
      </c>
      <c r="AH29" s="3" t="s">
        <v>3626</v>
      </c>
      <c r="AI29" s="29" t="s">
        <v>3615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3627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3628</v>
      </c>
      <c r="AW29" s="3" t="s">
        <v>3629</v>
      </c>
      <c r="AX29" s="3" t="s">
        <v>266</v>
      </c>
      <c r="AY29" s="3" t="s">
        <v>3</v>
      </c>
      <c r="AZ29" s="3" t="s">
        <v>3627</v>
      </c>
      <c r="BA29" s="3" t="s">
        <v>3630</v>
      </c>
      <c r="BB29" s="3" t="s">
        <v>1808</v>
      </c>
      <c r="BC29" s="1" t="s">
        <v>3631</v>
      </c>
      <c r="BD29" s="3" t="s">
        <v>3626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5498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3699</v>
      </c>
      <c r="K30" s="3" t="s">
        <v>1500</v>
      </c>
      <c r="L30" s="3" t="s">
        <v>3700</v>
      </c>
      <c r="M30" s="3" t="s">
        <v>1808</v>
      </c>
      <c r="N30" s="3" t="s">
        <v>1808</v>
      </c>
      <c r="O30" s="3" t="s">
        <v>3616</v>
      </c>
      <c r="P30" s="3" t="s">
        <v>3617</v>
      </c>
      <c r="Q30" s="3" t="s">
        <v>3618</v>
      </c>
      <c r="R30" s="3" t="s">
        <v>3</v>
      </c>
      <c r="S30" s="3" t="s">
        <v>3648</v>
      </c>
      <c r="T30" s="3" t="s">
        <v>3619</v>
      </c>
      <c r="U30" s="3" t="s">
        <v>3620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3621</v>
      </c>
      <c r="AA30" s="3" t="s">
        <v>3622</v>
      </c>
      <c r="AB30" s="3" t="s">
        <v>3623</v>
      </c>
      <c r="AC30" s="3" t="s">
        <v>3624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3626</v>
      </c>
      <c r="AI30" s="29" t="s">
        <v>3615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3627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3628</v>
      </c>
      <c r="AW30" s="3" t="s">
        <v>3629</v>
      </c>
      <c r="AX30" s="3" t="s">
        <v>266</v>
      </c>
      <c r="AY30" s="3" t="s">
        <v>3</v>
      </c>
      <c r="AZ30" s="3" t="s">
        <v>3627</v>
      </c>
      <c r="BA30" s="3" t="s">
        <v>3630</v>
      </c>
      <c r="BB30" s="3" t="s">
        <v>1808</v>
      </c>
      <c r="BC30" s="1" t="s">
        <v>3631</v>
      </c>
      <c r="BD30" s="3" t="s">
        <v>3626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5499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3699</v>
      </c>
      <c r="K31" s="3" t="s">
        <v>1500</v>
      </c>
      <c r="L31" s="3" t="s">
        <v>3700</v>
      </c>
      <c r="M31" s="3" t="s">
        <v>1808</v>
      </c>
      <c r="N31" s="3" t="s">
        <v>1808</v>
      </c>
      <c r="O31" s="3" t="s">
        <v>3616</v>
      </c>
      <c r="P31" s="3" t="s">
        <v>3617</v>
      </c>
      <c r="Q31" s="3" t="s">
        <v>3618</v>
      </c>
      <c r="R31" s="3" t="s">
        <v>3</v>
      </c>
      <c r="S31" s="3" t="s">
        <v>3648</v>
      </c>
      <c r="T31" s="3" t="s">
        <v>3619</v>
      </c>
      <c r="U31" s="3" t="s">
        <v>3620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3621</v>
      </c>
      <c r="AA31" s="3" t="s">
        <v>3622</v>
      </c>
      <c r="AB31" s="3" t="s">
        <v>3623</v>
      </c>
      <c r="AC31" s="3" t="s">
        <v>3624</v>
      </c>
      <c r="AD31" s="3" t="s">
        <v>1592</v>
      </c>
      <c r="AE31" s="3" t="s">
        <v>5535</v>
      </c>
      <c r="AF31" s="3" t="s">
        <v>1808</v>
      </c>
      <c r="AG31" s="3" t="s">
        <v>194</v>
      </c>
      <c r="AH31" s="3" t="s">
        <v>3626</v>
      </c>
      <c r="AI31" s="29" t="s">
        <v>3615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3627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3628</v>
      </c>
      <c r="AW31" s="3" t="s">
        <v>3629</v>
      </c>
      <c r="AX31" s="3" t="s">
        <v>266</v>
      </c>
      <c r="AY31" s="3" t="s">
        <v>3</v>
      </c>
      <c r="AZ31" s="3" t="s">
        <v>3627</v>
      </c>
      <c r="BA31" s="3" t="s">
        <v>3630</v>
      </c>
      <c r="BB31" s="3" t="s">
        <v>1808</v>
      </c>
      <c r="BC31" s="1" t="s">
        <v>3631</v>
      </c>
      <c r="BD31" s="3" t="s">
        <v>3626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5500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3699</v>
      </c>
      <c r="K32" s="3" t="s">
        <v>1500</v>
      </c>
      <c r="L32" s="3" t="s">
        <v>3700</v>
      </c>
      <c r="M32" s="3" t="s">
        <v>1808</v>
      </c>
      <c r="N32" s="3" t="s">
        <v>1808</v>
      </c>
      <c r="O32" s="3" t="s">
        <v>3616</v>
      </c>
      <c r="P32" s="3" t="s">
        <v>3617</v>
      </c>
      <c r="Q32" s="3" t="s">
        <v>3618</v>
      </c>
      <c r="R32" s="3" t="s">
        <v>3</v>
      </c>
      <c r="S32" s="3" t="s">
        <v>3648</v>
      </c>
      <c r="T32" s="3" t="s">
        <v>3619</v>
      </c>
      <c r="U32" s="3" t="s">
        <v>3620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3621</v>
      </c>
      <c r="AA32" s="3" t="s">
        <v>3622</v>
      </c>
      <c r="AB32" s="3" t="s">
        <v>3623</v>
      </c>
      <c r="AC32" s="3" t="s">
        <v>3624</v>
      </c>
      <c r="AD32" s="3" t="s">
        <v>1592</v>
      </c>
      <c r="AE32" s="3" t="s">
        <v>5536</v>
      </c>
      <c r="AF32" s="3" t="s">
        <v>1808</v>
      </c>
      <c r="AG32" s="3" t="s">
        <v>194</v>
      </c>
      <c r="AH32" s="3" t="s">
        <v>3626</v>
      </c>
      <c r="AI32" s="29" t="s">
        <v>3615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3627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3628</v>
      </c>
      <c r="AW32" s="3" t="s">
        <v>3629</v>
      </c>
      <c r="AX32" s="3" t="s">
        <v>266</v>
      </c>
      <c r="AY32" s="3" t="s">
        <v>3</v>
      </c>
      <c r="AZ32" s="3" t="s">
        <v>3627</v>
      </c>
      <c r="BA32" s="3" t="s">
        <v>3630</v>
      </c>
      <c r="BB32" s="3" t="s">
        <v>1808</v>
      </c>
      <c r="BC32" s="1" t="s">
        <v>3631</v>
      </c>
      <c r="BD32" s="3" t="s">
        <v>3626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5501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3699</v>
      </c>
      <c r="K33" s="3" t="s">
        <v>1500</v>
      </c>
      <c r="L33" s="3" t="s">
        <v>3700</v>
      </c>
      <c r="M33" s="3" t="s">
        <v>1808</v>
      </c>
      <c r="N33" s="3" t="s">
        <v>1808</v>
      </c>
      <c r="O33" s="3" t="s">
        <v>3616</v>
      </c>
      <c r="P33" s="3" t="s">
        <v>3617</v>
      </c>
      <c r="Q33" s="3" t="s">
        <v>3618</v>
      </c>
      <c r="R33" s="3" t="s">
        <v>3</v>
      </c>
      <c r="S33" s="3" t="s">
        <v>3648</v>
      </c>
      <c r="T33" s="3" t="s">
        <v>3619</v>
      </c>
      <c r="U33" s="3" t="s">
        <v>3620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3621</v>
      </c>
      <c r="AA33" s="3" t="s">
        <v>3622</v>
      </c>
      <c r="AB33" s="3" t="s">
        <v>3623</v>
      </c>
      <c r="AC33" s="3" t="s">
        <v>3624</v>
      </c>
      <c r="AD33" s="3" t="s">
        <v>1592</v>
      </c>
      <c r="AE33" s="3" t="s">
        <v>5537</v>
      </c>
      <c r="AF33" s="3" t="s">
        <v>1808</v>
      </c>
      <c r="AG33" s="3" t="s">
        <v>194</v>
      </c>
      <c r="AH33" s="3" t="s">
        <v>3626</v>
      </c>
      <c r="AI33" s="29" t="s">
        <v>3615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3627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3628</v>
      </c>
      <c r="AW33" s="3" t="s">
        <v>3629</v>
      </c>
      <c r="AX33" s="3" t="s">
        <v>266</v>
      </c>
      <c r="AY33" s="3" t="s">
        <v>3</v>
      </c>
      <c r="AZ33" s="3" t="s">
        <v>3627</v>
      </c>
      <c r="BA33" s="3" t="s">
        <v>3630</v>
      </c>
      <c r="BB33" s="3" t="s">
        <v>1808</v>
      </c>
      <c r="BC33" s="1" t="s">
        <v>3631</v>
      </c>
      <c r="BD33" s="3" t="s">
        <v>3626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5502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3699</v>
      </c>
      <c r="K34" s="3" t="s">
        <v>1500</v>
      </c>
      <c r="L34" s="3" t="s">
        <v>3700</v>
      </c>
      <c r="M34" s="3" t="s">
        <v>1808</v>
      </c>
      <c r="N34" s="3" t="s">
        <v>1808</v>
      </c>
      <c r="O34" s="3" t="s">
        <v>3616</v>
      </c>
      <c r="P34" s="3" t="s">
        <v>3617</v>
      </c>
      <c r="Q34" s="3" t="s">
        <v>3618</v>
      </c>
      <c r="R34" s="3" t="s">
        <v>3</v>
      </c>
      <c r="S34" s="3" t="s">
        <v>3648</v>
      </c>
      <c r="T34" s="3" t="s">
        <v>3619</v>
      </c>
      <c r="U34" s="3" t="s">
        <v>3620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3621</v>
      </c>
      <c r="AA34" s="3" t="s">
        <v>3622</v>
      </c>
      <c r="AB34" s="3" t="s">
        <v>3623</v>
      </c>
      <c r="AC34" s="3" t="s">
        <v>3624</v>
      </c>
      <c r="AD34" s="3" t="s">
        <v>1592</v>
      </c>
      <c r="AE34" s="3" t="s">
        <v>3625</v>
      </c>
      <c r="AF34" s="3" t="s">
        <v>1808</v>
      </c>
      <c r="AG34" s="3" t="s">
        <v>3</v>
      </c>
      <c r="AH34" s="3" t="s">
        <v>3626</v>
      </c>
      <c r="AI34" s="29" t="s">
        <v>3615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3627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3628</v>
      </c>
      <c r="AW34" s="3" t="s">
        <v>3629</v>
      </c>
      <c r="AX34" s="3" t="s">
        <v>266</v>
      </c>
      <c r="AY34" s="3" t="s">
        <v>3</v>
      </c>
      <c r="AZ34" s="3" t="s">
        <v>3627</v>
      </c>
      <c r="BA34" s="3" t="s">
        <v>3630</v>
      </c>
      <c r="BB34" s="3" t="s">
        <v>1808</v>
      </c>
      <c r="BC34" s="1" t="s">
        <v>3631</v>
      </c>
      <c r="BD34" s="3" t="s">
        <v>3626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5503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3699</v>
      </c>
      <c r="K35" s="3" t="s">
        <v>1500</v>
      </c>
      <c r="L35" s="3" t="s">
        <v>3700</v>
      </c>
      <c r="M35" s="3" t="s">
        <v>1808</v>
      </c>
      <c r="N35" s="3" t="s">
        <v>1808</v>
      </c>
      <c r="O35" s="3" t="s">
        <v>3616</v>
      </c>
      <c r="P35" s="3" t="s">
        <v>3617</v>
      </c>
      <c r="Q35" s="3" t="s">
        <v>3618</v>
      </c>
      <c r="R35" s="3" t="s">
        <v>3</v>
      </c>
      <c r="S35" s="3" t="s">
        <v>3648</v>
      </c>
      <c r="T35" s="3" t="s">
        <v>3619</v>
      </c>
      <c r="U35" s="3" t="s">
        <v>3620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3621</v>
      </c>
      <c r="AA35" s="3" t="s">
        <v>3622</v>
      </c>
      <c r="AB35" s="3" t="s">
        <v>3623</v>
      </c>
      <c r="AC35" s="3" t="s">
        <v>3624</v>
      </c>
      <c r="AD35" s="3" t="s">
        <v>1592</v>
      </c>
      <c r="AE35" s="3" t="s">
        <v>3625</v>
      </c>
      <c r="AF35" s="3" t="s">
        <v>1808</v>
      </c>
      <c r="AG35" s="3" t="s">
        <v>1592</v>
      </c>
      <c r="AH35" s="3" t="s">
        <v>3626</v>
      </c>
      <c r="AI35" s="29" t="s">
        <v>3615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3627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3628</v>
      </c>
      <c r="AW35" s="3" t="s">
        <v>3629</v>
      </c>
      <c r="AX35" s="3" t="s">
        <v>266</v>
      </c>
      <c r="AY35" s="3" t="s">
        <v>3</v>
      </c>
      <c r="AZ35" s="3" t="s">
        <v>3627</v>
      </c>
      <c r="BA35" s="3" t="s">
        <v>3630</v>
      </c>
      <c r="BB35" s="3" t="s">
        <v>1808</v>
      </c>
      <c r="BC35" s="1" t="s">
        <v>3631</v>
      </c>
      <c r="BD35" s="3" t="s">
        <v>3626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5504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3699</v>
      </c>
      <c r="K36" s="3" t="s">
        <v>1500</v>
      </c>
      <c r="L36" s="3" t="s">
        <v>3700</v>
      </c>
      <c r="M36" s="3" t="s">
        <v>1808</v>
      </c>
      <c r="N36" s="3" t="s">
        <v>1808</v>
      </c>
      <c r="O36" s="3" t="s">
        <v>3616</v>
      </c>
      <c r="P36" s="3" t="s">
        <v>3617</v>
      </c>
      <c r="Q36" s="3" t="s">
        <v>3618</v>
      </c>
      <c r="R36" s="3" t="s">
        <v>3</v>
      </c>
      <c r="S36" s="3" t="s">
        <v>3648</v>
      </c>
      <c r="T36" s="3" t="s">
        <v>3619</v>
      </c>
      <c r="U36" s="3" t="s">
        <v>3620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3621</v>
      </c>
      <c r="AA36" s="3" t="s">
        <v>3622</v>
      </c>
      <c r="AB36" s="3" t="s">
        <v>3623</v>
      </c>
      <c r="AC36" s="3" t="s">
        <v>3624</v>
      </c>
      <c r="AD36" s="3" t="s">
        <v>1592</v>
      </c>
      <c r="AE36" s="3" t="s">
        <v>3625</v>
      </c>
      <c r="AF36" s="3" t="s">
        <v>1808</v>
      </c>
      <c r="AG36" s="3" t="s">
        <v>5538</v>
      </c>
      <c r="AH36" s="3" t="s">
        <v>3626</v>
      </c>
      <c r="AI36" s="29" t="s">
        <v>3615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3627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3628</v>
      </c>
      <c r="AW36" s="3" t="s">
        <v>3629</v>
      </c>
      <c r="AX36" s="3" t="s">
        <v>266</v>
      </c>
      <c r="AY36" s="3" t="s">
        <v>3</v>
      </c>
      <c r="AZ36" s="3" t="s">
        <v>3627</v>
      </c>
      <c r="BA36" s="3" t="s">
        <v>3630</v>
      </c>
      <c r="BB36" s="3" t="s">
        <v>1808</v>
      </c>
      <c r="BC36" s="1" t="s">
        <v>3631</v>
      </c>
      <c r="BD36" s="3" t="s">
        <v>3626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5505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3699</v>
      </c>
      <c r="K37" s="3" t="s">
        <v>1500</v>
      </c>
      <c r="L37" s="3" t="s">
        <v>3700</v>
      </c>
      <c r="M37" s="3" t="s">
        <v>1808</v>
      </c>
      <c r="N37" s="3" t="s">
        <v>1808</v>
      </c>
      <c r="O37" s="3" t="s">
        <v>3616</v>
      </c>
      <c r="P37" s="3" t="s">
        <v>3617</v>
      </c>
      <c r="Q37" s="3" t="s">
        <v>3618</v>
      </c>
      <c r="R37" s="3" t="s">
        <v>3</v>
      </c>
      <c r="S37" s="3" t="s">
        <v>3648</v>
      </c>
      <c r="T37" s="3" t="s">
        <v>3619</v>
      </c>
      <c r="U37" s="3" t="s">
        <v>3620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3621</v>
      </c>
      <c r="AA37" s="3" t="s">
        <v>3622</v>
      </c>
      <c r="AB37" s="3" t="s">
        <v>3623</v>
      </c>
      <c r="AC37" s="3" t="s">
        <v>3624</v>
      </c>
      <c r="AD37" s="3" t="s">
        <v>1592</v>
      </c>
      <c r="AE37" s="3" t="s">
        <v>3625</v>
      </c>
      <c r="AF37" s="3" t="s">
        <v>1808</v>
      </c>
      <c r="AG37" s="3" t="s">
        <v>194</v>
      </c>
      <c r="AH37" s="3" t="s">
        <v>3626</v>
      </c>
      <c r="AI37" s="29" t="s">
        <v>3615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3627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3628</v>
      </c>
      <c r="AW37" s="3" t="s">
        <v>3629</v>
      </c>
      <c r="AX37" s="3" t="s">
        <v>266</v>
      </c>
      <c r="AY37" s="3" t="s">
        <v>3</v>
      </c>
      <c r="AZ37" s="3" t="s">
        <v>3627</v>
      </c>
      <c r="BA37" s="3" t="s">
        <v>3630</v>
      </c>
      <c r="BB37" s="3" t="s">
        <v>1808</v>
      </c>
      <c r="BC37" s="1" t="s">
        <v>3631</v>
      </c>
      <c r="BD37" s="3" t="s">
        <v>3626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5506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3699</v>
      </c>
      <c r="K38" s="3" t="s">
        <v>1500</v>
      </c>
      <c r="L38" s="3" t="s">
        <v>3700</v>
      </c>
      <c r="M38" s="3" t="s">
        <v>1808</v>
      </c>
      <c r="N38" s="3" t="s">
        <v>1808</v>
      </c>
      <c r="O38" s="3" t="s">
        <v>3616</v>
      </c>
      <c r="P38" s="3" t="s">
        <v>3617</v>
      </c>
      <c r="Q38" s="3" t="s">
        <v>3618</v>
      </c>
      <c r="R38" s="3" t="s">
        <v>3</v>
      </c>
      <c r="S38" s="3" t="s">
        <v>3648</v>
      </c>
      <c r="T38" s="3" t="s">
        <v>3619</v>
      </c>
      <c r="U38" s="3" t="s">
        <v>3620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3621</v>
      </c>
      <c r="AA38" s="3" t="s">
        <v>3622</v>
      </c>
      <c r="AB38" s="3" t="s">
        <v>3623</v>
      </c>
      <c r="AC38" s="3" t="s">
        <v>3624</v>
      </c>
      <c r="AD38" s="3" t="s">
        <v>1592</v>
      </c>
      <c r="AE38" s="3" t="s">
        <v>3625</v>
      </c>
      <c r="AF38" s="3" t="s">
        <v>1808</v>
      </c>
      <c r="AG38" s="3" t="s">
        <v>194</v>
      </c>
      <c r="AH38" s="3" t="s">
        <v>3626</v>
      </c>
      <c r="AI38" s="29" t="s">
        <v>3615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5539</v>
      </c>
      <c r="AO38" s="3" t="s">
        <v>3627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3628</v>
      </c>
      <c r="AW38" s="3" t="s">
        <v>3629</v>
      </c>
      <c r="AX38" s="3" t="s">
        <v>266</v>
      </c>
      <c r="AY38" s="3" t="s">
        <v>3</v>
      </c>
      <c r="AZ38" s="3" t="s">
        <v>3627</v>
      </c>
      <c r="BA38" s="3" t="s">
        <v>3630</v>
      </c>
      <c r="BB38" s="3" t="s">
        <v>1808</v>
      </c>
      <c r="BC38" s="1" t="s">
        <v>3631</v>
      </c>
      <c r="BD38" s="3" t="s">
        <v>3626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5508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3699</v>
      </c>
      <c r="K39" s="3" t="s">
        <v>1500</v>
      </c>
      <c r="L39" s="3" t="s">
        <v>3700</v>
      </c>
      <c r="M39" s="3" t="s">
        <v>1808</v>
      </c>
      <c r="N39" s="3" t="s">
        <v>1808</v>
      </c>
      <c r="O39" s="3" t="s">
        <v>3616</v>
      </c>
      <c r="P39" s="3" t="s">
        <v>3617</v>
      </c>
      <c r="Q39" s="3" t="s">
        <v>3618</v>
      </c>
      <c r="R39" s="3" t="s">
        <v>3</v>
      </c>
      <c r="S39" s="3" t="s">
        <v>3648</v>
      </c>
      <c r="T39" s="3" t="s">
        <v>3619</v>
      </c>
      <c r="U39" s="3" t="s">
        <v>3620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3621</v>
      </c>
      <c r="AA39" s="3" t="s">
        <v>3622</v>
      </c>
      <c r="AB39" s="3" t="s">
        <v>3623</v>
      </c>
      <c r="AC39" s="3" t="s">
        <v>3624</v>
      </c>
      <c r="AD39" s="3" t="s">
        <v>1592</v>
      </c>
      <c r="AE39" s="3" t="s">
        <v>3625</v>
      </c>
      <c r="AF39" s="3" t="s">
        <v>1808</v>
      </c>
      <c r="AG39" s="3" t="s">
        <v>194</v>
      </c>
      <c r="AH39" s="3" t="s">
        <v>3626</v>
      </c>
      <c r="AI39" s="29" t="s">
        <v>3615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3627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3628</v>
      </c>
      <c r="AW39" s="3" t="s">
        <v>3629</v>
      </c>
      <c r="AX39" s="3" t="s">
        <v>266</v>
      </c>
      <c r="AY39" s="3" t="s">
        <v>3</v>
      </c>
      <c r="AZ39" s="3" t="s">
        <v>3627</v>
      </c>
      <c r="BA39" s="3" t="s">
        <v>3630</v>
      </c>
      <c r="BB39" s="3" t="s">
        <v>1808</v>
      </c>
      <c r="BC39" s="1" t="s">
        <v>3631</v>
      </c>
      <c r="BD39" s="3" t="s">
        <v>3626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5507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3699</v>
      </c>
      <c r="K40" s="3" t="s">
        <v>1500</v>
      </c>
      <c r="L40" s="3" t="s">
        <v>3700</v>
      </c>
      <c r="M40" s="3" t="s">
        <v>1808</v>
      </c>
      <c r="N40" s="3" t="s">
        <v>1808</v>
      </c>
      <c r="O40" s="3" t="s">
        <v>3616</v>
      </c>
      <c r="P40" s="3" t="s">
        <v>3617</v>
      </c>
      <c r="Q40" s="3" t="s">
        <v>3618</v>
      </c>
      <c r="R40" s="3" t="s">
        <v>3</v>
      </c>
      <c r="S40" s="3" t="s">
        <v>3648</v>
      </c>
      <c r="T40" s="3" t="s">
        <v>3619</v>
      </c>
      <c r="U40" s="3" t="s">
        <v>3620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3621</v>
      </c>
      <c r="AA40" s="3" t="s">
        <v>3622</v>
      </c>
      <c r="AB40" s="3" t="s">
        <v>3623</v>
      </c>
      <c r="AC40" s="3" t="s">
        <v>3624</v>
      </c>
      <c r="AD40" s="3" t="s">
        <v>1592</v>
      </c>
      <c r="AE40" s="3" t="s">
        <v>3625</v>
      </c>
      <c r="AF40" s="3" t="s">
        <v>1808</v>
      </c>
      <c r="AG40" s="3" t="s">
        <v>194</v>
      </c>
      <c r="AH40" s="3" t="s">
        <v>3626</v>
      </c>
      <c r="AI40" s="29" t="s">
        <v>3615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3627</v>
      </c>
      <c r="AP40" s="3" t="s">
        <v>5540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3628</v>
      </c>
      <c r="AW40" s="3" t="s">
        <v>3629</v>
      </c>
      <c r="AX40" s="3" t="s">
        <v>266</v>
      </c>
      <c r="AY40" s="3" t="s">
        <v>3</v>
      </c>
      <c r="AZ40" s="3" t="s">
        <v>3627</v>
      </c>
      <c r="BA40" s="3" t="s">
        <v>3630</v>
      </c>
      <c r="BB40" s="3" t="s">
        <v>1808</v>
      </c>
      <c r="BC40" s="1" t="s">
        <v>3631</v>
      </c>
      <c r="BD40" s="3" t="s">
        <v>3626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5509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3699</v>
      </c>
      <c r="K41" s="3" t="s">
        <v>1500</v>
      </c>
      <c r="L41" s="3" t="s">
        <v>3700</v>
      </c>
      <c r="M41" s="3" t="s">
        <v>1808</v>
      </c>
      <c r="N41" s="3" t="s">
        <v>1808</v>
      </c>
      <c r="O41" s="3" t="s">
        <v>3616</v>
      </c>
      <c r="P41" s="3" t="s">
        <v>3617</v>
      </c>
      <c r="Q41" s="3" t="s">
        <v>3618</v>
      </c>
      <c r="R41" s="3" t="s">
        <v>3</v>
      </c>
      <c r="S41" s="3" t="s">
        <v>3648</v>
      </c>
      <c r="T41" s="3" t="s">
        <v>3619</v>
      </c>
      <c r="U41" s="3" t="s">
        <v>3620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3621</v>
      </c>
      <c r="AA41" s="3" t="s">
        <v>3622</v>
      </c>
      <c r="AB41" s="3" t="s">
        <v>3623</v>
      </c>
      <c r="AC41" s="3" t="s">
        <v>3624</v>
      </c>
      <c r="AD41" s="3" t="s">
        <v>1592</v>
      </c>
      <c r="AE41" s="3" t="s">
        <v>3625</v>
      </c>
      <c r="AF41" s="3" t="s">
        <v>1808</v>
      </c>
      <c r="AG41" s="3" t="s">
        <v>194</v>
      </c>
      <c r="AH41" s="3" t="s">
        <v>3626</v>
      </c>
      <c r="AI41" s="29" t="s">
        <v>3615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3627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3628</v>
      </c>
      <c r="AW41" s="3" t="s">
        <v>3629</v>
      </c>
      <c r="AX41" s="3" t="s">
        <v>266</v>
      </c>
      <c r="AY41" s="3" t="s">
        <v>3</v>
      </c>
      <c r="AZ41" s="3" t="s">
        <v>3</v>
      </c>
      <c r="BA41" s="3" t="s">
        <v>3630</v>
      </c>
      <c r="BB41" s="3" t="s">
        <v>1808</v>
      </c>
      <c r="BC41" s="1" t="s">
        <v>3631</v>
      </c>
      <c r="BD41" s="3" t="s">
        <v>3626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5510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3699</v>
      </c>
      <c r="K42" s="3" t="s">
        <v>1500</v>
      </c>
      <c r="L42" s="3" t="s">
        <v>3700</v>
      </c>
      <c r="M42" s="3" t="s">
        <v>1808</v>
      </c>
      <c r="N42" s="3" t="s">
        <v>1808</v>
      </c>
      <c r="O42" s="3" t="s">
        <v>3616</v>
      </c>
      <c r="P42" s="3" t="s">
        <v>3617</v>
      </c>
      <c r="Q42" s="3" t="s">
        <v>3618</v>
      </c>
      <c r="R42" s="3" t="s">
        <v>3</v>
      </c>
      <c r="S42" s="3" t="s">
        <v>3648</v>
      </c>
      <c r="T42" s="3" t="s">
        <v>3619</v>
      </c>
      <c r="U42" s="3" t="s">
        <v>3620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3621</v>
      </c>
      <c r="AA42" s="3" t="s">
        <v>3622</v>
      </c>
      <c r="AB42" s="3" t="s">
        <v>3623</v>
      </c>
      <c r="AC42" s="3" t="s">
        <v>3624</v>
      </c>
      <c r="AD42" s="3" t="s">
        <v>1592</v>
      </c>
      <c r="AE42" s="3" t="s">
        <v>3625</v>
      </c>
      <c r="AF42" s="3" t="s">
        <v>1808</v>
      </c>
      <c r="AG42" s="3" t="s">
        <v>194</v>
      </c>
      <c r="AH42" s="3" t="s">
        <v>3626</v>
      </c>
      <c r="AI42" s="29" t="s">
        <v>3615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3627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3628</v>
      </c>
      <c r="AW42" s="3" t="s">
        <v>3629</v>
      </c>
      <c r="AX42" s="3" t="s">
        <v>266</v>
      </c>
      <c r="AY42" s="3" t="s">
        <v>3</v>
      </c>
      <c r="AZ42" s="3" t="s">
        <v>5541</v>
      </c>
      <c r="BA42" s="3" t="s">
        <v>3630</v>
      </c>
      <c r="BB42" s="3" t="s">
        <v>1808</v>
      </c>
      <c r="BC42" s="1" t="s">
        <v>3631</v>
      </c>
      <c r="BD42" s="3" t="s">
        <v>3626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5511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3699</v>
      </c>
      <c r="K43" s="3" t="s">
        <v>1500</v>
      </c>
      <c r="L43" s="3" t="s">
        <v>3700</v>
      </c>
      <c r="M43" s="3" t="s">
        <v>1808</v>
      </c>
      <c r="N43" s="3" t="s">
        <v>1808</v>
      </c>
      <c r="O43" s="3" t="s">
        <v>3616</v>
      </c>
      <c r="P43" s="3" t="s">
        <v>3617</v>
      </c>
      <c r="Q43" s="3" t="s">
        <v>3618</v>
      </c>
      <c r="R43" s="3" t="s">
        <v>3</v>
      </c>
      <c r="S43" s="3" t="s">
        <v>3648</v>
      </c>
      <c r="T43" s="3" t="s">
        <v>3619</v>
      </c>
      <c r="U43" s="3" t="s">
        <v>3620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3621</v>
      </c>
      <c r="AA43" s="3" t="s">
        <v>3622</v>
      </c>
      <c r="AB43" s="3" t="s">
        <v>3623</v>
      </c>
      <c r="AC43" s="3" t="s">
        <v>3624</v>
      </c>
      <c r="AD43" s="3" t="s">
        <v>1592</v>
      </c>
      <c r="AE43" s="3" t="s">
        <v>3625</v>
      </c>
      <c r="AF43" s="3" t="s">
        <v>1808</v>
      </c>
      <c r="AG43" s="3" t="s">
        <v>194</v>
      </c>
      <c r="AH43" s="3" t="s">
        <v>3626</v>
      </c>
      <c r="AI43" s="29" t="s">
        <v>3615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3627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3628</v>
      </c>
      <c r="AW43" s="3" t="s">
        <v>3629</v>
      </c>
      <c r="AX43" s="3" t="s">
        <v>266</v>
      </c>
      <c r="AY43" s="3" t="s">
        <v>3</v>
      </c>
      <c r="AZ43" s="3" t="s">
        <v>3627</v>
      </c>
      <c r="BA43" s="3" t="s">
        <v>3</v>
      </c>
      <c r="BB43" s="3" t="s">
        <v>1808</v>
      </c>
      <c r="BC43" s="1" t="s">
        <v>3631</v>
      </c>
      <c r="BD43" s="3" t="s">
        <v>3626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5512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3699</v>
      </c>
      <c r="K44" s="3" t="s">
        <v>1500</v>
      </c>
      <c r="L44" s="3" t="s">
        <v>3700</v>
      </c>
      <c r="M44" s="3" t="s">
        <v>1808</v>
      </c>
      <c r="N44" s="3" t="s">
        <v>1808</v>
      </c>
      <c r="O44" s="3" t="s">
        <v>3616</v>
      </c>
      <c r="P44" s="3" t="s">
        <v>3617</v>
      </c>
      <c r="Q44" s="3" t="s">
        <v>3618</v>
      </c>
      <c r="R44" s="3" t="s">
        <v>3</v>
      </c>
      <c r="S44" s="3" t="s">
        <v>3648</v>
      </c>
      <c r="T44" s="3" t="s">
        <v>3619</v>
      </c>
      <c r="U44" s="3" t="s">
        <v>3620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3621</v>
      </c>
      <c r="AA44" s="3" t="s">
        <v>3622</v>
      </c>
      <c r="AB44" s="3" t="s">
        <v>3623</v>
      </c>
      <c r="AC44" s="3" t="s">
        <v>3624</v>
      </c>
      <c r="AD44" s="3" t="s">
        <v>1592</v>
      </c>
      <c r="AE44" s="3" t="s">
        <v>3625</v>
      </c>
      <c r="AF44" s="3" t="s">
        <v>1808</v>
      </c>
      <c r="AG44" s="3" t="s">
        <v>194</v>
      </c>
      <c r="AH44" s="3" t="s">
        <v>3626</v>
      </c>
      <c r="AI44" s="29" t="s">
        <v>3615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3627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3628</v>
      </c>
      <c r="AW44" s="3" t="s">
        <v>3629</v>
      </c>
      <c r="AX44" s="3" t="s">
        <v>266</v>
      </c>
      <c r="AY44" s="3" t="s">
        <v>3</v>
      </c>
      <c r="AZ44" s="3" t="s">
        <v>3627</v>
      </c>
      <c r="BA44" s="3" t="s">
        <v>5542</v>
      </c>
      <c r="BB44" s="3" t="s">
        <v>1808</v>
      </c>
      <c r="BC44" s="1" t="s">
        <v>3631</v>
      </c>
      <c r="BD44" s="3" t="s">
        <v>3626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5532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3699</v>
      </c>
      <c r="K45" s="3" t="s">
        <v>1500</v>
      </c>
      <c r="L45" s="3" t="s">
        <v>3700</v>
      </c>
      <c r="M45" s="3" t="s">
        <v>1808</v>
      </c>
      <c r="N45" s="3" t="s">
        <v>1808</v>
      </c>
      <c r="O45" s="3" t="s">
        <v>3616</v>
      </c>
      <c r="P45" s="3" t="s">
        <v>3617</v>
      </c>
      <c r="Q45" s="3" t="s">
        <v>3618</v>
      </c>
      <c r="R45" s="3" t="s">
        <v>3</v>
      </c>
      <c r="S45" s="3" t="s">
        <v>3648</v>
      </c>
      <c r="T45" s="3" t="s">
        <v>3619</v>
      </c>
      <c r="U45" s="3" t="s">
        <v>3620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3621</v>
      </c>
      <c r="AA45" s="3" t="s">
        <v>3622</v>
      </c>
      <c r="AB45" s="3" t="s">
        <v>3623</v>
      </c>
      <c r="AC45" s="3" t="s">
        <v>3624</v>
      </c>
      <c r="AD45" s="3" t="s">
        <v>1592</v>
      </c>
      <c r="AE45" s="3" t="s">
        <v>3625</v>
      </c>
      <c r="AF45" s="3" t="s">
        <v>1808</v>
      </c>
      <c r="AG45" s="3" t="s">
        <v>194</v>
      </c>
      <c r="AH45" s="3" t="s">
        <v>3626</v>
      </c>
      <c r="AI45" s="29" t="s">
        <v>3615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3627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3628</v>
      </c>
      <c r="AW45" s="3" t="s">
        <v>3629</v>
      </c>
      <c r="AX45" s="3" t="s">
        <v>266</v>
      </c>
      <c r="AY45" s="3" t="s">
        <v>3</v>
      </c>
      <c r="AZ45" s="3" t="s">
        <v>3627</v>
      </c>
      <c r="BA45" s="3" t="s">
        <v>3630</v>
      </c>
      <c r="BB45" s="3" t="s">
        <v>3</v>
      </c>
      <c r="BC45" s="1" t="s">
        <v>3631</v>
      </c>
      <c r="BD45" s="3" t="s">
        <v>3626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5533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3699</v>
      </c>
      <c r="K46" s="3" t="s">
        <v>1500</v>
      </c>
      <c r="L46" s="3" t="s">
        <v>3700</v>
      </c>
      <c r="M46" s="3" t="s">
        <v>1808</v>
      </c>
      <c r="N46" s="3" t="s">
        <v>1808</v>
      </c>
      <c r="O46" s="3" t="s">
        <v>3616</v>
      </c>
      <c r="P46" s="3" t="s">
        <v>3617</v>
      </c>
      <c r="Q46" s="3" t="s">
        <v>3618</v>
      </c>
      <c r="R46" s="3" t="s">
        <v>3</v>
      </c>
      <c r="S46" s="3" t="s">
        <v>3648</v>
      </c>
      <c r="T46" s="3" t="s">
        <v>3619</v>
      </c>
      <c r="U46" s="3" t="s">
        <v>3620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3621</v>
      </c>
      <c r="AA46" s="3" t="s">
        <v>3622</v>
      </c>
      <c r="AB46" s="3" t="s">
        <v>3623</v>
      </c>
      <c r="AC46" s="3" t="s">
        <v>3624</v>
      </c>
      <c r="AD46" s="3" t="s">
        <v>1592</v>
      </c>
      <c r="AE46" s="3" t="s">
        <v>3625</v>
      </c>
      <c r="AF46" s="3" t="s">
        <v>1808</v>
      </c>
      <c r="AG46" s="3" t="s">
        <v>194</v>
      </c>
      <c r="AH46" s="3" t="s">
        <v>3626</v>
      </c>
      <c r="AI46" s="29" t="s">
        <v>3615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3627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3628</v>
      </c>
      <c r="AW46" s="3" t="s">
        <v>3629</v>
      </c>
      <c r="AX46" s="3" t="s">
        <v>266</v>
      </c>
      <c r="AY46" s="3" t="s">
        <v>3</v>
      </c>
      <c r="AZ46" s="3" t="s">
        <v>3627</v>
      </c>
      <c r="BA46" s="3" t="s">
        <v>3630</v>
      </c>
      <c r="BB46" s="3" t="s">
        <v>5543</v>
      </c>
      <c r="BC46" s="1" t="s">
        <v>3631</v>
      </c>
      <c r="BD46" s="3" t="s">
        <v>3626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5644</v>
      </c>
      <c r="K47" s="3" t="s">
        <v>1500</v>
      </c>
      <c r="L47" s="3" t="s">
        <v>259</v>
      </c>
      <c r="M47" s="3" t="s">
        <v>5544</v>
      </c>
      <c r="N47" s="3" t="s">
        <v>1808</v>
      </c>
      <c r="O47" s="3" t="s">
        <v>3616</v>
      </c>
      <c r="P47" s="3" t="s">
        <v>3617</v>
      </c>
      <c r="Q47" s="3" t="s">
        <v>3618</v>
      </c>
      <c r="R47" s="3" t="s">
        <v>5645</v>
      </c>
      <c r="S47" s="3" t="s">
        <v>3648</v>
      </c>
      <c r="T47" s="3" t="s">
        <v>3619</v>
      </c>
      <c r="U47" s="3" t="s">
        <v>3620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3621</v>
      </c>
      <c r="AA47" s="3" t="s">
        <v>3622</v>
      </c>
      <c r="AB47" s="3" t="s">
        <v>3623</v>
      </c>
      <c r="AC47" s="3" t="s">
        <v>3624</v>
      </c>
      <c r="AD47" s="3" t="s">
        <v>1592</v>
      </c>
      <c r="AE47" s="3" t="s">
        <v>3625</v>
      </c>
      <c r="AF47" s="3" t="s">
        <v>1808</v>
      </c>
      <c r="AG47" s="3" t="s">
        <v>194</v>
      </c>
      <c r="AH47" s="3" t="s">
        <v>3626</v>
      </c>
      <c r="AI47" s="29" t="s">
        <v>3615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3627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3628</v>
      </c>
      <c r="AW47" s="3" t="s">
        <v>3629</v>
      </c>
      <c r="AX47" s="3" t="s">
        <v>266</v>
      </c>
      <c r="AY47" s="3" t="s">
        <v>3</v>
      </c>
      <c r="AZ47" s="3" t="s">
        <v>3627</v>
      </c>
      <c r="BA47" s="3" t="s">
        <v>3630</v>
      </c>
      <c r="BB47" s="3" t="s">
        <v>1808</v>
      </c>
      <c r="BC47" s="1" t="s">
        <v>3631</v>
      </c>
      <c r="BD47" s="3" t="s">
        <v>3626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5513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5644</v>
      </c>
      <c r="K48" s="3" t="s">
        <v>1500</v>
      </c>
      <c r="L48" s="3" t="s">
        <v>259</v>
      </c>
      <c r="M48" s="3" t="s">
        <v>5544</v>
      </c>
      <c r="N48" s="3" t="s">
        <v>1808</v>
      </c>
      <c r="O48" s="3" t="s">
        <v>3616</v>
      </c>
      <c r="P48" s="3" t="s">
        <v>3617</v>
      </c>
      <c r="Q48" s="3" t="s">
        <v>3618</v>
      </c>
      <c r="R48" s="3" t="s">
        <v>3</v>
      </c>
      <c r="S48" s="3" t="s">
        <v>3648</v>
      </c>
      <c r="T48" s="3" t="s">
        <v>3619</v>
      </c>
      <c r="U48" s="3" t="s">
        <v>3620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3621</v>
      </c>
      <c r="AA48" s="3" t="s">
        <v>3622</v>
      </c>
      <c r="AB48" s="3" t="s">
        <v>3623</v>
      </c>
      <c r="AC48" s="3" t="s">
        <v>3624</v>
      </c>
      <c r="AD48" s="3" t="s">
        <v>1592</v>
      </c>
      <c r="AE48" s="3" t="s">
        <v>3625</v>
      </c>
      <c r="AF48" s="3" t="s">
        <v>1808</v>
      </c>
      <c r="AG48" s="3" t="s">
        <v>194</v>
      </c>
      <c r="AH48" s="3" t="s">
        <v>3626</v>
      </c>
      <c r="AI48" s="29" t="s">
        <v>3615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3627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3628</v>
      </c>
      <c r="AW48" s="3" t="s">
        <v>3629</v>
      </c>
      <c r="AX48" s="3" t="s">
        <v>266</v>
      </c>
      <c r="AY48" s="3" t="s">
        <v>3</v>
      </c>
      <c r="AZ48" s="3" t="s">
        <v>3627</v>
      </c>
      <c r="BA48" s="3" t="s">
        <v>3630</v>
      </c>
      <c r="BB48" s="3" t="s">
        <v>1808</v>
      </c>
      <c r="BC48" s="1" t="s">
        <v>3631</v>
      </c>
      <c r="BD48" s="3" t="s">
        <v>3626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5514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5644</v>
      </c>
      <c r="K49" s="3" t="s">
        <v>1500</v>
      </c>
      <c r="L49" s="3" t="s">
        <v>259</v>
      </c>
      <c r="M49" s="3" t="s">
        <v>5544</v>
      </c>
      <c r="N49" s="3" t="s">
        <v>1808</v>
      </c>
      <c r="O49" s="3" t="s">
        <v>3616</v>
      </c>
      <c r="P49" s="3" t="s">
        <v>3617</v>
      </c>
      <c r="Q49" s="3" t="s">
        <v>3618</v>
      </c>
      <c r="R49" s="3" t="s">
        <v>5645</v>
      </c>
      <c r="S49" s="3" t="s">
        <v>3648</v>
      </c>
      <c r="T49" s="3" t="s">
        <v>3619</v>
      </c>
      <c r="U49" s="3" t="s">
        <v>3620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3622</v>
      </c>
      <c r="AB49" s="3" t="s">
        <v>3623</v>
      </c>
      <c r="AC49" s="3" t="s">
        <v>3624</v>
      </c>
      <c r="AD49" s="3" t="s">
        <v>1592</v>
      </c>
      <c r="AE49" s="3" t="s">
        <v>3625</v>
      </c>
      <c r="AF49" s="3" t="s">
        <v>1808</v>
      </c>
      <c r="AG49" s="3" t="s">
        <v>194</v>
      </c>
      <c r="AH49" s="3" t="s">
        <v>3626</v>
      </c>
      <c r="AI49" s="29" t="s">
        <v>3615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3627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3628</v>
      </c>
      <c r="AW49" s="3" t="s">
        <v>3629</v>
      </c>
      <c r="AX49" s="3" t="s">
        <v>266</v>
      </c>
      <c r="AY49" s="3" t="s">
        <v>3</v>
      </c>
      <c r="AZ49" s="3" t="s">
        <v>3627</v>
      </c>
      <c r="BA49" s="3" t="s">
        <v>3630</v>
      </c>
      <c r="BB49" s="3" t="s">
        <v>1808</v>
      </c>
      <c r="BC49" s="1" t="s">
        <v>3631</v>
      </c>
      <c r="BD49" s="3" t="s">
        <v>3626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5515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5644</v>
      </c>
      <c r="K50" s="3" t="s">
        <v>1500</v>
      </c>
      <c r="L50" s="3" t="s">
        <v>259</v>
      </c>
      <c r="M50" s="3" t="s">
        <v>5544</v>
      </c>
      <c r="N50" s="3" t="s">
        <v>1808</v>
      </c>
      <c r="O50" s="3" t="s">
        <v>3616</v>
      </c>
      <c r="P50" s="3" t="s">
        <v>3617</v>
      </c>
      <c r="Q50" s="3" t="s">
        <v>3618</v>
      </c>
      <c r="R50" s="3" t="s">
        <v>5645</v>
      </c>
      <c r="S50" s="3" t="s">
        <v>3648</v>
      </c>
      <c r="T50" s="3" t="s">
        <v>3619</v>
      </c>
      <c r="U50" s="3" t="s">
        <v>3620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3621</v>
      </c>
      <c r="AA50" s="3" t="s">
        <v>3622</v>
      </c>
      <c r="AB50" s="3" t="s">
        <v>3623</v>
      </c>
      <c r="AC50" s="3" t="s">
        <v>5534</v>
      </c>
      <c r="AD50" s="3" t="s">
        <v>1592</v>
      </c>
      <c r="AE50" s="3" t="s">
        <v>3625</v>
      </c>
      <c r="AF50" s="3" t="s">
        <v>1808</v>
      </c>
      <c r="AG50" s="3" t="s">
        <v>194</v>
      </c>
      <c r="AH50" s="3" t="s">
        <v>3626</v>
      </c>
      <c r="AI50" s="29" t="s">
        <v>3615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3627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3628</v>
      </c>
      <c r="AW50" s="3" t="s">
        <v>3629</v>
      </c>
      <c r="AX50" s="3" t="s">
        <v>266</v>
      </c>
      <c r="AY50" s="3" t="s">
        <v>3</v>
      </c>
      <c r="AZ50" s="3" t="s">
        <v>3627</v>
      </c>
      <c r="BA50" s="3" t="s">
        <v>3630</v>
      </c>
      <c r="BB50" s="3" t="s">
        <v>1808</v>
      </c>
      <c r="BC50" s="1" t="s">
        <v>3631</v>
      </c>
      <c r="BD50" s="3" t="s">
        <v>3626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5516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5644</v>
      </c>
      <c r="K51" s="3" t="s">
        <v>1500</v>
      </c>
      <c r="L51" s="3" t="s">
        <v>259</v>
      </c>
      <c r="M51" s="3" t="s">
        <v>5544</v>
      </c>
      <c r="N51" s="3" t="s">
        <v>1808</v>
      </c>
      <c r="O51" s="3" t="s">
        <v>3616</v>
      </c>
      <c r="P51" s="3" t="s">
        <v>3617</v>
      </c>
      <c r="Q51" s="3" t="s">
        <v>3618</v>
      </c>
      <c r="R51" s="3" t="s">
        <v>5645</v>
      </c>
      <c r="S51" s="3" t="s">
        <v>3648</v>
      </c>
      <c r="T51" s="3" t="s">
        <v>3619</v>
      </c>
      <c r="U51" s="3" t="s">
        <v>3620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3621</v>
      </c>
      <c r="AA51" s="3" t="s">
        <v>3622</v>
      </c>
      <c r="AB51" s="3" t="s">
        <v>3623</v>
      </c>
      <c r="AC51" s="3" t="s">
        <v>1592</v>
      </c>
      <c r="AD51" s="3" t="s">
        <v>1592</v>
      </c>
      <c r="AE51" s="3" t="s">
        <v>3625</v>
      </c>
      <c r="AF51" s="3" t="s">
        <v>1808</v>
      </c>
      <c r="AG51" s="3" t="s">
        <v>194</v>
      </c>
      <c r="AH51" s="3" t="s">
        <v>3626</v>
      </c>
      <c r="AI51" s="29" t="s">
        <v>3615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3627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3628</v>
      </c>
      <c r="AW51" s="3" t="s">
        <v>3629</v>
      </c>
      <c r="AX51" s="3" t="s">
        <v>266</v>
      </c>
      <c r="AY51" s="3" t="s">
        <v>3</v>
      </c>
      <c r="AZ51" s="3" t="s">
        <v>3627</v>
      </c>
      <c r="BA51" s="3" t="s">
        <v>3630</v>
      </c>
      <c r="BB51" s="3" t="s">
        <v>1808</v>
      </c>
      <c r="BC51" s="1" t="s">
        <v>3631</v>
      </c>
      <c r="BD51" s="3" t="s">
        <v>3626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5517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5644</v>
      </c>
      <c r="K52" s="3" t="s">
        <v>1500</v>
      </c>
      <c r="L52" s="3" t="s">
        <v>259</v>
      </c>
      <c r="M52" s="3" t="s">
        <v>5544</v>
      </c>
      <c r="N52" s="3" t="s">
        <v>1808</v>
      </c>
      <c r="O52" s="3" t="s">
        <v>3616</v>
      </c>
      <c r="P52" s="3" t="s">
        <v>3617</v>
      </c>
      <c r="Q52" s="3" t="s">
        <v>3618</v>
      </c>
      <c r="R52" s="3" t="s">
        <v>5645</v>
      </c>
      <c r="S52" s="3" t="s">
        <v>3648</v>
      </c>
      <c r="T52" s="3" t="s">
        <v>3619</v>
      </c>
      <c r="U52" s="3" t="s">
        <v>3620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3621</v>
      </c>
      <c r="AA52" s="3" t="s">
        <v>3622</v>
      </c>
      <c r="AB52" s="3" t="s">
        <v>3623</v>
      </c>
      <c r="AC52" s="3" t="s">
        <v>3624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3626</v>
      </c>
      <c r="AI52" s="29" t="s">
        <v>3615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3627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3628</v>
      </c>
      <c r="AW52" s="3" t="s">
        <v>3629</v>
      </c>
      <c r="AX52" s="3" t="s">
        <v>266</v>
      </c>
      <c r="AY52" s="3" t="s">
        <v>3</v>
      </c>
      <c r="AZ52" s="3" t="s">
        <v>3627</v>
      </c>
      <c r="BA52" s="3" t="s">
        <v>3630</v>
      </c>
      <c r="BB52" s="3" t="s">
        <v>1808</v>
      </c>
      <c r="BC52" s="1" t="s">
        <v>3631</v>
      </c>
      <c r="BD52" s="3" t="s">
        <v>3626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5518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5644</v>
      </c>
      <c r="K53" s="3" t="s">
        <v>1500</v>
      </c>
      <c r="L53" s="3" t="s">
        <v>259</v>
      </c>
      <c r="M53" s="3" t="s">
        <v>5544</v>
      </c>
      <c r="N53" s="3" t="s">
        <v>1808</v>
      </c>
      <c r="O53" s="3" t="s">
        <v>3616</v>
      </c>
      <c r="P53" s="3" t="s">
        <v>3617</v>
      </c>
      <c r="Q53" s="3" t="s">
        <v>3618</v>
      </c>
      <c r="R53" s="3" t="s">
        <v>5645</v>
      </c>
      <c r="S53" s="3" t="s">
        <v>3648</v>
      </c>
      <c r="T53" s="3" t="s">
        <v>3619</v>
      </c>
      <c r="U53" s="3" t="s">
        <v>3620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3621</v>
      </c>
      <c r="AA53" s="3" t="s">
        <v>3622</v>
      </c>
      <c r="AB53" s="3" t="s">
        <v>3623</v>
      </c>
      <c r="AC53" s="3" t="s">
        <v>3624</v>
      </c>
      <c r="AD53" s="3" t="s">
        <v>1592</v>
      </c>
      <c r="AE53" s="3" t="s">
        <v>5535</v>
      </c>
      <c r="AF53" s="3" t="s">
        <v>1808</v>
      </c>
      <c r="AG53" s="3" t="s">
        <v>194</v>
      </c>
      <c r="AH53" s="3" t="s">
        <v>3626</v>
      </c>
      <c r="AI53" s="29" t="s">
        <v>3615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3627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3628</v>
      </c>
      <c r="AW53" s="3" t="s">
        <v>3629</v>
      </c>
      <c r="AX53" s="3" t="s">
        <v>266</v>
      </c>
      <c r="AY53" s="3" t="s">
        <v>3</v>
      </c>
      <c r="AZ53" s="3" t="s">
        <v>3627</v>
      </c>
      <c r="BA53" s="3" t="s">
        <v>3630</v>
      </c>
      <c r="BB53" s="3" t="s">
        <v>1808</v>
      </c>
      <c r="BC53" s="1" t="s">
        <v>3631</v>
      </c>
      <c r="BD53" s="3" t="s">
        <v>3626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5519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5644</v>
      </c>
      <c r="K54" s="3" t="s">
        <v>1500</v>
      </c>
      <c r="L54" s="3" t="s">
        <v>259</v>
      </c>
      <c r="M54" s="3" t="s">
        <v>5544</v>
      </c>
      <c r="N54" s="3" t="s">
        <v>1808</v>
      </c>
      <c r="O54" s="3" t="s">
        <v>3616</v>
      </c>
      <c r="P54" s="3" t="s">
        <v>3617</v>
      </c>
      <c r="Q54" s="3" t="s">
        <v>3618</v>
      </c>
      <c r="R54" s="3" t="s">
        <v>5645</v>
      </c>
      <c r="S54" s="3" t="s">
        <v>3648</v>
      </c>
      <c r="T54" s="3" t="s">
        <v>3619</v>
      </c>
      <c r="U54" s="3" t="s">
        <v>3620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3621</v>
      </c>
      <c r="AA54" s="3" t="s">
        <v>3622</v>
      </c>
      <c r="AB54" s="3" t="s">
        <v>3623</v>
      </c>
      <c r="AC54" s="3" t="s">
        <v>3624</v>
      </c>
      <c r="AD54" s="3" t="s">
        <v>1592</v>
      </c>
      <c r="AE54" s="3" t="s">
        <v>5536</v>
      </c>
      <c r="AF54" s="3" t="s">
        <v>1808</v>
      </c>
      <c r="AG54" s="3" t="s">
        <v>194</v>
      </c>
      <c r="AH54" s="3" t="s">
        <v>3626</v>
      </c>
      <c r="AI54" s="29" t="s">
        <v>3615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3627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3628</v>
      </c>
      <c r="AW54" s="3" t="s">
        <v>3629</v>
      </c>
      <c r="AX54" s="3" t="s">
        <v>266</v>
      </c>
      <c r="AY54" s="3" t="s">
        <v>3</v>
      </c>
      <c r="AZ54" s="3" t="s">
        <v>3627</v>
      </c>
      <c r="BA54" s="3" t="s">
        <v>3630</v>
      </c>
      <c r="BB54" s="3" t="s">
        <v>1808</v>
      </c>
      <c r="BC54" s="1" t="s">
        <v>3631</v>
      </c>
      <c r="BD54" s="3" t="s">
        <v>3626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5520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5644</v>
      </c>
      <c r="K55" s="3" t="s">
        <v>1500</v>
      </c>
      <c r="L55" s="3" t="s">
        <v>259</v>
      </c>
      <c r="M55" s="3" t="s">
        <v>5544</v>
      </c>
      <c r="N55" s="3" t="s">
        <v>1808</v>
      </c>
      <c r="O55" s="3" t="s">
        <v>3616</v>
      </c>
      <c r="P55" s="3" t="s">
        <v>3617</v>
      </c>
      <c r="Q55" s="3" t="s">
        <v>3618</v>
      </c>
      <c r="R55" s="3" t="s">
        <v>5645</v>
      </c>
      <c r="S55" s="3" t="s">
        <v>3648</v>
      </c>
      <c r="T55" s="3" t="s">
        <v>3619</v>
      </c>
      <c r="U55" s="3" t="s">
        <v>3620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3621</v>
      </c>
      <c r="AA55" s="3" t="s">
        <v>3622</v>
      </c>
      <c r="AB55" s="3" t="s">
        <v>3623</v>
      </c>
      <c r="AC55" s="3" t="s">
        <v>3624</v>
      </c>
      <c r="AD55" s="3" t="s">
        <v>1592</v>
      </c>
      <c r="AE55" s="3" t="s">
        <v>5537</v>
      </c>
      <c r="AF55" s="3" t="s">
        <v>1808</v>
      </c>
      <c r="AG55" s="3" t="s">
        <v>194</v>
      </c>
      <c r="AH55" s="3" t="s">
        <v>3626</v>
      </c>
      <c r="AI55" s="29" t="s">
        <v>3615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3627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3628</v>
      </c>
      <c r="AW55" s="3" t="s">
        <v>3629</v>
      </c>
      <c r="AX55" s="3" t="s">
        <v>266</v>
      </c>
      <c r="AY55" s="3" t="s">
        <v>3</v>
      </c>
      <c r="AZ55" s="3" t="s">
        <v>3627</v>
      </c>
      <c r="BA55" s="3" t="s">
        <v>3630</v>
      </c>
      <c r="BB55" s="3" t="s">
        <v>1808</v>
      </c>
      <c r="BC55" s="1" t="s">
        <v>3631</v>
      </c>
      <c r="BD55" s="3" t="s">
        <v>3626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5521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5644</v>
      </c>
      <c r="K56" s="3" t="s">
        <v>1500</v>
      </c>
      <c r="L56" s="3" t="s">
        <v>259</v>
      </c>
      <c r="M56" s="3" t="s">
        <v>5544</v>
      </c>
      <c r="N56" s="3" t="s">
        <v>1808</v>
      </c>
      <c r="O56" s="3" t="s">
        <v>3616</v>
      </c>
      <c r="P56" s="3" t="s">
        <v>3617</v>
      </c>
      <c r="Q56" s="3" t="s">
        <v>3618</v>
      </c>
      <c r="R56" s="3" t="s">
        <v>5645</v>
      </c>
      <c r="S56" s="3" t="s">
        <v>3648</v>
      </c>
      <c r="T56" s="3" t="s">
        <v>3619</v>
      </c>
      <c r="U56" s="3" t="s">
        <v>3620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3621</v>
      </c>
      <c r="AA56" s="3" t="s">
        <v>3622</v>
      </c>
      <c r="AB56" s="3" t="s">
        <v>3623</v>
      </c>
      <c r="AC56" s="3" t="s">
        <v>3624</v>
      </c>
      <c r="AD56" s="3" t="s">
        <v>1592</v>
      </c>
      <c r="AE56" s="3" t="s">
        <v>3625</v>
      </c>
      <c r="AF56" s="3" t="s">
        <v>1808</v>
      </c>
      <c r="AG56" s="3" t="s">
        <v>3</v>
      </c>
      <c r="AH56" s="3" t="s">
        <v>3626</v>
      </c>
      <c r="AI56" s="29" t="s">
        <v>3615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3627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3628</v>
      </c>
      <c r="AW56" s="3" t="s">
        <v>3629</v>
      </c>
      <c r="AX56" s="3" t="s">
        <v>266</v>
      </c>
      <c r="AY56" s="3" t="s">
        <v>3</v>
      </c>
      <c r="AZ56" s="3" t="s">
        <v>3627</v>
      </c>
      <c r="BA56" s="3" t="s">
        <v>3630</v>
      </c>
      <c r="BB56" s="3" t="s">
        <v>1808</v>
      </c>
      <c r="BC56" s="1" t="s">
        <v>3631</v>
      </c>
      <c r="BD56" s="3" t="s">
        <v>3626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5522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5644</v>
      </c>
      <c r="K57" s="3" t="s">
        <v>1500</v>
      </c>
      <c r="L57" s="3" t="s">
        <v>259</v>
      </c>
      <c r="M57" s="3" t="s">
        <v>5544</v>
      </c>
      <c r="N57" s="3" t="s">
        <v>1808</v>
      </c>
      <c r="O57" s="3" t="s">
        <v>3616</v>
      </c>
      <c r="P57" s="3" t="s">
        <v>3617</v>
      </c>
      <c r="Q57" s="3" t="s">
        <v>3618</v>
      </c>
      <c r="R57" s="3" t="s">
        <v>5645</v>
      </c>
      <c r="S57" s="3" t="s">
        <v>3648</v>
      </c>
      <c r="T57" s="3" t="s">
        <v>3619</v>
      </c>
      <c r="U57" s="3" t="s">
        <v>3620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3621</v>
      </c>
      <c r="AA57" s="3" t="s">
        <v>3622</v>
      </c>
      <c r="AB57" s="3" t="s">
        <v>3623</v>
      </c>
      <c r="AC57" s="3" t="s">
        <v>3624</v>
      </c>
      <c r="AD57" s="3" t="s">
        <v>1592</v>
      </c>
      <c r="AE57" s="3" t="s">
        <v>3625</v>
      </c>
      <c r="AF57" s="3" t="s">
        <v>1808</v>
      </c>
      <c r="AG57" s="3" t="s">
        <v>1592</v>
      </c>
      <c r="AH57" s="3" t="s">
        <v>3626</v>
      </c>
      <c r="AI57" s="29" t="s">
        <v>3615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3627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3628</v>
      </c>
      <c r="AW57" s="3" t="s">
        <v>3629</v>
      </c>
      <c r="AX57" s="3" t="s">
        <v>266</v>
      </c>
      <c r="AY57" s="3" t="s">
        <v>3</v>
      </c>
      <c r="AZ57" s="3" t="s">
        <v>3627</v>
      </c>
      <c r="BA57" s="3" t="s">
        <v>3630</v>
      </c>
      <c r="BB57" s="3" t="s">
        <v>1808</v>
      </c>
      <c r="BC57" s="1" t="s">
        <v>3631</v>
      </c>
      <c r="BD57" s="3" t="s">
        <v>3626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5523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5644</v>
      </c>
      <c r="K58" s="3" t="s">
        <v>1500</v>
      </c>
      <c r="L58" s="3" t="s">
        <v>259</v>
      </c>
      <c r="M58" s="3" t="s">
        <v>5544</v>
      </c>
      <c r="N58" s="3" t="s">
        <v>1808</v>
      </c>
      <c r="O58" s="3" t="s">
        <v>3616</v>
      </c>
      <c r="P58" s="3" t="s">
        <v>3617</v>
      </c>
      <c r="Q58" s="3" t="s">
        <v>3618</v>
      </c>
      <c r="R58" s="3" t="s">
        <v>5645</v>
      </c>
      <c r="S58" s="3" t="s">
        <v>3648</v>
      </c>
      <c r="T58" s="3" t="s">
        <v>3619</v>
      </c>
      <c r="U58" s="3" t="s">
        <v>3620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3621</v>
      </c>
      <c r="AA58" s="3" t="s">
        <v>3622</v>
      </c>
      <c r="AB58" s="3" t="s">
        <v>3623</v>
      </c>
      <c r="AC58" s="3" t="s">
        <v>3624</v>
      </c>
      <c r="AD58" s="3" t="s">
        <v>1592</v>
      </c>
      <c r="AE58" s="3" t="s">
        <v>3625</v>
      </c>
      <c r="AF58" s="3" t="s">
        <v>1808</v>
      </c>
      <c r="AG58" s="3" t="s">
        <v>5538</v>
      </c>
      <c r="AH58" s="3" t="s">
        <v>3626</v>
      </c>
      <c r="AI58" s="29" t="s">
        <v>3615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3627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3628</v>
      </c>
      <c r="AW58" s="3" t="s">
        <v>3629</v>
      </c>
      <c r="AX58" s="3" t="s">
        <v>266</v>
      </c>
      <c r="AY58" s="3" t="s">
        <v>3</v>
      </c>
      <c r="AZ58" s="3" t="s">
        <v>3627</v>
      </c>
      <c r="BA58" s="3" t="s">
        <v>3630</v>
      </c>
      <c r="BB58" s="3" t="s">
        <v>1808</v>
      </c>
      <c r="BC58" s="1" t="s">
        <v>3631</v>
      </c>
      <c r="BD58" s="3" t="s">
        <v>3626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5524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5644</v>
      </c>
      <c r="K59" s="3" t="s">
        <v>1500</v>
      </c>
      <c r="L59" s="3" t="s">
        <v>259</v>
      </c>
      <c r="M59" s="3" t="s">
        <v>5544</v>
      </c>
      <c r="N59" s="3" t="s">
        <v>1808</v>
      </c>
      <c r="O59" s="3" t="s">
        <v>3616</v>
      </c>
      <c r="P59" s="3" t="s">
        <v>3617</v>
      </c>
      <c r="Q59" s="3" t="s">
        <v>3618</v>
      </c>
      <c r="R59" s="3" t="s">
        <v>5645</v>
      </c>
      <c r="S59" s="3" t="s">
        <v>3648</v>
      </c>
      <c r="T59" s="3" t="s">
        <v>3619</v>
      </c>
      <c r="U59" s="3" t="s">
        <v>3620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3621</v>
      </c>
      <c r="AA59" s="3" t="s">
        <v>3622</v>
      </c>
      <c r="AB59" s="3" t="s">
        <v>3623</v>
      </c>
      <c r="AC59" s="3" t="s">
        <v>3624</v>
      </c>
      <c r="AD59" s="3" t="s">
        <v>1592</v>
      </c>
      <c r="AE59" s="3" t="s">
        <v>3625</v>
      </c>
      <c r="AF59" s="3" t="s">
        <v>1808</v>
      </c>
      <c r="AG59" s="3" t="s">
        <v>194</v>
      </c>
      <c r="AH59" s="3" t="s">
        <v>3626</v>
      </c>
      <c r="AI59" s="29" t="s">
        <v>3615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3627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3628</v>
      </c>
      <c r="AW59" s="3" t="s">
        <v>3629</v>
      </c>
      <c r="AX59" s="3" t="s">
        <v>266</v>
      </c>
      <c r="AY59" s="3" t="s">
        <v>3</v>
      </c>
      <c r="AZ59" s="3" t="s">
        <v>3627</v>
      </c>
      <c r="BA59" s="3" t="s">
        <v>3630</v>
      </c>
      <c r="BB59" s="3" t="s">
        <v>1808</v>
      </c>
      <c r="BC59" s="1" t="s">
        <v>3631</v>
      </c>
      <c r="BD59" s="3" t="s">
        <v>3626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5525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5644</v>
      </c>
      <c r="K60" s="3" t="s">
        <v>1500</v>
      </c>
      <c r="L60" s="3" t="s">
        <v>259</v>
      </c>
      <c r="M60" s="3" t="s">
        <v>5544</v>
      </c>
      <c r="N60" s="3" t="s">
        <v>1808</v>
      </c>
      <c r="O60" s="3" t="s">
        <v>3616</v>
      </c>
      <c r="P60" s="3" t="s">
        <v>3617</v>
      </c>
      <c r="Q60" s="3" t="s">
        <v>3618</v>
      </c>
      <c r="R60" s="3" t="s">
        <v>5645</v>
      </c>
      <c r="S60" s="3" t="s">
        <v>3648</v>
      </c>
      <c r="T60" s="3" t="s">
        <v>3619</v>
      </c>
      <c r="U60" s="3" t="s">
        <v>3620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3621</v>
      </c>
      <c r="AA60" s="3" t="s">
        <v>3622</v>
      </c>
      <c r="AB60" s="3" t="s">
        <v>3623</v>
      </c>
      <c r="AC60" s="3" t="s">
        <v>3624</v>
      </c>
      <c r="AD60" s="3" t="s">
        <v>1592</v>
      </c>
      <c r="AE60" s="3" t="s">
        <v>3625</v>
      </c>
      <c r="AF60" s="3" t="s">
        <v>1808</v>
      </c>
      <c r="AG60" s="3" t="s">
        <v>194</v>
      </c>
      <c r="AH60" s="3" t="s">
        <v>3626</v>
      </c>
      <c r="AI60" s="29" t="s">
        <v>3615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5539</v>
      </c>
      <c r="AO60" s="3" t="s">
        <v>3627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3628</v>
      </c>
      <c r="AW60" s="3" t="s">
        <v>3629</v>
      </c>
      <c r="AX60" s="3" t="s">
        <v>266</v>
      </c>
      <c r="AY60" s="3" t="s">
        <v>3</v>
      </c>
      <c r="AZ60" s="3" t="s">
        <v>3627</v>
      </c>
      <c r="BA60" s="3" t="s">
        <v>3630</v>
      </c>
      <c r="BB60" s="3" t="s">
        <v>1808</v>
      </c>
      <c r="BC60" s="1" t="s">
        <v>3631</v>
      </c>
      <c r="BD60" s="3" t="s">
        <v>3626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5526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5644</v>
      </c>
      <c r="K61" s="3" t="s">
        <v>1500</v>
      </c>
      <c r="L61" s="3" t="s">
        <v>259</v>
      </c>
      <c r="M61" s="3" t="s">
        <v>5544</v>
      </c>
      <c r="N61" s="3" t="s">
        <v>1808</v>
      </c>
      <c r="O61" s="3" t="s">
        <v>3616</v>
      </c>
      <c r="P61" s="3" t="s">
        <v>3617</v>
      </c>
      <c r="Q61" s="3" t="s">
        <v>3618</v>
      </c>
      <c r="R61" s="3" t="s">
        <v>5645</v>
      </c>
      <c r="S61" s="3" t="s">
        <v>3648</v>
      </c>
      <c r="T61" s="3" t="s">
        <v>3619</v>
      </c>
      <c r="U61" s="3" t="s">
        <v>3620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3621</v>
      </c>
      <c r="AA61" s="3" t="s">
        <v>3622</v>
      </c>
      <c r="AB61" s="3" t="s">
        <v>3623</v>
      </c>
      <c r="AC61" s="3" t="s">
        <v>3624</v>
      </c>
      <c r="AD61" s="3" t="s">
        <v>1592</v>
      </c>
      <c r="AE61" s="3" t="s">
        <v>3625</v>
      </c>
      <c r="AF61" s="3" t="s">
        <v>1808</v>
      </c>
      <c r="AG61" s="3" t="s">
        <v>194</v>
      </c>
      <c r="AH61" s="3" t="s">
        <v>3626</v>
      </c>
      <c r="AI61" s="29" t="s">
        <v>3615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3627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3628</v>
      </c>
      <c r="AW61" s="3" t="s">
        <v>3629</v>
      </c>
      <c r="AX61" s="3" t="s">
        <v>266</v>
      </c>
      <c r="AY61" s="3" t="s">
        <v>3</v>
      </c>
      <c r="AZ61" s="3" t="s">
        <v>3</v>
      </c>
      <c r="BA61" s="3" t="s">
        <v>3630</v>
      </c>
      <c r="BB61" s="3" t="s">
        <v>1808</v>
      </c>
      <c r="BC61" s="1" t="s">
        <v>3631</v>
      </c>
      <c r="BD61" s="3" t="s">
        <v>3626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5527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5644</v>
      </c>
      <c r="K62" s="3" t="s">
        <v>1500</v>
      </c>
      <c r="L62" s="3" t="s">
        <v>259</v>
      </c>
      <c r="M62" s="3" t="s">
        <v>5544</v>
      </c>
      <c r="N62" s="3" t="s">
        <v>1808</v>
      </c>
      <c r="O62" s="3" t="s">
        <v>3616</v>
      </c>
      <c r="P62" s="3" t="s">
        <v>3617</v>
      </c>
      <c r="Q62" s="3" t="s">
        <v>3618</v>
      </c>
      <c r="R62" s="3" t="s">
        <v>5645</v>
      </c>
      <c r="S62" s="3" t="s">
        <v>3648</v>
      </c>
      <c r="T62" s="3" t="s">
        <v>3619</v>
      </c>
      <c r="U62" s="3" t="s">
        <v>3620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3621</v>
      </c>
      <c r="AA62" s="3" t="s">
        <v>3622</v>
      </c>
      <c r="AB62" s="3" t="s">
        <v>3623</v>
      </c>
      <c r="AC62" s="3" t="s">
        <v>3624</v>
      </c>
      <c r="AD62" s="3" t="s">
        <v>1592</v>
      </c>
      <c r="AE62" s="3" t="s">
        <v>3625</v>
      </c>
      <c r="AF62" s="3" t="s">
        <v>1808</v>
      </c>
      <c r="AG62" s="3" t="s">
        <v>194</v>
      </c>
      <c r="AH62" s="3" t="s">
        <v>3626</v>
      </c>
      <c r="AI62" s="29" t="s">
        <v>3615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3627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3628</v>
      </c>
      <c r="AW62" s="3" t="s">
        <v>3629</v>
      </c>
      <c r="AX62" s="3" t="s">
        <v>266</v>
      </c>
      <c r="AY62" s="3" t="s">
        <v>3</v>
      </c>
      <c r="AZ62" s="3" t="s">
        <v>5541</v>
      </c>
      <c r="BA62" s="3" t="s">
        <v>3630</v>
      </c>
      <c r="BB62" s="3" t="s">
        <v>1808</v>
      </c>
      <c r="BC62" s="1" t="s">
        <v>3631</v>
      </c>
      <c r="BD62" s="3" t="s">
        <v>3626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5528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5644</v>
      </c>
      <c r="K63" s="3" t="s">
        <v>1500</v>
      </c>
      <c r="L63" s="3" t="s">
        <v>259</v>
      </c>
      <c r="M63" s="3" t="s">
        <v>5544</v>
      </c>
      <c r="N63" s="3" t="s">
        <v>1808</v>
      </c>
      <c r="O63" s="3" t="s">
        <v>3616</v>
      </c>
      <c r="P63" s="3" t="s">
        <v>3617</v>
      </c>
      <c r="Q63" s="3" t="s">
        <v>3618</v>
      </c>
      <c r="R63" s="3" t="s">
        <v>5645</v>
      </c>
      <c r="S63" s="3" t="s">
        <v>3648</v>
      </c>
      <c r="T63" s="3" t="s">
        <v>3619</v>
      </c>
      <c r="U63" s="3" t="s">
        <v>3620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3621</v>
      </c>
      <c r="AA63" s="3" t="s">
        <v>3622</v>
      </c>
      <c r="AB63" s="3" t="s">
        <v>3623</v>
      </c>
      <c r="AC63" s="3" t="s">
        <v>3624</v>
      </c>
      <c r="AD63" s="3" t="s">
        <v>1592</v>
      </c>
      <c r="AE63" s="3" t="s">
        <v>3625</v>
      </c>
      <c r="AF63" s="3" t="s">
        <v>1808</v>
      </c>
      <c r="AG63" s="3" t="s">
        <v>194</v>
      </c>
      <c r="AH63" s="3" t="s">
        <v>3626</v>
      </c>
      <c r="AI63" s="29" t="s">
        <v>3615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3627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3628</v>
      </c>
      <c r="AW63" s="3" t="s">
        <v>3629</v>
      </c>
      <c r="AX63" s="3" t="s">
        <v>266</v>
      </c>
      <c r="AY63" s="3" t="s">
        <v>3</v>
      </c>
      <c r="AZ63" s="3" t="s">
        <v>3627</v>
      </c>
      <c r="BA63" s="3" t="s">
        <v>3</v>
      </c>
      <c r="BB63" s="3" t="s">
        <v>1808</v>
      </c>
      <c r="BC63" s="1" t="s">
        <v>3631</v>
      </c>
      <c r="BD63" s="3" t="s">
        <v>3626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5529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5644</v>
      </c>
      <c r="K64" s="3" t="s">
        <v>1500</v>
      </c>
      <c r="L64" s="3" t="s">
        <v>259</v>
      </c>
      <c r="M64" s="3" t="s">
        <v>5544</v>
      </c>
      <c r="N64" s="3" t="s">
        <v>1808</v>
      </c>
      <c r="O64" s="3" t="s">
        <v>3616</v>
      </c>
      <c r="P64" s="3" t="s">
        <v>3617</v>
      </c>
      <c r="Q64" s="3" t="s">
        <v>3618</v>
      </c>
      <c r="R64" s="3" t="s">
        <v>5645</v>
      </c>
      <c r="S64" s="3" t="s">
        <v>3648</v>
      </c>
      <c r="T64" s="3" t="s">
        <v>3619</v>
      </c>
      <c r="U64" s="3" t="s">
        <v>3620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3621</v>
      </c>
      <c r="AA64" s="3" t="s">
        <v>3622</v>
      </c>
      <c r="AB64" s="3" t="s">
        <v>3623</v>
      </c>
      <c r="AC64" s="3" t="s">
        <v>3624</v>
      </c>
      <c r="AD64" s="3" t="s">
        <v>1592</v>
      </c>
      <c r="AE64" s="3" t="s">
        <v>3625</v>
      </c>
      <c r="AF64" s="3" t="s">
        <v>1808</v>
      </c>
      <c r="AG64" s="3" t="s">
        <v>194</v>
      </c>
      <c r="AH64" s="3" t="s">
        <v>3626</v>
      </c>
      <c r="AI64" s="29" t="s">
        <v>3615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3627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3628</v>
      </c>
      <c r="AW64" s="3" t="s">
        <v>3629</v>
      </c>
      <c r="AX64" s="3" t="s">
        <v>266</v>
      </c>
      <c r="AY64" s="3" t="s">
        <v>3</v>
      </c>
      <c r="AZ64" s="3" t="s">
        <v>3627</v>
      </c>
      <c r="BA64" s="3" t="s">
        <v>5542</v>
      </c>
      <c r="BB64" s="3" t="s">
        <v>1808</v>
      </c>
      <c r="BC64" s="1" t="s">
        <v>3631</v>
      </c>
      <c r="BD64" s="3" t="s">
        <v>3626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5530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5644</v>
      </c>
      <c r="K65" s="3" t="s">
        <v>1500</v>
      </c>
      <c r="L65" s="3" t="s">
        <v>259</v>
      </c>
      <c r="M65" s="3" t="s">
        <v>5544</v>
      </c>
      <c r="N65" s="3" t="s">
        <v>1808</v>
      </c>
      <c r="O65" s="3" t="s">
        <v>3616</v>
      </c>
      <c r="P65" s="3" t="s">
        <v>3617</v>
      </c>
      <c r="Q65" s="3" t="s">
        <v>3618</v>
      </c>
      <c r="R65" s="3" t="s">
        <v>5645</v>
      </c>
      <c r="S65" s="3" t="s">
        <v>3648</v>
      </c>
      <c r="T65" s="3" t="s">
        <v>3619</v>
      </c>
      <c r="U65" s="3" t="s">
        <v>3620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3621</v>
      </c>
      <c r="AA65" s="3" t="s">
        <v>3622</v>
      </c>
      <c r="AB65" s="3" t="s">
        <v>3623</v>
      </c>
      <c r="AC65" s="3" t="s">
        <v>3624</v>
      </c>
      <c r="AD65" s="3" t="s">
        <v>1592</v>
      </c>
      <c r="AE65" s="3" t="s">
        <v>3625</v>
      </c>
      <c r="AF65" s="3" t="s">
        <v>1808</v>
      </c>
      <c r="AG65" s="3" t="s">
        <v>194</v>
      </c>
      <c r="AH65" s="3" t="s">
        <v>3626</v>
      </c>
      <c r="AI65" s="29" t="s">
        <v>3615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3627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3628</v>
      </c>
      <c r="AW65" s="3" t="s">
        <v>3629</v>
      </c>
      <c r="AX65" s="3" t="s">
        <v>266</v>
      </c>
      <c r="AY65" s="3" t="s">
        <v>3</v>
      </c>
      <c r="AZ65" s="3" t="s">
        <v>3627</v>
      </c>
      <c r="BA65" s="3" t="s">
        <v>3630</v>
      </c>
      <c r="BB65" s="3" t="s">
        <v>3</v>
      </c>
      <c r="BC65" s="1" t="s">
        <v>3631</v>
      </c>
      <c r="BD65" s="3" t="s">
        <v>3626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5531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5644</v>
      </c>
      <c r="K66" s="3" t="s">
        <v>1500</v>
      </c>
      <c r="L66" s="3" t="s">
        <v>259</v>
      </c>
      <c r="M66" s="3" t="s">
        <v>5544</v>
      </c>
      <c r="N66" s="3" t="s">
        <v>1808</v>
      </c>
      <c r="O66" s="3" t="s">
        <v>3616</v>
      </c>
      <c r="P66" s="3" t="s">
        <v>3617</v>
      </c>
      <c r="Q66" s="3" t="s">
        <v>3618</v>
      </c>
      <c r="R66" s="3" t="s">
        <v>5645</v>
      </c>
      <c r="S66" s="3" t="s">
        <v>3648</v>
      </c>
      <c r="T66" s="3" t="s">
        <v>3619</v>
      </c>
      <c r="U66" s="3" t="s">
        <v>3620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3621</v>
      </c>
      <c r="AA66" s="3" t="s">
        <v>3622</v>
      </c>
      <c r="AB66" s="3" t="s">
        <v>3623</v>
      </c>
      <c r="AC66" s="3" t="s">
        <v>3624</v>
      </c>
      <c r="AD66" s="3" t="s">
        <v>1592</v>
      </c>
      <c r="AE66" s="3" t="s">
        <v>3625</v>
      </c>
      <c r="AF66" s="3" t="s">
        <v>1808</v>
      </c>
      <c r="AG66" s="3" t="s">
        <v>194</v>
      </c>
      <c r="AH66" s="3" t="s">
        <v>3626</v>
      </c>
      <c r="AI66" s="29" t="s">
        <v>3615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3627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3628</v>
      </c>
      <c r="AW66" s="3" t="s">
        <v>3629</v>
      </c>
      <c r="AX66" s="3" t="s">
        <v>266</v>
      </c>
      <c r="AY66" s="3" t="s">
        <v>3</v>
      </c>
      <c r="AZ66" s="3" t="s">
        <v>3627</v>
      </c>
      <c r="BA66" s="3" t="s">
        <v>3630</v>
      </c>
      <c r="BB66" s="3" t="s">
        <v>5543</v>
      </c>
      <c r="BC66" s="1" t="s">
        <v>3631</v>
      </c>
      <c r="BD66" s="3" t="s">
        <v>3626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4716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4718</v>
      </c>
      <c r="U67" s="3">
        <v>350228</v>
      </c>
      <c r="V67" s="3">
        <v>1227</v>
      </c>
      <c r="W67" s="34" t="s">
        <v>4717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4782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4728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4729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4718</v>
      </c>
      <c r="U68" s="3">
        <v>350228</v>
      </c>
      <c r="V68" s="3">
        <v>1227</v>
      </c>
      <c r="W68" s="34" t="s">
        <v>4717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4782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4727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4716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4726</v>
      </c>
      <c r="R69" s="3">
        <v>39</v>
      </c>
      <c r="S69" s="3">
        <v>350228</v>
      </c>
      <c r="T69" s="34" t="s">
        <v>4718</v>
      </c>
      <c r="U69" s="3">
        <v>350228</v>
      </c>
      <c r="V69" s="3">
        <v>1227</v>
      </c>
      <c r="W69" s="34" t="s">
        <v>4717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4782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4725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4716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4718</v>
      </c>
      <c r="U70" s="3">
        <v>350228</v>
      </c>
      <c r="V70" s="3">
        <v>1227</v>
      </c>
      <c r="W70" s="34" t="s">
        <v>4717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4782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4724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4716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4718</v>
      </c>
      <c r="U71" s="3">
        <v>350228</v>
      </c>
      <c r="V71" s="3">
        <v>1227</v>
      </c>
      <c r="W71" s="34" t="s">
        <v>4717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4782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4723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4716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4718</v>
      </c>
      <c r="U72" s="3">
        <v>350228</v>
      </c>
      <c r="V72" s="3">
        <v>1227</v>
      </c>
      <c r="W72" s="34" t="s">
        <v>4717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4782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4722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4716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4718</v>
      </c>
      <c r="U73" s="3">
        <v>350228</v>
      </c>
      <c r="V73" s="3">
        <v>1227</v>
      </c>
      <c r="W73" s="34" t="s">
        <v>4717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4782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4721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4716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4718</v>
      </c>
      <c r="U74" s="3">
        <v>350228</v>
      </c>
      <c r="V74" s="3">
        <v>1227</v>
      </c>
      <c r="W74" s="34" t="s">
        <v>4717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4782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4730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4716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4718</v>
      </c>
      <c r="U75" s="3">
        <f>S75</f>
        <v>90000000</v>
      </c>
      <c r="V75" s="3">
        <v>1227</v>
      </c>
      <c r="W75" s="34" t="s">
        <v>4717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4782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4716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4718</v>
      </c>
      <c r="U76" s="22">
        <f>S76</f>
        <v>50000</v>
      </c>
      <c r="V76" s="22">
        <v>1227</v>
      </c>
      <c r="W76" s="21" t="s">
        <v>4717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4782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4728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4729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4718</v>
      </c>
      <c r="U77" s="22">
        <f t="shared" ref="U77:U83" si="4">S77</f>
        <v>50000</v>
      </c>
      <c r="V77" s="22">
        <v>1227</v>
      </c>
      <c r="W77" s="21" t="s">
        <v>4717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4782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4727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4716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4726</v>
      </c>
      <c r="R78" s="22">
        <v>39</v>
      </c>
      <c r="S78" s="22">
        <v>50000</v>
      </c>
      <c r="T78" s="21" t="s">
        <v>4718</v>
      </c>
      <c r="U78" s="22">
        <f t="shared" si="4"/>
        <v>50000</v>
      </c>
      <c r="V78" s="22">
        <v>1227</v>
      </c>
      <c r="W78" s="21" t="s">
        <v>4717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4782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4725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4716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4718</v>
      </c>
      <c r="U79" s="22">
        <f t="shared" si="4"/>
        <v>50000</v>
      </c>
      <c r="V79" s="22">
        <v>1227</v>
      </c>
      <c r="W79" s="21" t="s">
        <v>4717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4782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4724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4716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4718</v>
      </c>
      <c r="U80" s="22">
        <f t="shared" si="4"/>
        <v>50000</v>
      </c>
      <c r="V80" s="22">
        <v>1227</v>
      </c>
      <c r="W80" s="21" t="s">
        <v>4717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4782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4723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4716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4718</v>
      </c>
      <c r="U81" s="22">
        <f t="shared" si="4"/>
        <v>50000</v>
      </c>
      <c r="V81" s="22">
        <v>1227</v>
      </c>
      <c r="W81" s="21" t="s">
        <v>4717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4782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4722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4716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4718</v>
      </c>
      <c r="U82" s="22">
        <f t="shared" si="4"/>
        <v>50000</v>
      </c>
      <c r="V82" s="22">
        <v>1227</v>
      </c>
      <c r="W82" s="21" t="s">
        <v>4717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4782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4721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4716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4718</v>
      </c>
      <c r="U83" s="22">
        <f t="shared" si="4"/>
        <v>50000</v>
      </c>
      <c r="V83" s="22">
        <v>1227</v>
      </c>
      <c r="W83" s="21" t="s">
        <v>4717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4782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4730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4716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4718</v>
      </c>
      <c r="U84" s="22">
        <f>S84</f>
        <v>90000000</v>
      </c>
      <c r="V84" s="22">
        <v>1227</v>
      </c>
      <c r="W84" s="21" t="s">
        <v>4717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4782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5420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5428</v>
      </c>
      <c r="L85" s="34" t="s">
        <v>258</v>
      </c>
      <c r="M85" s="34" t="s">
        <v>5426</v>
      </c>
      <c r="N85" s="34" t="s">
        <v>5427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5429</v>
      </c>
      <c r="T85" s="34" t="s">
        <v>5430</v>
      </c>
      <c r="U85" s="34" t="s">
        <v>5430</v>
      </c>
      <c r="V85" s="34" t="s">
        <v>5431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5421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5417</v>
      </c>
      <c r="K86" s="34" t="s">
        <v>5428</v>
      </c>
      <c r="L86" s="34" t="s">
        <v>258</v>
      </c>
      <c r="M86" s="34" t="s">
        <v>5426</v>
      </c>
      <c r="N86" s="34" t="s">
        <v>5427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5429</v>
      </c>
      <c r="T86" s="34" t="s">
        <v>5430</v>
      </c>
      <c r="U86" s="34" t="s">
        <v>5430</v>
      </c>
      <c r="V86" s="34" t="s">
        <v>5431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5422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5418</v>
      </c>
      <c r="K87" s="34" t="s">
        <v>5428</v>
      </c>
      <c r="L87" s="34" t="s">
        <v>258</v>
      </c>
      <c r="M87" s="34" t="s">
        <v>5426</v>
      </c>
      <c r="N87" s="34" t="s">
        <v>5427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5429</v>
      </c>
      <c r="T87" s="34" t="s">
        <v>5430</v>
      </c>
      <c r="U87" s="34" t="s">
        <v>5430</v>
      </c>
      <c r="V87" s="34" t="s">
        <v>5431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5423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5428</v>
      </c>
      <c r="L88" s="34" t="s">
        <v>5419</v>
      </c>
      <c r="M88" s="34" t="s">
        <v>5426</v>
      </c>
      <c r="N88" s="34" t="s">
        <v>5427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5429</v>
      </c>
      <c r="T88" s="34" t="s">
        <v>5430</v>
      </c>
      <c r="U88" s="34" t="s">
        <v>5430</v>
      </c>
      <c r="V88" s="34" t="s">
        <v>5431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5424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5417</v>
      </c>
      <c r="K89" s="34" t="s">
        <v>5428</v>
      </c>
      <c r="L89" s="34" t="s">
        <v>5419</v>
      </c>
      <c r="M89" s="34" t="s">
        <v>5426</v>
      </c>
      <c r="N89" s="34" t="s">
        <v>5427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5429</v>
      </c>
      <c r="T89" s="34" t="s">
        <v>5430</v>
      </c>
      <c r="U89" s="34" t="s">
        <v>5430</v>
      </c>
      <c r="V89" s="34" t="s">
        <v>5431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5425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5418</v>
      </c>
      <c r="K90" s="34" t="s">
        <v>5428</v>
      </c>
      <c r="L90" s="34" t="s">
        <v>5419</v>
      </c>
      <c r="M90" s="34" t="s">
        <v>5426</v>
      </c>
      <c r="N90" s="34" t="s">
        <v>5427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5429</v>
      </c>
      <c r="T90" s="34" t="s">
        <v>5430</v>
      </c>
      <c r="U90" s="34" t="s">
        <v>5430</v>
      </c>
      <c r="V90" s="34" t="s">
        <v>5431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3649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5674</v>
      </c>
      <c r="K91" s="3" t="s">
        <v>1500</v>
      </c>
      <c r="L91" s="3" t="s">
        <v>3615</v>
      </c>
      <c r="M91" s="3" t="s">
        <v>1808</v>
      </c>
      <c r="N91" s="3" t="s">
        <v>1808</v>
      </c>
      <c r="O91" s="3" t="s">
        <v>3616</v>
      </c>
      <c r="P91" s="3" t="s">
        <v>3617</v>
      </c>
      <c r="Q91" s="3" t="s">
        <v>3618</v>
      </c>
      <c r="R91" s="3" t="s">
        <v>3</v>
      </c>
      <c r="S91" s="3" t="s">
        <v>3648</v>
      </c>
      <c r="T91" s="3" t="s">
        <v>3619</v>
      </c>
      <c r="U91" s="3" t="s">
        <v>3620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3621</v>
      </c>
      <c r="AA91" s="3" t="s">
        <v>3622</v>
      </c>
      <c r="AB91" s="3" t="s">
        <v>3623</v>
      </c>
      <c r="AC91" s="3" t="s">
        <v>3624</v>
      </c>
      <c r="AD91" s="3" t="s">
        <v>1592</v>
      </c>
      <c r="AE91" s="3" t="s">
        <v>3625</v>
      </c>
      <c r="AF91" s="3" t="s">
        <v>1808</v>
      </c>
      <c r="AG91" s="3" t="s">
        <v>194</v>
      </c>
      <c r="AH91" s="3" t="s">
        <v>3626</v>
      </c>
      <c r="AI91" s="29" t="s">
        <v>3615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3627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3628</v>
      </c>
      <c r="AW91" s="3" t="s">
        <v>3629</v>
      </c>
      <c r="AX91" s="3" t="s">
        <v>266</v>
      </c>
      <c r="AY91" s="3" t="s">
        <v>3</v>
      </c>
      <c r="AZ91" s="3" t="s">
        <v>3627</v>
      </c>
      <c r="BA91" s="3" t="s">
        <v>3630</v>
      </c>
      <c r="BB91" s="3" t="s">
        <v>1808</v>
      </c>
      <c r="BC91" s="1" t="s">
        <v>3631</v>
      </c>
      <c r="BD91" s="3" t="s">
        <v>3626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3644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3642</v>
      </c>
      <c r="K92" s="3" t="s">
        <v>1500</v>
      </c>
      <c r="L92" s="3" t="s">
        <v>3645</v>
      </c>
      <c r="M92" s="3" t="s">
        <v>1808</v>
      </c>
      <c r="N92" s="3" t="s">
        <v>1808</v>
      </c>
      <c r="O92" s="3" t="s">
        <v>3616</v>
      </c>
      <c r="P92" s="3" t="s">
        <v>3617</v>
      </c>
      <c r="Q92" s="3" t="s">
        <v>3618</v>
      </c>
      <c r="R92" s="3" t="s">
        <v>3</v>
      </c>
      <c r="S92" s="3" t="s">
        <v>3648</v>
      </c>
      <c r="T92" s="3" t="s">
        <v>3619</v>
      </c>
      <c r="U92" s="3" t="s">
        <v>3620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3621</v>
      </c>
      <c r="AA92" s="3" t="s">
        <v>3622</v>
      </c>
      <c r="AB92" s="3" t="s">
        <v>3623</v>
      </c>
      <c r="AC92" s="3" t="s">
        <v>3624</v>
      </c>
      <c r="AD92" s="3" t="s">
        <v>1592</v>
      </c>
      <c r="AE92" s="3" t="s">
        <v>3625</v>
      </c>
      <c r="AF92" s="3" t="s">
        <v>1808</v>
      </c>
      <c r="AG92" s="3" t="s">
        <v>194</v>
      </c>
      <c r="AH92" s="3" t="s">
        <v>3626</v>
      </c>
      <c r="AI92" s="29" t="s">
        <v>3615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3627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3628</v>
      </c>
      <c r="AW92" s="3" t="s">
        <v>3629</v>
      </c>
      <c r="AX92" s="3" t="s">
        <v>266</v>
      </c>
      <c r="AY92" s="3" t="s">
        <v>3</v>
      </c>
      <c r="AZ92" s="3" t="s">
        <v>3627</v>
      </c>
      <c r="BA92" s="3" t="s">
        <v>3630</v>
      </c>
      <c r="BB92" s="3" t="s">
        <v>1808</v>
      </c>
      <c r="BC92" s="1" t="s">
        <v>3631</v>
      </c>
      <c r="BD92" s="3" t="s">
        <v>3626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4704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3642</v>
      </c>
      <c r="K93" s="3" t="s">
        <v>3</v>
      </c>
      <c r="L93" s="3" t="s">
        <v>3643</v>
      </c>
      <c r="M93" s="3" t="s">
        <v>1808</v>
      </c>
      <c r="N93" s="3" t="s">
        <v>1808</v>
      </c>
      <c r="O93" s="3" t="s">
        <v>3616</v>
      </c>
      <c r="P93" s="3" t="s">
        <v>3617</v>
      </c>
      <c r="Q93" s="3" t="s">
        <v>3618</v>
      </c>
      <c r="R93" s="3" t="s">
        <v>3</v>
      </c>
      <c r="S93" s="3" t="s">
        <v>3648</v>
      </c>
      <c r="T93" s="3" t="s">
        <v>3619</v>
      </c>
      <c r="U93" s="3" t="s">
        <v>3620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3621</v>
      </c>
      <c r="AA93" s="3" t="s">
        <v>3622</v>
      </c>
      <c r="AB93" s="3" t="s">
        <v>3623</v>
      </c>
      <c r="AC93" s="3" t="s">
        <v>3624</v>
      </c>
      <c r="AD93" s="3" t="s">
        <v>1592</v>
      </c>
      <c r="AE93" s="3" t="s">
        <v>3625</v>
      </c>
      <c r="AF93" s="3" t="s">
        <v>1808</v>
      </c>
      <c r="AG93" s="3" t="s">
        <v>194</v>
      </c>
      <c r="AH93" s="3" t="s">
        <v>3626</v>
      </c>
      <c r="AI93" s="29" t="s">
        <v>3615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3627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3628</v>
      </c>
      <c r="AW93" s="3" t="s">
        <v>3629</v>
      </c>
      <c r="AX93" s="3" t="s">
        <v>266</v>
      </c>
      <c r="AY93" s="3" t="s">
        <v>3</v>
      </c>
      <c r="AZ93" s="3" t="s">
        <v>3627</v>
      </c>
      <c r="BA93" s="3" t="s">
        <v>3630</v>
      </c>
      <c r="BB93" s="3" t="s">
        <v>1808</v>
      </c>
      <c r="BC93" s="1" t="s">
        <v>3631</v>
      </c>
      <c r="BD93" s="3" t="s">
        <v>3626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4691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3642</v>
      </c>
      <c r="K94" s="3" t="s">
        <v>1592</v>
      </c>
      <c r="L94" s="3" t="s">
        <v>3643</v>
      </c>
      <c r="M94" s="3" t="s">
        <v>1808</v>
      </c>
      <c r="N94" s="3" t="s">
        <v>1808</v>
      </c>
      <c r="O94" s="3" t="s">
        <v>3616</v>
      </c>
      <c r="P94" s="3" t="s">
        <v>3617</v>
      </c>
      <c r="Q94" s="3" t="s">
        <v>3618</v>
      </c>
      <c r="R94" s="3" t="s">
        <v>3</v>
      </c>
      <c r="S94" s="3" t="s">
        <v>3648</v>
      </c>
      <c r="T94" s="3" t="s">
        <v>3619</v>
      </c>
      <c r="U94" s="3" t="s">
        <v>3620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3621</v>
      </c>
      <c r="AA94" s="3" t="s">
        <v>3622</v>
      </c>
      <c r="AB94" s="3" t="s">
        <v>3623</v>
      </c>
      <c r="AC94" s="3" t="s">
        <v>3624</v>
      </c>
      <c r="AD94" s="3" t="s">
        <v>1592</v>
      </c>
      <c r="AE94" s="3" t="s">
        <v>3625</v>
      </c>
      <c r="AF94" s="3" t="s">
        <v>1808</v>
      </c>
      <c r="AG94" s="3" t="s">
        <v>194</v>
      </c>
      <c r="AH94" s="3" t="s">
        <v>3626</v>
      </c>
      <c r="AI94" s="29" t="s">
        <v>3615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3627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3628</v>
      </c>
      <c r="AW94" s="3" t="s">
        <v>3629</v>
      </c>
      <c r="AX94" s="3" t="s">
        <v>266</v>
      </c>
      <c r="AY94" s="3" t="s">
        <v>3</v>
      </c>
      <c r="AZ94" s="3" t="s">
        <v>3627</v>
      </c>
      <c r="BA94" s="3" t="s">
        <v>3630</v>
      </c>
      <c r="BB94" s="3" t="s">
        <v>1808</v>
      </c>
      <c r="BC94" s="1" t="s">
        <v>3631</v>
      </c>
      <c r="BD94" s="3" t="s">
        <v>3626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3642</v>
      </c>
      <c r="K95" s="3" t="s">
        <v>4788</v>
      </c>
      <c r="L95" s="3" t="s">
        <v>3643</v>
      </c>
      <c r="M95" s="3" t="s">
        <v>1808</v>
      </c>
      <c r="N95" s="3" t="s">
        <v>1808</v>
      </c>
      <c r="O95" s="3" t="s">
        <v>3616</v>
      </c>
      <c r="P95" s="3" t="s">
        <v>3617</v>
      </c>
      <c r="Q95" s="3" t="s">
        <v>3618</v>
      </c>
      <c r="R95" s="3" t="s">
        <v>3</v>
      </c>
      <c r="S95" s="3" t="s">
        <v>3648</v>
      </c>
      <c r="T95" s="3" t="s">
        <v>3619</v>
      </c>
      <c r="U95" s="3" t="s">
        <v>3620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3621</v>
      </c>
      <c r="AA95" s="3" t="s">
        <v>3622</v>
      </c>
      <c r="AB95" s="3" t="s">
        <v>3623</v>
      </c>
      <c r="AC95" s="3" t="s">
        <v>3624</v>
      </c>
      <c r="AD95" s="3" t="s">
        <v>1592</v>
      </c>
      <c r="AE95" s="3" t="s">
        <v>3625</v>
      </c>
      <c r="AF95" s="3" t="s">
        <v>1808</v>
      </c>
      <c r="AG95" s="3" t="s">
        <v>194</v>
      </c>
      <c r="AH95" s="3" t="s">
        <v>3626</v>
      </c>
      <c r="AI95" s="29" t="s">
        <v>3615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3627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3628</v>
      </c>
      <c r="AW95" s="3" t="s">
        <v>3629</v>
      </c>
      <c r="AX95" s="3" t="s">
        <v>266</v>
      </c>
      <c r="AY95" s="3" t="s">
        <v>3</v>
      </c>
      <c r="AZ95" s="3" t="s">
        <v>3627</v>
      </c>
      <c r="BA95" s="3" t="s">
        <v>3630</v>
      </c>
      <c r="BB95" s="3" t="s">
        <v>1808</v>
      </c>
      <c r="BC95" s="1" t="s">
        <v>3631</v>
      </c>
      <c r="BD95" s="3" t="s">
        <v>3626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3646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3642</v>
      </c>
      <c r="K96" s="3" t="s">
        <v>1500</v>
      </c>
      <c r="L96" s="3" t="s">
        <v>3645</v>
      </c>
      <c r="M96" s="3" t="s">
        <v>1808</v>
      </c>
      <c r="N96" s="3" t="s">
        <v>1808</v>
      </c>
      <c r="O96" s="3" t="s">
        <v>3616</v>
      </c>
      <c r="P96" s="3" t="s">
        <v>3617</v>
      </c>
      <c r="Q96" s="3" t="s">
        <v>3618</v>
      </c>
      <c r="R96" s="3" t="s">
        <v>3</v>
      </c>
      <c r="S96" s="3" t="s">
        <v>3648</v>
      </c>
      <c r="T96" s="3" t="s">
        <v>3619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3621</v>
      </c>
      <c r="AA96" s="3" t="s">
        <v>3622</v>
      </c>
      <c r="AB96" s="3" t="s">
        <v>3623</v>
      </c>
      <c r="AC96" s="3" t="s">
        <v>3624</v>
      </c>
      <c r="AD96" s="3" t="s">
        <v>1592</v>
      </c>
      <c r="AE96" s="3" t="s">
        <v>3625</v>
      </c>
      <c r="AF96" s="3" t="s">
        <v>1808</v>
      </c>
      <c r="AG96" s="3" t="s">
        <v>194</v>
      </c>
      <c r="AH96" s="3" t="s">
        <v>3626</v>
      </c>
      <c r="AI96" s="29" t="s">
        <v>3615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3627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3628</v>
      </c>
      <c r="AW96" s="3" t="s">
        <v>3629</v>
      </c>
      <c r="AX96" s="3" t="s">
        <v>266</v>
      </c>
      <c r="AY96" s="3" t="s">
        <v>3</v>
      </c>
      <c r="AZ96" s="3" t="s">
        <v>3627</v>
      </c>
      <c r="BA96" s="3" t="s">
        <v>3630</v>
      </c>
      <c r="BB96" s="3" t="s">
        <v>1808</v>
      </c>
      <c r="BC96" s="1" t="s">
        <v>3631</v>
      </c>
      <c r="BD96" s="3" t="s">
        <v>3626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3647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3642</v>
      </c>
      <c r="K97" s="3" t="s">
        <v>1500</v>
      </c>
      <c r="L97" s="3" t="s">
        <v>3643</v>
      </c>
      <c r="M97" s="3" t="s">
        <v>259</v>
      </c>
      <c r="N97" s="3" t="s">
        <v>1808</v>
      </c>
      <c r="O97" s="3" t="s">
        <v>3616</v>
      </c>
      <c r="P97" s="3" t="s">
        <v>3617</v>
      </c>
      <c r="Q97" s="3" t="s">
        <v>3618</v>
      </c>
      <c r="R97" s="3" t="s">
        <v>3</v>
      </c>
      <c r="S97" s="3" t="s">
        <v>3648</v>
      </c>
      <c r="T97" s="3" t="s">
        <v>3619</v>
      </c>
      <c r="U97" s="3" t="s">
        <v>3620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3621</v>
      </c>
      <c r="AA97" s="3" t="s">
        <v>3622</v>
      </c>
      <c r="AB97" s="3" t="s">
        <v>3623</v>
      </c>
      <c r="AC97" s="3" t="s">
        <v>3624</v>
      </c>
      <c r="AD97" s="3" t="s">
        <v>1592</v>
      </c>
      <c r="AE97" s="3" t="s">
        <v>3625</v>
      </c>
      <c r="AF97" s="3" t="s">
        <v>1808</v>
      </c>
      <c r="AG97" s="3" t="s">
        <v>194</v>
      </c>
      <c r="AH97" s="3" t="s">
        <v>3626</v>
      </c>
      <c r="AI97" s="29" t="s">
        <v>3615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3627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3628</v>
      </c>
      <c r="AW97" s="3" t="s">
        <v>3629</v>
      </c>
      <c r="AX97" s="3" t="s">
        <v>266</v>
      </c>
      <c r="AY97" s="3" t="s">
        <v>3</v>
      </c>
      <c r="AZ97" s="3" t="s">
        <v>3627</v>
      </c>
      <c r="BA97" s="3" t="s">
        <v>3630</v>
      </c>
      <c r="BB97" s="3" t="s">
        <v>1808</v>
      </c>
      <c r="BC97" s="1" t="s">
        <v>3631</v>
      </c>
      <c r="BD97" s="3" t="s">
        <v>3626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3649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3699</v>
      </c>
      <c r="K98" s="3" t="s">
        <v>1500</v>
      </c>
      <c r="L98" s="3" t="s">
        <v>3700</v>
      </c>
      <c r="M98" s="3" t="s">
        <v>1808</v>
      </c>
      <c r="N98" s="3" t="s">
        <v>1808</v>
      </c>
      <c r="O98" s="3" t="s">
        <v>3616</v>
      </c>
      <c r="P98" s="3" t="s">
        <v>3617</v>
      </c>
      <c r="Q98" s="3" t="s">
        <v>3618</v>
      </c>
      <c r="R98" s="3" t="s">
        <v>3</v>
      </c>
      <c r="S98" s="3" t="s">
        <v>3648</v>
      </c>
      <c r="T98" s="3" t="s">
        <v>3619</v>
      </c>
      <c r="U98" s="3" t="s">
        <v>3620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3621</v>
      </c>
      <c r="AA98" s="3" t="s">
        <v>3622</v>
      </c>
      <c r="AB98" s="3" t="s">
        <v>3623</v>
      </c>
      <c r="AC98" s="3" t="s">
        <v>3624</v>
      </c>
      <c r="AD98" s="3" t="s">
        <v>1592</v>
      </c>
      <c r="AE98" s="3" t="s">
        <v>3625</v>
      </c>
      <c r="AF98" s="3" t="s">
        <v>1808</v>
      </c>
      <c r="AG98" s="3" t="s">
        <v>194</v>
      </c>
      <c r="AH98" s="3" t="s">
        <v>3626</v>
      </c>
      <c r="AI98" s="29" t="s">
        <v>3615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3627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3628</v>
      </c>
      <c r="AW98" s="3" t="s">
        <v>3629</v>
      </c>
      <c r="AX98" s="3" t="s">
        <v>266</v>
      </c>
      <c r="AY98" s="3" t="s">
        <v>3</v>
      </c>
      <c r="AZ98" s="3" t="s">
        <v>3627</v>
      </c>
      <c r="BA98" s="3" t="s">
        <v>3630</v>
      </c>
      <c r="BB98" s="3" t="s">
        <v>1808</v>
      </c>
      <c r="BC98" s="1" t="s">
        <v>3631</v>
      </c>
      <c r="BD98" s="3" t="s">
        <v>3626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5579</v>
      </c>
      <c r="K99" s="13" t="s">
        <v>1527</v>
      </c>
      <c r="L99" s="13" t="s">
        <v>5578</v>
      </c>
      <c r="M99" s="13" t="s">
        <v>258</v>
      </c>
      <c r="N99" s="13" t="s">
        <v>5426</v>
      </c>
      <c r="O99" s="13" t="s">
        <v>5681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5429</v>
      </c>
      <c r="U99" s="13" t="s">
        <v>5430</v>
      </c>
      <c r="V99" s="13" t="s">
        <v>5430</v>
      </c>
      <c r="W99" s="13" t="s">
        <v>5431</v>
      </c>
      <c r="X99" s="13" t="s">
        <v>5580</v>
      </c>
      <c r="Y99" s="13">
        <v>1</v>
      </c>
      <c r="Z99" s="13">
        <v>10114</v>
      </c>
      <c r="AA99" s="13" t="s">
        <v>5603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5579</v>
      </c>
      <c r="K100" s="13" t="s">
        <v>1527</v>
      </c>
      <c r="L100" s="13" t="s">
        <v>5578</v>
      </c>
      <c r="M100" s="13" t="s">
        <v>258</v>
      </c>
      <c r="N100" s="13" t="s">
        <v>5426</v>
      </c>
      <c r="O100" s="13" t="s">
        <v>5581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5429</v>
      </c>
      <c r="U100" s="13" t="s">
        <v>5430</v>
      </c>
      <c r="V100" s="13" t="s">
        <v>5430</v>
      </c>
      <c r="W100" s="13" t="s">
        <v>5431</v>
      </c>
      <c r="X100" s="13" t="s">
        <v>5580</v>
      </c>
      <c r="Y100" s="13">
        <v>1</v>
      </c>
      <c r="Z100" s="13">
        <v>10114</v>
      </c>
      <c r="AA100" s="13" t="s">
        <v>5603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5579</v>
      </c>
      <c r="K101" s="13" t="s">
        <v>5417</v>
      </c>
      <c r="L101" s="13" t="s">
        <v>5578</v>
      </c>
      <c r="M101" s="13" t="s">
        <v>258</v>
      </c>
      <c r="N101" s="13" t="s">
        <v>5426</v>
      </c>
      <c r="O101" s="13" t="s">
        <v>5581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5429</v>
      </c>
      <c r="U101" s="13" t="s">
        <v>5430</v>
      </c>
      <c r="V101" s="13" t="s">
        <v>5430</v>
      </c>
      <c r="W101" s="13" t="s">
        <v>5431</v>
      </c>
      <c r="X101" s="13" t="s">
        <v>5580</v>
      </c>
      <c r="Y101" s="13">
        <v>1</v>
      </c>
      <c r="Z101" s="13">
        <v>10114</v>
      </c>
      <c r="AA101" s="13" t="s">
        <v>5603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5450</v>
      </c>
      <c r="D1" t="s">
        <v>4835</v>
      </c>
    </row>
    <row r="2" spans="1:8">
      <c r="C2" t="s">
        <v>5453</v>
      </c>
      <c r="D2" s="47">
        <v>2963080</v>
      </c>
    </row>
    <row r="3" spans="1:8">
      <c r="C3" s="46" t="s">
        <v>5443</v>
      </c>
      <c r="D3" s="48">
        <v>24567649</v>
      </c>
    </row>
    <row r="4" spans="1:8">
      <c r="C4" s="46" t="s">
        <v>5444</v>
      </c>
      <c r="D4" s="48">
        <v>6</v>
      </c>
    </row>
    <row r="6" spans="1:8">
      <c r="A6" t="s">
        <v>4835</v>
      </c>
      <c r="D6" t="s">
        <v>4865</v>
      </c>
    </row>
    <row r="7" spans="1:8">
      <c r="A7" t="s">
        <v>5490</v>
      </c>
      <c r="G7" t="str">
        <f>A7</f>
        <v>&lt;participe&gt;</v>
      </c>
    </row>
    <row r="8" spans="1:8">
      <c r="B8" t="s">
        <v>5491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4839</v>
      </c>
      <c r="D10" s="32"/>
      <c r="E10" t="s">
        <v>1860</v>
      </c>
      <c r="F10" t="s">
        <v>4856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4840</v>
      </c>
      <c r="D11" s="32" t="str">
        <f>"Nombres  part creado x QA "&amp;$D$3</f>
        <v>Nombres  part creado x QA 24567649</v>
      </c>
      <c r="E11" t="s">
        <v>1861</v>
      </c>
      <c r="F11" t="s">
        <v>3703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4841</v>
      </c>
      <c r="D12" s="45" t="s">
        <v>5458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4842</v>
      </c>
      <c r="D13" s="32"/>
      <c r="E13" t="s">
        <v>1862</v>
      </c>
      <c r="F13" t="s">
        <v>4856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5454</v>
      </c>
      <c r="D14" s="36" t="s">
        <v>1771</v>
      </c>
      <c r="E14" t="s">
        <v>5456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4845</v>
      </c>
      <c r="D16" s="32" t="str">
        <f>"Ape1  part creado x QA "&amp;$D$3</f>
        <v>Ape1  part creado x QA 24567649</v>
      </c>
      <c r="E16" t="s">
        <v>4859</v>
      </c>
      <c r="F16" t="s">
        <v>3703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4846</v>
      </c>
      <c r="D17" s="32" t="str">
        <f>"Nom1  part creado x QA "&amp;$D$3</f>
        <v>Nom1  part creado x QA 24567649</v>
      </c>
      <c r="E17" t="s">
        <v>4860</v>
      </c>
      <c r="F17" t="s">
        <v>3703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5455</v>
      </c>
      <c r="F18" t="s">
        <v>3703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4848</v>
      </c>
      <c r="D19" s="32">
        <f>D4</f>
        <v>6</v>
      </c>
      <c r="E19" t="s">
        <v>5457</v>
      </c>
      <c r="G19" t="str">
        <f t="shared" si="1"/>
        <v>&lt;dv&gt;6&lt;/dv&gt;</v>
      </c>
      <c r="H19">
        <f t="shared" si="0"/>
        <v>1</v>
      </c>
    </row>
    <row r="20" spans="2:8">
      <c r="C20" t="s">
        <v>4849</v>
      </c>
      <c r="D20" s="32"/>
      <c r="E20" t="s">
        <v>4863</v>
      </c>
      <c r="F20" t="s">
        <v>3703</v>
      </c>
      <c r="G20" t="str">
        <f t="shared" si="1"/>
        <v/>
      </c>
      <c r="H20">
        <f t="shared" si="0"/>
        <v>0</v>
      </c>
    </row>
    <row r="21" spans="2:8">
      <c r="B21" t="s">
        <v>5492</v>
      </c>
      <c r="E21" t="s">
        <v>4864</v>
      </c>
      <c r="F21" t="s">
        <v>3703</v>
      </c>
      <c r="G21" t="str">
        <f>B21</f>
        <v>&lt;/entidad&gt;</v>
      </c>
      <c r="H21">
        <f t="shared" si="0"/>
        <v>0</v>
      </c>
    </row>
    <row r="22" spans="2:8">
      <c r="B22" t="s">
        <v>5459</v>
      </c>
      <c r="G22" t="str">
        <f>B22</f>
        <v>&lt;fisicas&gt;</v>
      </c>
    </row>
    <row r="23" spans="2:8">
      <c r="C23" t="s">
        <v>5461</v>
      </c>
      <c r="D23" s="51" t="s">
        <v>5475</v>
      </c>
      <c r="E23" t="s">
        <v>5477</v>
      </c>
      <c r="G23" t="str">
        <f t="shared" si="1"/>
        <v>&lt;fecha_nacimiento&gt;01/01/1981&lt;/fecha_nacimiento&gt;</v>
      </c>
    </row>
    <row r="24" spans="2:8">
      <c r="C24" t="s">
        <v>5462</v>
      </c>
      <c r="D24" s="8">
        <v>115</v>
      </c>
      <c r="E24" t="s">
        <v>5478</v>
      </c>
      <c r="G24" t="str">
        <f t="shared" si="1"/>
        <v>&lt;pais_nacimiento&gt;115&lt;/pais_nacimiento&gt;</v>
      </c>
    </row>
    <row r="25" spans="2:8">
      <c r="C25" t="s">
        <v>5463</v>
      </c>
      <c r="D25" s="8">
        <v>99</v>
      </c>
      <c r="E25" t="s">
        <v>4967</v>
      </c>
      <c r="G25" t="str">
        <f t="shared" si="1"/>
        <v>&lt;pais_nacionalidad&gt;99&lt;/pais_nacionalidad&gt;</v>
      </c>
    </row>
    <row r="26" spans="2:8">
      <c r="C26" t="s">
        <v>5464</v>
      </c>
      <c r="D26" s="7" t="s">
        <v>5476</v>
      </c>
      <c r="E26" t="s">
        <v>4887</v>
      </c>
      <c r="G26" t="str">
        <f t="shared" si="1"/>
        <v>&lt;sexo&gt;V&lt;/sexo&gt;</v>
      </c>
    </row>
    <row r="27" spans="2:8">
      <c r="C27" t="s">
        <v>5465</v>
      </c>
      <c r="D27" s="7" t="s">
        <v>1</v>
      </c>
      <c r="E27" t="s">
        <v>4902</v>
      </c>
      <c r="G27" t="str">
        <f t="shared" si="1"/>
        <v>&lt;estado_civil&gt;S&lt;/estado_civil&gt;</v>
      </c>
    </row>
    <row r="28" spans="2:8">
      <c r="C28" t="s">
        <v>5466</v>
      </c>
      <c r="D28" s="7" t="s">
        <v>5446</v>
      </c>
      <c r="E28" t="s">
        <v>4977</v>
      </c>
      <c r="G28" t="str">
        <f t="shared" si="1"/>
        <v>&lt;regimen_conyugal&gt; &lt;/regimen_conyugal&gt;</v>
      </c>
    </row>
    <row r="29" spans="2:8">
      <c r="C29" t="s">
        <v>5467</v>
      </c>
      <c r="D29" s="7" t="s">
        <v>4632</v>
      </c>
      <c r="E29" t="s">
        <v>5479</v>
      </c>
      <c r="G29" t="str">
        <f t="shared" si="1"/>
        <v>&lt;nivel_estudios&gt;P&lt;/nivel_estudios&gt;</v>
      </c>
    </row>
    <row r="30" spans="2:8">
      <c r="C30" t="s">
        <v>5468</v>
      </c>
      <c r="D30" s="7" t="s">
        <v>5476</v>
      </c>
      <c r="E30" t="s">
        <v>5480</v>
      </c>
      <c r="G30" t="str">
        <f t="shared" si="1"/>
        <v>&lt;origen_fondos&gt;V&lt;/origen_fondos&gt;</v>
      </c>
    </row>
    <row r="31" spans="2:8">
      <c r="C31" t="s">
        <v>5469</v>
      </c>
      <c r="D31" s="7" t="s">
        <v>246</v>
      </c>
      <c r="E31" t="s">
        <v>5481</v>
      </c>
      <c r="G31" t="str">
        <f t="shared" si="1"/>
        <v>&lt;ingresos_mensual&gt;D&lt;/ingresos_mensual&gt;</v>
      </c>
    </row>
    <row r="32" spans="2:8">
      <c r="C32" t="s">
        <v>5470</v>
      </c>
      <c r="D32" s="7" t="s">
        <v>246</v>
      </c>
      <c r="E32" t="s">
        <v>5482</v>
      </c>
      <c r="G32" t="str">
        <f t="shared" si="1"/>
        <v>&lt;ingresos_ocasional&gt;D&lt;/ingresos_ocasional&gt;</v>
      </c>
    </row>
    <row r="33" spans="3:7">
      <c r="C33" t="s">
        <v>5471</v>
      </c>
      <c r="D33" s="7" t="s">
        <v>246</v>
      </c>
      <c r="E33" t="s">
        <v>5483</v>
      </c>
      <c r="G33" t="str">
        <f t="shared" si="1"/>
        <v>&lt;patrimonio_financiero&gt;D&lt;/patrimonio_financiero&gt;</v>
      </c>
    </row>
    <row r="34" spans="3:7">
      <c r="C34" t="s">
        <v>5472</v>
      </c>
      <c r="D34" s="7" t="s">
        <v>246</v>
      </c>
      <c r="E34" t="s">
        <v>5484</v>
      </c>
      <c r="G34" t="str">
        <f t="shared" si="1"/>
        <v>&lt;patrimonio_no_financiero&gt;D&lt;/patrimonio_no_financiero&gt;</v>
      </c>
    </row>
    <row r="35" spans="3:7">
      <c r="C35" t="s">
        <v>5473</v>
      </c>
      <c r="D35" s="8">
        <v>79</v>
      </c>
      <c r="E35" t="s">
        <v>5485</v>
      </c>
      <c r="G35" t="str">
        <f t="shared" si="1"/>
        <v>&lt;pais_origen_fondos&gt;79&lt;/pais_origen_fondos&gt;</v>
      </c>
    </row>
    <row r="36" spans="3:7">
      <c r="C36" t="s">
        <v>5474</v>
      </c>
      <c r="D36" s="8">
        <v>100</v>
      </c>
      <c r="E36" t="s">
        <v>5486</v>
      </c>
      <c r="G36" t="str">
        <f t="shared" si="1"/>
        <v>&lt;pais_inversion&gt;100&lt;/pais_inversion&gt;</v>
      </c>
    </row>
    <row r="37" spans="3:7">
      <c r="C37" t="s">
        <v>5487</v>
      </c>
      <c r="G37" t="str">
        <f>C37</f>
        <v>&lt;laborables&gt;</v>
      </c>
    </row>
    <row r="38" spans="3:7">
      <c r="D38" s="8">
        <v>102</v>
      </c>
      <c r="E38" t="s">
        <v>4937</v>
      </c>
      <c r="G38" t="str">
        <f t="shared" si="1"/>
        <v>&lt;profesion&gt;102&lt;/profesion&gt;</v>
      </c>
    </row>
    <row r="39" spans="3:7">
      <c r="D39" s="7" t="s">
        <v>1783</v>
      </c>
      <c r="E39" t="s">
        <v>5489</v>
      </c>
      <c r="G39" t="str">
        <f t="shared" si="1"/>
        <v>&lt;actividad&gt;J&lt;/actividad&gt;</v>
      </c>
    </row>
    <row r="40" spans="3:7">
      <c r="C40" t="s">
        <v>5488</v>
      </c>
      <c r="G40" t="str">
        <f>C40</f>
        <v>&lt;/laborables&gt;</v>
      </c>
    </row>
    <row r="41" spans="3:7">
      <c r="C41" t="s">
        <v>5493</v>
      </c>
    </row>
    <row r="69" spans="2:8">
      <c r="B69" t="s">
        <v>5460</v>
      </c>
    </row>
    <row r="70" spans="2:8">
      <c r="B70" t="s">
        <v>4851</v>
      </c>
      <c r="G70" t="str">
        <f>B70</f>
        <v>&lt;entidades_adm&gt;</v>
      </c>
      <c r="H70">
        <f t="shared" si="0"/>
        <v>0</v>
      </c>
    </row>
    <row r="71" spans="2:8">
      <c r="C71" t="s">
        <v>4838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5121</v>
      </c>
      <c r="E72" t="s">
        <v>4866</v>
      </c>
      <c r="F72" t="s">
        <v>3703</v>
      </c>
      <c r="G72" t="str">
        <f t="shared" si="1"/>
        <v/>
      </c>
      <c r="H72">
        <f t="shared" si="0"/>
        <v>0</v>
      </c>
    </row>
    <row r="73" spans="2:8">
      <c r="C73" t="s">
        <v>5122</v>
      </c>
      <c r="E73" t="s">
        <v>4867</v>
      </c>
      <c r="F73" t="s">
        <v>3703</v>
      </c>
      <c r="G73" t="str">
        <f t="shared" si="1"/>
        <v/>
      </c>
      <c r="H73">
        <f t="shared" si="0"/>
        <v>0</v>
      </c>
    </row>
    <row r="74" spans="2:8">
      <c r="C74" t="s">
        <v>5123</v>
      </c>
      <c r="E74" t="s">
        <v>4868</v>
      </c>
      <c r="F74" t="s">
        <v>3703</v>
      </c>
      <c r="G74" t="str">
        <f t="shared" si="1"/>
        <v/>
      </c>
      <c r="H74">
        <f t="shared" si="0"/>
        <v>0</v>
      </c>
    </row>
    <row r="75" spans="2:8">
      <c r="C75" t="s">
        <v>5124</v>
      </c>
      <c r="E75" t="s">
        <v>4869</v>
      </c>
      <c r="F75" t="s">
        <v>3703</v>
      </c>
      <c r="G75" t="str">
        <f t="shared" si="1"/>
        <v/>
      </c>
      <c r="H75">
        <f t="shared" si="0"/>
        <v>0</v>
      </c>
    </row>
    <row r="76" spans="2:8">
      <c r="C76" t="s">
        <v>5125</v>
      </c>
      <c r="E76" t="s">
        <v>4870</v>
      </c>
      <c r="F76" t="s">
        <v>3703</v>
      </c>
      <c r="G76" t="str">
        <f t="shared" si="1"/>
        <v/>
      </c>
      <c r="H76">
        <f t="shared" si="0"/>
        <v>0</v>
      </c>
    </row>
    <row r="77" spans="2:8">
      <c r="C77" t="s">
        <v>5126</v>
      </c>
      <c r="E77" t="s">
        <v>4871</v>
      </c>
      <c r="F77" t="s">
        <v>3703</v>
      </c>
      <c r="G77" t="str">
        <f t="shared" si="1"/>
        <v/>
      </c>
      <c r="H77">
        <f t="shared" si="0"/>
        <v>0</v>
      </c>
    </row>
    <row r="78" spans="2:8">
      <c r="C78" t="s">
        <v>5127</v>
      </c>
      <c r="E78" t="s">
        <v>4872</v>
      </c>
      <c r="F78" t="s">
        <v>3703</v>
      </c>
      <c r="G78" t="str">
        <f t="shared" si="1"/>
        <v/>
      </c>
      <c r="H78">
        <f t="shared" si="0"/>
        <v>0</v>
      </c>
    </row>
    <row r="79" spans="2:8">
      <c r="C79" t="s">
        <v>5128</v>
      </c>
      <c r="E79" t="s">
        <v>4873</v>
      </c>
      <c r="F79" t="s">
        <v>3703</v>
      </c>
      <c r="G79" t="str">
        <f t="shared" si="1"/>
        <v/>
      </c>
      <c r="H79">
        <f t="shared" si="0"/>
        <v>0</v>
      </c>
    </row>
    <row r="80" spans="2:8">
      <c r="C80" t="s">
        <v>5129</v>
      </c>
      <c r="E80" t="s">
        <v>4874</v>
      </c>
      <c r="F80" t="s">
        <v>3703</v>
      </c>
      <c r="G80" t="str">
        <f t="shared" si="1"/>
        <v/>
      </c>
      <c r="H80">
        <f t="shared" si="0"/>
        <v>0</v>
      </c>
    </row>
    <row r="81" spans="3:8">
      <c r="C81" t="s">
        <v>5130</v>
      </c>
      <c r="E81" t="s">
        <v>4875</v>
      </c>
      <c r="F81" t="s">
        <v>3703</v>
      </c>
      <c r="G81" t="str">
        <f t="shared" si="1"/>
        <v/>
      </c>
      <c r="H81">
        <f t="shared" si="0"/>
        <v>0</v>
      </c>
    </row>
    <row r="82" spans="3:8">
      <c r="C82" t="s">
        <v>5131</v>
      </c>
      <c r="E82" t="s">
        <v>4876</v>
      </c>
      <c r="F82" t="s">
        <v>3703</v>
      </c>
      <c r="G82" t="str">
        <f t="shared" si="1"/>
        <v/>
      </c>
      <c r="H82">
        <f t="shared" si="0"/>
        <v>0</v>
      </c>
    </row>
    <row r="83" spans="3:8">
      <c r="C83" t="s">
        <v>5132</v>
      </c>
      <c r="E83" t="s">
        <v>4877</v>
      </c>
      <c r="F83" t="s">
        <v>3703</v>
      </c>
      <c r="G83" t="str">
        <f t="shared" si="1"/>
        <v/>
      </c>
      <c r="H83">
        <f t="shared" si="0"/>
        <v>0</v>
      </c>
    </row>
    <row r="84" spans="3:8">
      <c r="C84" t="s">
        <v>5133</v>
      </c>
      <c r="E84" t="s">
        <v>4878</v>
      </c>
      <c r="F84" t="s">
        <v>3703</v>
      </c>
      <c r="G84" t="str">
        <f t="shared" si="1"/>
        <v/>
      </c>
      <c r="H84">
        <f t="shared" si="0"/>
        <v>0</v>
      </c>
    </row>
    <row r="85" spans="3:8">
      <c r="C85" t="s">
        <v>5134</v>
      </c>
      <c r="D85" s="36">
        <v>39</v>
      </c>
      <c r="E85" s="32" t="s">
        <v>4879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5135</v>
      </c>
      <c r="E86" t="s">
        <v>4880</v>
      </c>
      <c r="F86" t="s">
        <v>3703</v>
      </c>
      <c r="G86" t="str">
        <f t="shared" si="1"/>
        <v/>
      </c>
      <c r="H86">
        <f t="shared" si="0"/>
        <v>0</v>
      </c>
    </row>
    <row r="87" spans="3:8">
      <c r="C87" t="s">
        <v>5136</v>
      </c>
      <c r="E87" t="s">
        <v>4881</v>
      </c>
      <c r="F87" t="s">
        <v>3703</v>
      </c>
      <c r="G87" t="str">
        <f t="shared" si="1"/>
        <v/>
      </c>
      <c r="H87">
        <f t="shared" si="0"/>
        <v>0</v>
      </c>
    </row>
    <row r="88" spans="3:8">
      <c r="C88" t="s">
        <v>5137</v>
      </c>
      <c r="E88" t="s">
        <v>4882</v>
      </c>
      <c r="F88" t="s">
        <v>3703</v>
      </c>
      <c r="G88" t="str">
        <f t="shared" si="1"/>
        <v/>
      </c>
      <c r="H88">
        <f t="shared" si="0"/>
        <v>0</v>
      </c>
    </row>
    <row r="89" spans="3:8">
      <c r="C89" t="s">
        <v>5138</v>
      </c>
      <c r="E89" t="s">
        <v>4883</v>
      </c>
      <c r="F89" t="s">
        <v>3703</v>
      </c>
      <c r="G89" t="str">
        <f t="shared" si="1"/>
        <v/>
      </c>
      <c r="H89">
        <f t="shared" si="0"/>
        <v>0</v>
      </c>
    </row>
    <row r="90" spans="3:8">
      <c r="C90" t="s">
        <v>5139</v>
      </c>
      <c r="E90" t="s">
        <v>4884</v>
      </c>
      <c r="F90" t="s">
        <v>3703</v>
      </c>
      <c r="G90" t="str">
        <f t="shared" si="1"/>
        <v/>
      </c>
      <c r="H90">
        <f t="shared" si="0"/>
        <v>0</v>
      </c>
    </row>
    <row r="91" spans="3:8">
      <c r="C91" t="s">
        <v>5140</v>
      </c>
      <c r="E91" t="s">
        <v>4885</v>
      </c>
      <c r="F91" t="s">
        <v>3703</v>
      </c>
      <c r="G91" t="str">
        <f t="shared" si="1"/>
        <v/>
      </c>
      <c r="H91">
        <f t="shared" si="0"/>
        <v>0</v>
      </c>
    </row>
    <row r="92" spans="3:8">
      <c r="C92" t="s">
        <v>5141</v>
      </c>
      <c r="E92" t="s">
        <v>4886</v>
      </c>
      <c r="F92" t="s">
        <v>3703</v>
      </c>
      <c r="G92" t="str">
        <f t="shared" si="1"/>
        <v/>
      </c>
      <c r="H92">
        <f t="shared" si="0"/>
        <v>0</v>
      </c>
    </row>
    <row r="93" spans="3:8">
      <c r="C93" t="s">
        <v>5142</v>
      </c>
      <c r="E93" t="s">
        <v>4887</v>
      </c>
      <c r="F93" t="s">
        <v>3703</v>
      </c>
      <c r="G93" t="str">
        <f t="shared" si="1"/>
        <v/>
      </c>
      <c r="H93">
        <f t="shared" si="0"/>
        <v>0</v>
      </c>
    </row>
    <row r="94" spans="3:8">
      <c r="C94" t="s">
        <v>5143</v>
      </c>
      <c r="E94" t="s">
        <v>4888</v>
      </c>
      <c r="F94" t="s">
        <v>3703</v>
      </c>
      <c r="G94" t="str">
        <f t="shared" si="1"/>
        <v/>
      </c>
      <c r="H94">
        <f t="shared" si="0"/>
        <v>0</v>
      </c>
    </row>
    <row r="95" spans="3:8">
      <c r="C95" t="s">
        <v>5144</v>
      </c>
      <c r="E95" t="s">
        <v>4889</v>
      </c>
      <c r="F95" t="s">
        <v>3703</v>
      </c>
      <c r="G95" t="str">
        <f t="shared" si="1"/>
        <v/>
      </c>
      <c r="H95">
        <f t="shared" si="0"/>
        <v>0</v>
      </c>
    </row>
    <row r="96" spans="3:8">
      <c r="C96" t="s">
        <v>5145</v>
      </c>
      <c r="D96" s="8" t="s">
        <v>1</v>
      </c>
      <c r="E96" t="s">
        <v>4890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5146</v>
      </c>
      <c r="E97" t="s">
        <v>4891</v>
      </c>
      <c r="F97" t="s">
        <v>3703</v>
      </c>
      <c r="G97" t="str">
        <f t="shared" si="1"/>
        <v/>
      </c>
      <c r="H97">
        <f t="shared" si="0"/>
        <v>0</v>
      </c>
    </row>
    <row r="98" spans="3:8">
      <c r="C98" t="s">
        <v>5147</v>
      </c>
      <c r="D98" s="8" t="s">
        <v>277</v>
      </c>
      <c r="E98" t="s">
        <v>4892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5148</v>
      </c>
      <c r="E99" t="s">
        <v>4893</v>
      </c>
      <c r="F99" t="s">
        <v>3703</v>
      </c>
      <c r="G99" t="str">
        <f t="shared" si="1"/>
        <v/>
      </c>
      <c r="H99">
        <f t="shared" si="0"/>
        <v>0</v>
      </c>
    </row>
    <row r="100" spans="3:8">
      <c r="C100" t="s">
        <v>5149</v>
      </c>
      <c r="E100" t="s">
        <v>4894</v>
      </c>
      <c r="F100" t="s">
        <v>3703</v>
      </c>
      <c r="G100" t="str">
        <f t="shared" si="1"/>
        <v/>
      </c>
      <c r="H100">
        <f t="shared" si="0"/>
        <v>0</v>
      </c>
    </row>
    <row r="101" spans="3:8">
      <c r="C101" t="s">
        <v>5150</v>
      </c>
      <c r="D101" s="8" t="s">
        <v>277</v>
      </c>
      <c r="E101" t="s">
        <v>4895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5151</v>
      </c>
      <c r="E102" t="s">
        <v>4896</v>
      </c>
      <c r="F102" t="s">
        <v>3703</v>
      </c>
      <c r="G102" t="str">
        <f t="shared" si="1"/>
        <v/>
      </c>
      <c r="H102">
        <f t="shared" si="0"/>
        <v>0</v>
      </c>
    </row>
    <row r="103" spans="3:8">
      <c r="C103" t="s">
        <v>5152</v>
      </c>
      <c r="D103" s="8" t="s">
        <v>277</v>
      </c>
      <c r="E103" t="s">
        <v>4897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5153</v>
      </c>
      <c r="E104" t="s">
        <v>4898</v>
      </c>
      <c r="F104" t="s">
        <v>3703</v>
      </c>
      <c r="G104" t="str">
        <f t="shared" si="1"/>
        <v/>
      </c>
      <c r="H104">
        <f t="shared" si="0"/>
        <v>0</v>
      </c>
    </row>
    <row r="105" spans="3:8">
      <c r="C105" t="s">
        <v>5154</v>
      </c>
      <c r="E105" t="s">
        <v>4899</v>
      </c>
      <c r="F105" t="s">
        <v>3703</v>
      </c>
      <c r="G105" t="str">
        <f t="shared" si="1"/>
        <v/>
      </c>
      <c r="H105">
        <f t="shared" si="0"/>
        <v>0</v>
      </c>
    </row>
    <row r="106" spans="3:8">
      <c r="C106" t="s">
        <v>5155</v>
      </c>
      <c r="E106" t="s">
        <v>4900</v>
      </c>
      <c r="F106" t="s">
        <v>3703</v>
      </c>
      <c r="G106" t="str">
        <f t="shared" si="1"/>
        <v/>
      </c>
      <c r="H106">
        <f t="shared" si="0"/>
        <v>0</v>
      </c>
    </row>
    <row r="107" spans="3:8">
      <c r="C107" t="s">
        <v>5156</v>
      </c>
      <c r="E107" t="s">
        <v>4901</v>
      </c>
      <c r="F107" t="s">
        <v>3703</v>
      </c>
      <c r="G107" t="str">
        <f t="shared" si="1"/>
        <v/>
      </c>
      <c r="H107">
        <f t="shared" si="0"/>
        <v>0</v>
      </c>
    </row>
    <row r="108" spans="3:8">
      <c r="C108" t="s">
        <v>5157</v>
      </c>
      <c r="E108" t="s">
        <v>4902</v>
      </c>
      <c r="F108" t="s">
        <v>3703</v>
      </c>
      <c r="G108" t="str">
        <f t="shared" si="1"/>
        <v/>
      </c>
      <c r="H108">
        <f t="shared" si="0"/>
        <v>0</v>
      </c>
    </row>
    <row r="109" spans="3:8">
      <c r="C109" t="s">
        <v>5158</v>
      </c>
      <c r="E109" t="s">
        <v>4903</v>
      </c>
      <c r="F109" t="s">
        <v>3703</v>
      </c>
      <c r="G109" t="str">
        <f t="shared" si="1"/>
        <v/>
      </c>
      <c r="H109">
        <f t="shared" si="0"/>
        <v>0</v>
      </c>
    </row>
    <row r="110" spans="3:8">
      <c r="C110" t="s">
        <v>5159</v>
      </c>
      <c r="E110" t="s">
        <v>4904</v>
      </c>
      <c r="F110" t="s">
        <v>3703</v>
      </c>
      <c r="G110" t="str">
        <f t="shared" si="1"/>
        <v/>
      </c>
      <c r="H110">
        <f t="shared" si="0"/>
        <v>0</v>
      </c>
    </row>
    <row r="111" spans="3:8">
      <c r="C111" t="s">
        <v>5160</v>
      </c>
      <c r="E111" t="s">
        <v>4905</v>
      </c>
      <c r="F111" t="s">
        <v>3703</v>
      </c>
      <c r="G111" t="str">
        <f t="shared" si="1"/>
        <v/>
      </c>
      <c r="H111">
        <f t="shared" si="0"/>
        <v>0</v>
      </c>
    </row>
    <row r="112" spans="3:8">
      <c r="C112" t="s">
        <v>5161</v>
      </c>
      <c r="E112" t="s">
        <v>4906</v>
      </c>
      <c r="F112" t="s">
        <v>3703</v>
      </c>
      <c r="G112" t="str">
        <f t="shared" si="1"/>
        <v/>
      </c>
      <c r="H112">
        <f t="shared" si="0"/>
        <v>0</v>
      </c>
    </row>
    <row r="113" spans="3:8">
      <c r="C113" t="s">
        <v>5162</v>
      </c>
      <c r="E113" t="s">
        <v>4907</v>
      </c>
      <c r="F113" t="s">
        <v>3703</v>
      </c>
      <c r="G113" t="str">
        <f t="shared" si="1"/>
        <v/>
      </c>
      <c r="H113">
        <f t="shared" si="0"/>
        <v>0</v>
      </c>
    </row>
    <row r="114" spans="3:8">
      <c r="C114" t="s">
        <v>5163</v>
      </c>
      <c r="E114" t="s">
        <v>4908</v>
      </c>
      <c r="F114" t="s">
        <v>3703</v>
      </c>
      <c r="G114" t="str">
        <f t="shared" si="1"/>
        <v/>
      </c>
      <c r="H114">
        <f t="shared" si="0"/>
        <v>0</v>
      </c>
    </row>
    <row r="115" spans="3:8">
      <c r="C115" t="s">
        <v>5164</v>
      </c>
      <c r="E115" t="s">
        <v>4909</v>
      </c>
      <c r="F115" t="s">
        <v>3703</v>
      </c>
      <c r="G115" t="str">
        <f t="shared" si="1"/>
        <v/>
      </c>
      <c r="H115">
        <f t="shared" si="0"/>
        <v>0</v>
      </c>
    </row>
    <row r="116" spans="3:8">
      <c r="C116" t="s">
        <v>5165</v>
      </c>
      <c r="E116" t="s">
        <v>4911</v>
      </c>
      <c r="F116" t="s">
        <v>3703</v>
      </c>
      <c r="G116" t="str">
        <f t="shared" si="1"/>
        <v/>
      </c>
      <c r="H116">
        <f t="shared" si="0"/>
        <v>0</v>
      </c>
    </row>
    <row r="117" spans="3:8">
      <c r="C117" t="s">
        <v>5166</v>
      </c>
      <c r="E117" t="s">
        <v>4912</v>
      </c>
      <c r="F117" t="s">
        <v>3703</v>
      </c>
      <c r="G117" t="str">
        <f t="shared" si="1"/>
        <v/>
      </c>
      <c r="H117">
        <f t="shared" si="0"/>
        <v>0</v>
      </c>
    </row>
    <row r="118" spans="3:8">
      <c r="C118" t="s">
        <v>5167</v>
      </c>
      <c r="E118" t="s">
        <v>4913</v>
      </c>
      <c r="F118" t="s">
        <v>3703</v>
      </c>
      <c r="G118" t="str">
        <f t="shared" si="1"/>
        <v/>
      </c>
      <c r="H118">
        <f t="shared" si="0"/>
        <v>0</v>
      </c>
    </row>
    <row r="119" spans="3:8">
      <c r="C119" t="s">
        <v>5168</v>
      </c>
      <c r="E119" t="s">
        <v>4914</v>
      </c>
      <c r="F119" t="s">
        <v>3703</v>
      </c>
      <c r="G119" t="str">
        <f t="shared" si="1"/>
        <v/>
      </c>
      <c r="H119">
        <f t="shared" si="0"/>
        <v>0</v>
      </c>
    </row>
    <row r="120" spans="3:8">
      <c r="C120" t="s">
        <v>5169</v>
      </c>
      <c r="E120" t="s">
        <v>4915</v>
      </c>
      <c r="F120" t="s">
        <v>3703</v>
      </c>
      <c r="G120" t="str">
        <f t="shared" si="1"/>
        <v/>
      </c>
      <c r="H120">
        <f t="shared" si="0"/>
        <v>0</v>
      </c>
    </row>
    <row r="121" spans="3:8">
      <c r="C121" t="s">
        <v>5170</v>
      </c>
      <c r="D121" s="8" t="s">
        <v>1</v>
      </c>
      <c r="E121" t="s">
        <v>4916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5171</v>
      </c>
      <c r="D122" s="8" t="s">
        <v>277</v>
      </c>
      <c r="E122" t="s">
        <v>4919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5172</v>
      </c>
      <c r="E123" t="s">
        <v>4917</v>
      </c>
      <c r="F123" t="s">
        <v>3703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5173</v>
      </c>
      <c r="D124" s="8" t="s">
        <v>277</v>
      </c>
      <c r="E124" t="s">
        <v>4918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5174</v>
      </c>
      <c r="E125" t="s">
        <v>4920</v>
      </c>
      <c r="F125" t="s">
        <v>3703</v>
      </c>
      <c r="G125" t="str">
        <f t="shared" si="1"/>
        <v/>
      </c>
      <c r="H125">
        <f t="shared" si="2"/>
        <v>0</v>
      </c>
    </row>
    <row r="126" spans="3:8">
      <c r="C126" t="s">
        <v>5175</v>
      </c>
      <c r="E126" t="s">
        <v>4921</v>
      </c>
      <c r="F126" t="s">
        <v>3703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5176</v>
      </c>
      <c r="E127" t="s">
        <v>4922</v>
      </c>
      <c r="F127" t="s">
        <v>3703</v>
      </c>
      <c r="G127" t="str">
        <f t="shared" si="3"/>
        <v/>
      </c>
      <c r="H127">
        <f t="shared" si="2"/>
        <v>0</v>
      </c>
    </row>
    <row r="128" spans="3:8">
      <c r="C128" t="s">
        <v>5177</v>
      </c>
      <c r="D128" s="8" t="s">
        <v>277</v>
      </c>
      <c r="E128" t="s">
        <v>4923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5178</v>
      </c>
      <c r="E129" t="s">
        <v>4924</v>
      </c>
      <c r="F129" t="s">
        <v>3703</v>
      </c>
      <c r="G129" t="str">
        <f t="shared" si="3"/>
        <v/>
      </c>
      <c r="H129">
        <f t="shared" si="2"/>
        <v>0</v>
      </c>
    </row>
    <row r="130" spans="3:8">
      <c r="C130" t="s">
        <v>5179</v>
      </c>
      <c r="E130" t="s">
        <v>4925</v>
      </c>
      <c r="F130" t="s">
        <v>3703</v>
      </c>
      <c r="G130" t="str">
        <f t="shared" si="3"/>
        <v/>
      </c>
      <c r="H130">
        <f t="shared" si="2"/>
        <v>0</v>
      </c>
    </row>
    <row r="131" spans="3:8">
      <c r="C131" t="s">
        <v>5180</v>
      </c>
      <c r="E131" t="s">
        <v>4926</v>
      </c>
      <c r="F131" t="s">
        <v>3703</v>
      </c>
      <c r="G131" t="str">
        <f t="shared" si="3"/>
        <v/>
      </c>
      <c r="H131">
        <f t="shared" si="2"/>
        <v>0</v>
      </c>
    </row>
    <row r="132" spans="3:8">
      <c r="C132" t="s">
        <v>5181</v>
      </c>
      <c r="E132" t="s">
        <v>4927</v>
      </c>
      <c r="F132" t="s">
        <v>3703</v>
      </c>
      <c r="G132" t="str">
        <f t="shared" si="3"/>
        <v/>
      </c>
      <c r="H132">
        <f t="shared" si="2"/>
        <v>0</v>
      </c>
    </row>
    <row r="133" spans="3:8">
      <c r="C133" t="s">
        <v>5182</v>
      </c>
      <c r="E133" t="s">
        <v>4928</v>
      </c>
      <c r="F133" t="s">
        <v>3703</v>
      </c>
      <c r="G133" t="str">
        <f t="shared" si="3"/>
        <v/>
      </c>
      <c r="H133">
        <f t="shared" si="2"/>
        <v>0</v>
      </c>
    </row>
    <row r="134" spans="3:8">
      <c r="C134" t="s">
        <v>5183</v>
      </c>
      <c r="D134" s="8" t="s">
        <v>277</v>
      </c>
      <c r="E134" t="s">
        <v>4664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5184</v>
      </c>
      <c r="D135" s="8" t="s">
        <v>277</v>
      </c>
      <c r="E135" t="s">
        <v>4929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5185</v>
      </c>
      <c r="E136" t="s">
        <v>4930</v>
      </c>
      <c r="F136" t="s">
        <v>3703</v>
      </c>
      <c r="G136" t="str">
        <f t="shared" si="3"/>
        <v/>
      </c>
      <c r="H136">
        <f t="shared" si="2"/>
        <v>0</v>
      </c>
    </row>
    <row r="137" spans="3:8">
      <c r="C137" t="s">
        <v>5186</v>
      </c>
      <c r="E137" t="s">
        <v>4931</v>
      </c>
      <c r="F137" t="s">
        <v>3703</v>
      </c>
      <c r="G137" t="str">
        <f t="shared" si="3"/>
        <v/>
      </c>
      <c r="H137">
        <f t="shared" si="2"/>
        <v>0</v>
      </c>
    </row>
    <row r="138" spans="3:8">
      <c r="C138" t="s">
        <v>5187</v>
      </c>
      <c r="E138" t="s">
        <v>4932</v>
      </c>
      <c r="F138" t="s">
        <v>3703</v>
      </c>
      <c r="G138" t="str">
        <f t="shared" si="3"/>
        <v/>
      </c>
      <c r="H138">
        <f t="shared" si="2"/>
        <v>0</v>
      </c>
    </row>
    <row r="139" spans="3:8">
      <c r="C139" t="s">
        <v>5188</v>
      </c>
      <c r="E139" t="s">
        <v>4933</v>
      </c>
      <c r="F139" t="s">
        <v>3703</v>
      </c>
      <c r="G139" t="str">
        <f t="shared" si="3"/>
        <v/>
      </c>
      <c r="H139">
        <f t="shared" si="2"/>
        <v>0</v>
      </c>
    </row>
    <row r="140" spans="3:8">
      <c r="C140" t="s">
        <v>5189</v>
      </c>
      <c r="E140" t="s">
        <v>4934</v>
      </c>
      <c r="F140" t="s">
        <v>3703</v>
      </c>
      <c r="G140" t="str">
        <f t="shared" si="3"/>
        <v/>
      </c>
      <c r="H140">
        <f t="shared" si="2"/>
        <v>0</v>
      </c>
    </row>
    <row r="141" spans="3:8">
      <c r="C141" t="s">
        <v>5190</v>
      </c>
      <c r="E141" t="s">
        <v>4935</v>
      </c>
      <c r="F141" t="s">
        <v>3703</v>
      </c>
      <c r="G141" t="str">
        <f t="shared" si="3"/>
        <v/>
      </c>
      <c r="H141">
        <f t="shared" si="2"/>
        <v>0</v>
      </c>
    </row>
    <row r="142" spans="3:8">
      <c r="C142" t="s">
        <v>5191</v>
      </c>
      <c r="E142" t="s">
        <v>4936</v>
      </c>
      <c r="F142" t="s">
        <v>3703</v>
      </c>
      <c r="G142" t="str">
        <f t="shared" si="3"/>
        <v/>
      </c>
      <c r="H142">
        <f t="shared" si="2"/>
        <v>0</v>
      </c>
    </row>
    <row r="143" spans="3:8">
      <c r="C143" t="s">
        <v>5192</v>
      </c>
      <c r="E143" t="s">
        <v>4937</v>
      </c>
      <c r="F143" t="s">
        <v>3703</v>
      </c>
      <c r="G143" t="str">
        <f t="shared" si="3"/>
        <v/>
      </c>
      <c r="H143">
        <f t="shared" si="2"/>
        <v>0</v>
      </c>
    </row>
    <row r="144" spans="3:8">
      <c r="C144" t="s">
        <v>5193</v>
      </c>
      <c r="E144" t="s">
        <v>4938</v>
      </c>
      <c r="F144" t="s">
        <v>3703</v>
      </c>
      <c r="G144" t="str">
        <f t="shared" si="3"/>
        <v/>
      </c>
      <c r="H144">
        <f t="shared" si="2"/>
        <v>0</v>
      </c>
    </row>
    <row r="145" spans="3:8">
      <c r="C145" t="s">
        <v>5194</v>
      </c>
      <c r="E145" t="s">
        <v>4939</v>
      </c>
      <c r="F145" t="s">
        <v>3703</v>
      </c>
      <c r="G145" t="str">
        <f t="shared" si="3"/>
        <v/>
      </c>
      <c r="H145">
        <f t="shared" si="2"/>
        <v>0</v>
      </c>
    </row>
    <row r="146" spans="3:8">
      <c r="C146" t="s">
        <v>5195</v>
      </c>
      <c r="E146" t="s">
        <v>4940</v>
      </c>
      <c r="F146" t="s">
        <v>3703</v>
      </c>
      <c r="G146" t="str">
        <f t="shared" si="3"/>
        <v/>
      </c>
      <c r="H146">
        <f t="shared" si="2"/>
        <v>0</v>
      </c>
    </row>
    <row r="147" spans="3:8">
      <c r="C147" t="s">
        <v>5196</v>
      </c>
      <c r="D147" s="8" t="s">
        <v>277</v>
      </c>
      <c r="E147" t="s">
        <v>4941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5197</v>
      </c>
      <c r="E148" t="s">
        <v>4942</v>
      </c>
      <c r="F148" t="s">
        <v>3703</v>
      </c>
      <c r="G148" t="str">
        <f t="shared" si="3"/>
        <v/>
      </c>
      <c r="H148">
        <f t="shared" si="2"/>
        <v>0</v>
      </c>
    </row>
    <row r="149" spans="3:8">
      <c r="C149" t="s">
        <v>5198</v>
      </c>
      <c r="E149" t="s">
        <v>4943</v>
      </c>
      <c r="F149" t="s">
        <v>3703</v>
      </c>
      <c r="G149" t="str">
        <f t="shared" si="3"/>
        <v/>
      </c>
      <c r="H149">
        <f t="shared" si="2"/>
        <v>0</v>
      </c>
    </row>
    <row r="150" spans="3:8">
      <c r="C150" t="s">
        <v>5199</v>
      </c>
      <c r="E150" t="s">
        <v>4944</v>
      </c>
      <c r="F150" t="s">
        <v>3703</v>
      </c>
      <c r="G150" t="str">
        <f t="shared" si="3"/>
        <v/>
      </c>
      <c r="H150">
        <f t="shared" si="2"/>
        <v>0</v>
      </c>
    </row>
    <row r="151" spans="3:8">
      <c r="C151" t="s">
        <v>5200</v>
      </c>
      <c r="E151" t="s">
        <v>4945</v>
      </c>
      <c r="F151" t="s">
        <v>3703</v>
      </c>
      <c r="G151" t="str">
        <f t="shared" si="3"/>
        <v/>
      </c>
      <c r="H151">
        <f t="shared" si="2"/>
        <v>0</v>
      </c>
    </row>
    <row r="152" spans="3:8">
      <c r="C152" t="s">
        <v>5201</v>
      </c>
      <c r="E152" t="s">
        <v>4946</v>
      </c>
      <c r="F152" t="s">
        <v>3703</v>
      </c>
      <c r="G152" t="str">
        <f t="shared" si="3"/>
        <v/>
      </c>
      <c r="H152">
        <f t="shared" si="2"/>
        <v>0</v>
      </c>
    </row>
    <row r="153" spans="3:8">
      <c r="C153" t="s">
        <v>5202</v>
      </c>
      <c r="E153" t="s">
        <v>4947</v>
      </c>
      <c r="F153" t="s">
        <v>3703</v>
      </c>
      <c r="G153" t="str">
        <f t="shared" si="3"/>
        <v/>
      </c>
      <c r="H153">
        <f t="shared" si="2"/>
        <v>0</v>
      </c>
    </row>
    <row r="154" spans="3:8">
      <c r="C154" t="s">
        <v>5203</v>
      </c>
      <c r="E154" t="s">
        <v>4948</v>
      </c>
      <c r="F154" t="s">
        <v>3703</v>
      </c>
      <c r="G154" t="str">
        <f t="shared" si="3"/>
        <v/>
      </c>
      <c r="H154">
        <f t="shared" si="2"/>
        <v>0</v>
      </c>
    </row>
    <row r="155" spans="3:8">
      <c r="C155" t="s">
        <v>5204</v>
      </c>
      <c r="E155" t="s">
        <v>4949</v>
      </c>
      <c r="F155" t="s">
        <v>3703</v>
      </c>
      <c r="G155" t="str">
        <f t="shared" si="3"/>
        <v/>
      </c>
      <c r="H155">
        <f t="shared" si="2"/>
        <v>0</v>
      </c>
    </row>
    <row r="156" spans="3:8">
      <c r="C156" t="s">
        <v>5205</v>
      </c>
      <c r="E156" t="s">
        <v>4950</v>
      </c>
      <c r="F156" t="s">
        <v>3703</v>
      </c>
      <c r="G156" t="str">
        <f t="shared" si="3"/>
        <v/>
      </c>
      <c r="H156">
        <f t="shared" si="2"/>
        <v>0</v>
      </c>
    </row>
    <row r="157" spans="3:8">
      <c r="C157" t="s">
        <v>5206</v>
      </c>
      <c r="E157" t="s">
        <v>4951</v>
      </c>
      <c r="F157" t="s">
        <v>3703</v>
      </c>
      <c r="G157" t="str">
        <f t="shared" si="3"/>
        <v/>
      </c>
      <c r="H157">
        <f t="shared" si="2"/>
        <v>0</v>
      </c>
    </row>
    <row r="158" spans="3:8">
      <c r="C158" t="s">
        <v>5207</v>
      </c>
      <c r="E158" t="s">
        <v>4952</v>
      </c>
      <c r="F158" t="s">
        <v>3703</v>
      </c>
      <c r="G158" t="str">
        <f t="shared" si="3"/>
        <v/>
      </c>
      <c r="H158">
        <f t="shared" si="2"/>
        <v>0</v>
      </c>
    </row>
    <row r="159" spans="3:8">
      <c r="C159" t="s">
        <v>5208</v>
      </c>
      <c r="E159" t="s">
        <v>4953</v>
      </c>
      <c r="F159" t="s">
        <v>3703</v>
      </c>
      <c r="G159" t="str">
        <f t="shared" si="3"/>
        <v/>
      </c>
      <c r="H159">
        <f t="shared" si="2"/>
        <v>0</v>
      </c>
    </row>
    <row r="160" spans="3:8">
      <c r="C160" t="s">
        <v>5209</v>
      </c>
      <c r="D160" s="36">
        <v>2407499</v>
      </c>
      <c r="E160" s="32" t="s">
        <v>4862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5210</v>
      </c>
      <c r="E161" t="s">
        <v>4954</v>
      </c>
      <c r="F161" t="s">
        <v>3703</v>
      </c>
      <c r="G161" t="str">
        <f t="shared" si="3"/>
        <v/>
      </c>
      <c r="H161">
        <f t="shared" si="2"/>
        <v>0</v>
      </c>
    </row>
    <row r="162" spans="3:8">
      <c r="C162" t="s">
        <v>5211</v>
      </c>
      <c r="E162" t="s">
        <v>4955</v>
      </c>
      <c r="F162" t="s">
        <v>3703</v>
      </c>
      <c r="G162" t="str">
        <f t="shared" si="3"/>
        <v/>
      </c>
      <c r="H162">
        <f t="shared" si="2"/>
        <v>0</v>
      </c>
    </row>
    <row r="163" spans="3:8">
      <c r="C163" t="s">
        <v>5212</v>
      </c>
      <c r="E163" t="s">
        <v>4956</v>
      </c>
      <c r="F163" t="s">
        <v>3703</v>
      </c>
      <c r="G163" t="str">
        <f t="shared" si="3"/>
        <v/>
      </c>
      <c r="H163">
        <f t="shared" si="2"/>
        <v>0</v>
      </c>
    </row>
    <row r="164" spans="3:8">
      <c r="C164" t="s">
        <v>5213</v>
      </c>
      <c r="E164" t="s">
        <v>4957</v>
      </c>
      <c r="F164" t="s">
        <v>3703</v>
      </c>
      <c r="G164" t="str">
        <f t="shared" si="3"/>
        <v/>
      </c>
      <c r="H164">
        <f t="shared" si="2"/>
        <v>0</v>
      </c>
    </row>
    <row r="165" spans="3:8">
      <c r="C165" t="s">
        <v>5214</v>
      </c>
      <c r="E165" t="s">
        <v>4958</v>
      </c>
      <c r="F165" t="s">
        <v>3703</v>
      </c>
      <c r="G165" t="str">
        <f t="shared" si="3"/>
        <v/>
      </c>
      <c r="H165">
        <f t="shared" si="2"/>
        <v>0</v>
      </c>
    </row>
    <row r="166" spans="3:8">
      <c r="C166" t="s">
        <v>5215</v>
      </c>
      <c r="E166" t="s">
        <v>4959</v>
      </c>
      <c r="F166" t="s">
        <v>3703</v>
      </c>
      <c r="G166" t="str">
        <f t="shared" si="3"/>
        <v/>
      </c>
      <c r="H166">
        <f t="shared" si="2"/>
        <v>0</v>
      </c>
    </row>
    <row r="167" spans="3:8">
      <c r="C167" t="s">
        <v>5216</v>
      </c>
      <c r="E167" t="s">
        <v>4960</v>
      </c>
      <c r="F167" t="s">
        <v>3703</v>
      </c>
      <c r="G167" t="str">
        <f t="shared" si="3"/>
        <v/>
      </c>
      <c r="H167">
        <f t="shared" si="2"/>
        <v>0</v>
      </c>
    </row>
    <row r="168" spans="3:8">
      <c r="C168" t="s">
        <v>5217</v>
      </c>
      <c r="E168" t="s">
        <v>4961</v>
      </c>
      <c r="F168" t="s">
        <v>3703</v>
      </c>
      <c r="G168" t="str">
        <f t="shared" si="3"/>
        <v/>
      </c>
      <c r="H168">
        <f t="shared" si="2"/>
        <v>0</v>
      </c>
    </row>
    <row r="169" spans="3:8">
      <c r="C169" t="s">
        <v>5218</v>
      </c>
      <c r="E169" t="s">
        <v>4962</v>
      </c>
      <c r="F169" t="s">
        <v>3703</v>
      </c>
      <c r="G169" t="str">
        <f t="shared" si="3"/>
        <v/>
      </c>
      <c r="H169">
        <f t="shared" si="2"/>
        <v>0</v>
      </c>
    </row>
    <row r="170" spans="3:8">
      <c r="C170" t="s">
        <v>5219</v>
      </c>
      <c r="E170" t="s">
        <v>4963</v>
      </c>
      <c r="F170" t="s">
        <v>3703</v>
      </c>
      <c r="G170" t="str">
        <f t="shared" si="3"/>
        <v/>
      </c>
      <c r="H170">
        <f t="shared" si="2"/>
        <v>0</v>
      </c>
    </row>
    <row r="171" spans="3:8">
      <c r="C171" t="s">
        <v>5220</v>
      </c>
      <c r="D171">
        <f>D3</f>
        <v>24567649</v>
      </c>
      <c r="E171" s="32" t="s">
        <v>4964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5221</v>
      </c>
      <c r="D172">
        <f>D4</f>
        <v>6</v>
      </c>
      <c r="E172" s="32" t="s">
        <v>4965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5222</v>
      </c>
      <c r="D173" s="5" t="str">
        <f>D171&amp;D172</f>
        <v>245676496</v>
      </c>
      <c r="E173" t="s">
        <v>4966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5223</v>
      </c>
      <c r="E174" t="s">
        <v>4967</v>
      </c>
      <c r="F174" t="s">
        <v>3703</v>
      </c>
      <c r="G174" t="str">
        <f t="shared" si="3"/>
        <v/>
      </c>
      <c r="H174">
        <f t="shared" si="2"/>
        <v>0</v>
      </c>
    </row>
    <row r="175" spans="3:8">
      <c r="C175" t="s">
        <v>5224</v>
      </c>
      <c r="E175" t="s">
        <v>4968</v>
      </c>
      <c r="F175" t="s">
        <v>3703</v>
      </c>
      <c r="G175" t="str">
        <f t="shared" si="3"/>
        <v/>
      </c>
      <c r="H175">
        <f t="shared" si="2"/>
        <v>0</v>
      </c>
    </row>
    <row r="176" spans="3:8">
      <c r="C176" t="s">
        <v>5225</v>
      </c>
      <c r="E176" t="s">
        <v>4969</v>
      </c>
      <c r="F176" t="s">
        <v>3703</v>
      </c>
      <c r="G176" t="str">
        <f t="shared" si="3"/>
        <v/>
      </c>
      <c r="H176">
        <f t="shared" si="2"/>
        <v>0</v>
      </c>
    </row>
    <row r="177" spans="3:8">
      <c r="C177" t="s">
        <v>5226</v>
      </c>
      <c r="E177" t="s">
        <v>4970</v>
      </c>
      <c r="F177" t="s">
        <v>3703</v>
      </c>
      <c r="G177" t="str">
        <f t="shared" si="3"/>
        <v/>
      </c>
      <c r="H177">
        <f t="shared" si="2"/>
        <v>0</v>
      </c>
    </row>
    <row r="178" spans="3:8">
      <c r="C178" t="s">
        <v>5227</v>
      </c>
      <c r="E178" t="s">
        <v>4971</v>
      </c>
      <c r="F178" t="s">
        <v>3703</v>
      </c>
      <c r="G178" t="str">
        <f t="shared" si="3"/>
        <v/>
      </c>
      <c r="H178">
        <f t="shared" si="2"/>
        <v>0</v>
      </c>
    </row>
    <row r="179" spans="3:8">
      <c r="C179" t="s">
        <v>5228</v>
      </c>
      <c r="E179" t="s">
        <v>4972</v>
      </c>
      <c r="F179" t="s">
        <v>3703</v>
      </c>
      <c r="G179" t="str">
        <f t="shared" si="3"/>
        <v/>
      </c>
      <c r="H179">
        <f t="shared" si="2"/>
        <v>0</v>
      </c>
    </row>
    <row r="180" spans="3:8">
      <c r="C180" t="s">
        <v>5229</v>
      </c>
      <c r="E180" t="s">
        <v>4973</v>
      </c>
      <c r="F180" t="s">
        <v>3703</v>
      </c>
      <c r="G180" t="str">
        <f t="shared" si="3"/>
        <v/>
      </c>
      <c r="H180">
        <f t="shared" si="2"/>
        <v>0</v>
      </c>
    </row>
    <row r="181" spans="3:8">
      <c r="C181" t="s">
        <v>5230</v>
      </c>
      <c r="E181" t="s">
        <v>4974</v>
      </c>
      <c r="F181" t="s">
        <v>3703</v>
      </c>
      <c r="G181" t="str">
        <f t="shared" si="3"/>
        <v/>
      </c>
      <c r="H181">
        <f t="shared" si="2"/>
        <v>0</v>
      </c>
    </row>
    <row r="182" spans="3:8">
      <c r="C182" t="s">
        <v>5231</v>
      </c>
      <c r="E182" t="s">
        <v>4975</v>
      </c>
      <c r="F182" t="s">
        <v>3703</v>
      </c>
      <c r="G182" t="str">
        <f t="shared" si="3"/>
        <v/>
      </c>
      <c r="H182">
        <f t="shared" si="2"/>
        <v>0</v>
      </c>
    </row>
    <row r="183" spans="3:8">
      <c r="C183" t="s">
        <v>5232</v>
      </c>
      <c r="E183" t="s">
        <v>4976</v>
      </c>
      <c r="F183" t="s">
        <v>3703</v>
      </c>
      <c r="G183" t="str">
        <f t="shared" si="3"/>
        <v/>
      </c>
      <c r="H183">
        <f t="shared" si="2"/>
        <v>0</v>
      </c>
    </row>
    <row r="184" spans="3:8">
      <c r="C184" t="s">
        <v>5233</v>
      </c>
      <c r="E184" t="s">
        <v>4977</v>
      </c>
      <c r="F184" t="s">
        <v>3703</v>
      </c>
      <c r="G184" t="str">
        <f t="shared" si="3"/>
        <v/>
      </c>
      <c r="H184">
        <f t="shared" si="2"/>
        <v>0</v>
      </c>
    </row>
    <row r="185" spans="3:8">
      <c r="C185" t="s">
        <v>5234</v>
      </c>
      <c r="E185" t="s">
        <v>4978</v>
      </c>
      <c r="F185" t="s">
        <v>3703</v>
      </c>
      <c r="G185" t="str">
        <f t="shared" si="3"/>
        <v/>
      </c>
      <c r="H185">
        <f t="shared" si="2"/>
        <v>0</v>
      </c>
    </row>
    <row r="186" spans="3:8">
      <c r="C186" t="s">
        <v>5235</v>
      </c>
      <c r="E186" t="s">
        <v>4979</v>
      </c>
      <c r="F186" t="s">
        <v>3703</v>
      </c>
      <c r="G186" t="str">
        <f t="shared" si="3"/>
        <v/>
      </c>
      <c r="H186">
        <f t="shared" si="2"/>
        <v>0</v>
      </c>
    </row>
    <row r="187" spans="3:8">
      <c r="C187" t="s">
        <v>5236</v>
      </c>
      <c r="E187" t="s">
        <v>4980</v>
      </c>
      <c r="F187" t="s">
        <v>3703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5237</v>
      </c>
      <c r="E188" t="s">
        <v>4981</v>
      </c>
      <c r="F188" t="s">
        <v>3703</v>
      </c>
      <c r="G188" t="str">
        <f t="shared" si="3"/>
        <v/>
      </c>
      <c r="H188">
        <f t="shared" si="4"/>
        <v>0</v>
      </c>
    </row>
    <row r="189" spans="3:8">
      <c r="C189" t="s">
        <v>5238</v>
      </c>
      <c r="E189" t="s">
        <v>4982</v>
      </c>
      <c r="F189" t="s">
        <v>3703</v>
      </c>
      <c r="G189" t="str">
        <f t="shared" si="3"/>
        <v/>
      </c>
      <c r="H189">
        <f t="shared" si="4"/>
        <v>0</v>
      </c>
    </row>
    <row r="190" spans="3:8">
      <c r="C190" t="s">
        <v>5239</v>
      </c>
      <c r="E190" t="s">
        <v>4983</v>
      </c>
      <c r="F190" t="s">
        <v>3703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5240</v>
      </c>
      <c r="E191" t="s">
        <v>4984</v>
      </c>
      <c r="F191" t="s">
        <v>3703</v>
      </c>
      <c r="G191" t="str">
        <f t="shared" si="5"/>
        <v/>
      </c>
      <c r="H191">
        <f t="shared" si="4"/>
        <v>0</v>
      </c>
    </row>
    <row r="192" spans="3:8">
      <c r="C192" t="s">
        <v>5241</v>
      </c>
      <c r="E192" t="s">
        <v>4985</v>
      </c>
      <c r="F192" t="s">
        <v>3703</v>
      </c>
      <c r="G192" t="str">
        <f t="shared" si="5"/>
        <v/>
      </c>
      <c r="H192">
        <f t="shared" si="4"/>
        <v>0</v>
      </c>
    </row>
    <row r="193" spans="3:8">
      <c r="C193" t="s">
        <v>5242</v>
      </c>
      <c r="E193" t="s">
        <v>4986</v>
      </c>
      <c r="F193" t="s">
        <v>3703</v>
      </c>
      <c r="G193" t="str">
        <f t="shared" si="5"/>
        <v/>
      </c>
      <c r="H193">
        <f t="shared" si="4"/>
        <v>0</v>
      </c>
    </row>
    <row r="194" spans="3:8">
      <c r="C194" t="s">
        <v>5243</v>
      </c>
      <c r="E194" t="s">
        <v>4987</v>
      </c>
      <c r="F194" t="s">
        <v>3703</v>
      </c>
      <c r="G194" t="str">
        <f t="shared" si="5"/>
        <v/>
      </c>
      <c r="H194">
        <f t="shared" si="4"/>
        <v>0</v>
      </c>
    </row>
    <row r="195" spans="3:8">
      <c r="C195" t="s">
        <v>5244</v>
      </c>
      <c r="E195" t="s">
        <v>4988</v>
      </c>
      <c r="F195" t="s">
        <v>3703</v>
      </c>
      <c r="G195" t="str">
        <f t="shared" si="5"/>
        <v/>
      </c>
      <c r="H195">
        <f t="shared" si="4"/>
        <v>0</v>
      </c>
    </row>
    <row r="196" spans="3:8">
      <c r="C196" t="s">
        <v>5245</v>
      </c>
      <c r="E196" t="s">
        <v>4989</v>
      </c>
      <c r="F196" t="s">
        <v>3703</v>
      </c>
      <c r="G196" t="str">
        <f t="shared" si="5"/>
        <v/>
      </c>
      <c r="H196">
        <f t="shared" si="4"/>
        <v>0</v>
      </c>
    </row>
    <row r="197" spans="3:8">
      <c r="C197" t="s">
        <v>5246</v>
      </c>
      <c r="E197" t="s">
        <v>4990</v>
      </c>
      <c r="F197" t="s">
        <v>3703</v>
      </c>
      <c r="G197" t="str">
        <f t="shared" si="5"/>
        <v/>
      </c>
      <c r="H197">
        <f t="shared" si="4"/>
        <v>0</v>
      </c>
    </row>
    <row r="198" spans="3:8">
      <c r="C198" t="s">
        <v>5247</v>
      </c>
      <c r="E198" t="s">
        <v>4991</v>
      </c>
      <c r="F198" t="s">
        <v>3703</v>
      </c>
      <c r="G198" t="str">
        <f t="shared" si="5"/>
        <v/>
      </c>
      <c r="H198">
        <f t="shared" si="4"/>
        <v>0</v>
      </c>
    </row>
    <row r="199" spans="3:8">
      <c r="C199" t="s">
        <v>5248</v>
      </c>
      <c r="E199" t="s">
        <v>4663</v>
      </c>
      <c r="F199" t="s">
        <v>3703</v>
      </c>
      <c r="G199" t="str">
        <f t="shared" si="5"/>
        <v/>
      </c>
      <c r="H199">
        <f t="shared" si="4"/>
        <v>0</v>
      </c>
    </row>
    <row r="200" spans="3:8">
      <c r="C200" t="s">
        <v>5249</v>
      </c>
      <c r="E200" t="s">
        <v>4992</v>
      </c>
      <c r="F200" t="s">
        <v>3703</v>
      </c>
      <c r="G200" t="str">
        <f t="shared" si="5"/>
        <v/>
      </c>
      <c r="H200">
        <f t="shared" si="4"/>
        <v>0</v>
      </c>
    </row>
    <row r="201" spans="3:8">
      <c r="C201" t="s">
        <v>5250</v>
      </c>
      <c r="E201" t="s">
        <v>4993</v>
      </c>
      <c r="F201" t="s">
        <v>3703</v>
      </c>
      <c r="G201" t="str">
        <f t="shared" si="5"/>
        <v/>
      </c>
      <c r="H201">
        <f t="shared" si="4"/>
        <v>0</v>
      </c>
    </row>
    <row r="202" spans="3:8">
      <c r="C202" t="s">
        <v>5251</v>
      </c>
      <c r="E202" t="s">
        <v>4994</v>
      </c>
      <c r="F202" t="s">
        <v>3703</v>
      </c>
      <c r="G202" t="str">
        <f t="shared" si="5"/>
        <v/>
      </c>
      <c r="H202">
        <f t="shared" si="4"/>
        <v>0</v>
      </c>
    </row>
    <row r="203" spans="3:8">
      <c r="C203" t="s">
        <v>5252</v>
      </c>
      <c r="E203" t="s">
        <v>4995</v>
      </c>
      <c r="F203" t="s">
        <v>3703</v>
      </c>
      <c r="G203" t="str">
        <f t="shared" si="5"/>
        <v/>
      </c>
      <c r="H203">
        <f t="shared" si="4"/>
        <v>0</v>
      </c>
    </row>
    <row r="204" spans="3:8">
      <c r="C204" t="s">
        <v>5253</v>
      </c>
      <c r="E204" t="s">
        <v>4996</v>
      </c>
      <c r="F204" t="s">
        <v>3703</v>
      </c>
      <c r="G204" t="str">
        <f t="shared" si="5"/>
        <v/>
      </c>
      <c r="H204">
        <f t="shared" si="4"/>
        <v>0</v>
      </c>
    </row>
    <row r="205" spans="3:8">
      <c r="C205" t="s">
        <v>5254</v>
      </c>
      <c r="E205" t="s">
        <v>4997</v>
      </c>
      <c r="F205" t="s">
        <v>3703</v>
      </c>
      <c r="G205" t="str">
        <f t="shared" si="5"/>
        <v/>
      </c>
      <c r="H205">
        <f t="shared" si="4"/>
        <v>0</v>
      </c>
    </row>
    <row r="206" spans="3:8">
      <c r="C206" t="s">
        <v>5255</v>
      </c>
      <c r="E206" t="s">
        <v>4998</v>
      </c>
      <c r="F206" t="s">
        <v>3703</v>
      </c>
      <c r="G206" t="str">
        <f t="shared" si="5"/>
        <v/>
      </c>
      <c r="H206">
        <f t="shared" si="4"/>
        <v>0</v>
      </c>
    </row>
    <row r="207" spans="3:8">
      <c r="C207" t="s">
        <v>5256</v>
      </c>
      <c r="E207" t="s">
        <v>4999</v>
      </c>
      <c r="F207" t="s">
        <v>3703</v>
      </c>
      <c r="G207" t="str">
        <f t="shared" si="5"/>
        <v/>
      </c>
      <c r="H207">
        <f t="shared" si="4"/>
        <v>0</v>
      </c>
    </row>
    <row r="208" spans="3:8">
      <c r="C208" t="s">
        <v>5257</v>
      </c>
      <c r="D208" s="8" t="s">
        <v>277</v>
      </c>
      <c r="E208" t="s">
        <v>5000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5258</v>
      </c>
      <c r="E209" t="s">
        <v>5002</v>
      </c>
      <c r="F209" t="s">
        <v>3703</v>
      </c>
      <c r="G209" t="str">
        <f t="shared" si="5"/>
        <v/>
      </c>
      <c r="H209">
        <f t="shared" si="4"/>
        <v>0</v>
      </c>
    </row>
    <row r="210" spans="2:8">
      <c r="C210" t="s">
        <v>5259</v>
      </c>
      <c r="E210" t="s">
        <v>5001</v>
      </c>
      <c r="F210" t="s">
        <v>3703</v>
      </c>
      <c r="G210" t="str">
        <f t="shared" si="5"/>
        <v/>
      </c>
      <c r="H210">
        <f t="shared" si="4"/>
        <v>0</v>
      </c>
    </row>
    <row r="211" spans="2:8">
      <c r="C211" t="s">
        <v>5260</v>
      </c>
      <c r="E211" t="s">
        <v>5004</v>
      </c>
      <c r="F211" t="s">
        <v>3703</v>
      </c>
      <c r="G211" t="str">
        <f t="shared" si="5"/>
        <v/>
      </c>
      <c r="H211">
        <f t="shared" si="4"/>
        <v>0</v>
      </c>
    </row>
    <row r="212" spans="2:8">
      <c r="C212" t="s">
        <v>5261</v>
      </c>
      <c r="E212" t="s">
        <v>5005</v>
      </c>
      <c r="F212" t="s">
        <v>3703</v>
      </c>
      <c r="G212" t="str">
        <f t="shared" si="5"/>
        <v/>
      </c>
      <c r="H212">
        <f t="shared" si="4"/>
        <v>0</v>
      </c>
    </row>
    <row r="213" spans="2:8">
      <c r="C213" t="s">
        <v>5262</v>
      </c>
      <c r="E213" t="s">
        <v>4662</v>
      </c>
      <c r="F213" t="s">
        <v>3703</v>
      </c>
      <c r="G213" t="str">
        <f t="shared" si="5"/>
        <v/>
      </c>
      <c r="H213">
        <f t="shared" si="4"/>
        <v>0</v>
      </c>
    </row>
    <row r="214" spans="2:8">
      <c r="C214" t="s">
        <v>5263</v>
      </c>
      <c r="E214" t="s">
        <v>4864</v>
      </c>
      <c r="F214" t="s">
        <v>3703</v>
      </c>
      <c r="G214" t="str">
        <f t="shared" si="5"/>
        <v/>
      </c>
      <c r="H214">
        <f t="shared" si="4"/>
        <v>0</v>
      </c>
    </row>
    <row r="215" spans="2:8">
      <c r="C215" t="s">
        <v>5264</v>
      </c>
      <c r="E215" t="s">
        <v>4910</v>
      </c>
      <c r="F215" t="s">
        <v>3703</v>
      </c>
      <c r="G215" t="str">
        <f t="shared" si="5"/>
        <v/>
      </c>
      <c r="H215">
        <f t="shared" si="4"/>
        <v>0</v>
      </c>
    </row>
    <row r="216" spans="2:8">
      <c r="C216" t="s">
        <v>5265</v>
      </c>
      <c r="E216" t="s">
        <v>5003</v>
      </c>
      <c r="F216" t="s">
        <v>3703</v>
      </c>
      <c r="G216" t="str">
        <f t="shared" si="5"/>
        <v/>
      </c>
      <c r="H216">
        <f t="shared" si="4"/>
        <v>0</v>
      </c>
    </row>
    <row r="217" spans="2:8">
      <c r="C217" t="s">
        <v>5266</v>
      </c>
      <c r="E217" t="s">
        <v>5006</v>
      </c>
      <c r="F217" t="s">
        <v>3703</v>
      </c>
      <c r="G217" t="str">
        <f t="shared" si="5"/>
        <v/>
      </c>
      <c r="H217">
        <f t="shared" si="4"/>
        <v>0</v>
      </c>
    </row>
    <row r="218" spans="2:8">
      <c r="B218" t="s">
        <v>4852</v>
      </c>
      <c r="G218" t="str">
        <f>B218</f>
        <v>&lt;/entidades_adm&gt;</v>
      </c>
      <c r="H218">
        <f t="shared" si="4"/>
        <v>0</v>
      </c>
    </row>
    <row r="219" spans="2:8">
      <c r="B219" t="s">
        <v>4853</v>
      </c>
      <c r="G219" t="str">
        <f>B219</f>
        <v>&lt;emisoras&gt;</v>
      </c>
      <c r="H219">
        <f t="shared" si="4"/>
        <v>0</v>
      </c>
    </row>
    <row r="220" spans="2:8">
      <c r="C220" t="s">
        <v>4838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5267</v>
      </c>
      <c r="D221" s="36">
        <v>0</v>
      </c>
      <c r="E221" t="s">
        <v>5007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5268</v>
      </c>
      <c r="D222" s="36">
        <v>0</v>
      </c>
      <c r="E222" t="s">
        <v>5008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5269</v>
      </c>
      <c r="D223" s="36">
        <v>0</v>
      </c>
      <c r="E223" t="s">
        <v>5009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5270</v>
      </c>
      <c r="D224" s="36">
        <v>0</v>
      </c>
      <c r="E224" t="s">
        <v>5010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5271</v>
      </c>
      <c r="D225" s="36">
        <v>0</v>
      </c>
      <c r="E225" t="s">
        <v>5011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5272</v>
      </c>
      <c r="D226" s="36" t="s">
        <v>1</v>
      </c>
      <c r="E226" t="s">
        <v>5012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5273</v>
      </c>
      <c r="D227" s="36">
        <v>0</v>
      </c>
      <c r="E227" t="s">
        <v>5013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5274</v>
      </c>
      <c r="D228" s="36" t="s">
        <v>277</v>
      </c>
      <c r="E228" t="s">
        <v>5014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5275</v>
      </c>
      <c r="D229" s="36">
        <v>26</v>
      </c>
      <c r="E229" t="s">
        <v>5015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5134</v>
      </c>
      <c r="D230" s="36">
        <v>39</v>
      </c>
      <c r="E230" t="s">
        <v>4879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5276</v>
      </c>
      <c r="E231" t="s">
        <v>5016</v>
      </c>
      <c r="F231" t="s">
        <v>3703</v>
      </c>
      <c r="G231" t="str">
        <f t="shared" si="5"/>
        <v/>
      </c>
      <c r="H231">
        <f t="shared" si="4"/>
        <v>0</v>
      </c>
    </row>
    <row r="232" spans="3:8">
      <c r="C232" t="s">
        <v>5277</v>
      </c>
      <c r="E232" t="s">
        <v>5017</v>
      </c>
      <c r="F232" t="s">
        <v>3703</v>
      </c>
      <c r="G232" t="str">
        <f t="shared" si="5"/>
        <v/>
      </c>
      <c r="H232">
        <f t="shared" si="4"/>
        <v>0</v>
      </c>
    </row>
    <row r="233" spans="3:8">
      <c r="C233" t="s">
        <v>5278</v>
      </c>
      <c r="E233" t="s">
        <v>5018</v>
      </c>
      <c r="F233" t="s">
        <v>3703</v>
      </c>
      <c r="G233" t="str">
        <f t="shared" si="5"/>
        <v/>
      </c>
      <c r="H233">
        <f t="shared" si="4"/>
        <v>0</v>
      </c>
    </row>
    <row r="234" spans="3:8">
      <c r="C234" t="s">
        <v>5279</v>
      </c>
      <c r="D234" s="8" t="s">
        <v>5119</v>
      </c>
      <c r="E234" t="s">
        <v>5019</v>
      </c>
      <c r="F234" t="s">
        <v>5119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5280</v>
      </c>
      <c r="E235" t="s">
        <v>5020</v>
      </c>
      <c r="F235" t="s">
        <v>3703</v>
      </c>
      <c r="G235" t="str">
        <f t="shared" si="5"/>
        <v/>
      </c>
      <c r="H235">
        <f t="shared" si="4"/>
        <v>0</v>
      </c>
    </row>
    <row r="236" spans="3:8">
      <c r="C236" t="s">
        <v>5281</v>
      </c>
      <c r="E236" t="s">
        <v>5021</v>
      </c>
      <c r="F236" t="s">
        <v>3703</v>
      </c>
      <c r="G236" t="str">
        <f t="shared" si="5"/>
        <v/>
      </c>
      <c r="H236">
        <f t="shared" si="4"/>
        <v>0</v>
      </c>
    </row>
    <row r="237" spans="3:8">
      <c r="C237" t="s">
        <v>5282</v>
      </c>
      <c r="E237" t="s">
        <v>5022</v>
      </c>
      <c r="F237" t="s">
        <v>3703</v>
      </c>
      <c r="G237" t="str">
        <f t="shared" si="5"/>
        <v/>
      </c>
      <c r="H237">
        <f t="shared" si="4"/>
        <v>0</v>
      </c>
    </row>
    <row r="238" spans="3:8">
      <c r="C238" t="s">
        <v>5283</v>
      </c>
      <c r="E238" t="s">
        <v>5023</v>
      </c>
      <c r="F238" t="s">
        <v>3703</v>
      </c>
      <c r="G238" t="str">
        <f t="shared" si="5"/>
        <v/>
      </c>
      <c r="H238">
        <f t="shared" si="4"/>
        <v>0</v>
      </c>
    </row>
    <row r="239" spans="3:8">
      <c r="C239" t="s">
        <v>5284</v>
      </c>
      <c r="E239" t="s">
        <v>5024</v>
      </c>
      <c r="F239" t="s">
        <v>3703</v>
      </c>
      <c r="G239" t="str">
        <f t="shared" si="5"/>
        <v/>
      </c>
      <c r="H239">
        <f t="shared" si="4"/>
        <v>0</v>
      </c>
    </row>
    <row r="240" spans="3:8">
      <c r="C240" t="s">
        <v>5285</v>
      </c>
      <c r="E240" t="s">
        <v>5025</v>
      </c>
      <c r="F240" t="s">
        <v>3703</v>
      </c>
      <c r="G240" t="str">
        <f t="shared" si="5"/>
        <v/>
      </c>
      <c r="H240">
        <f t="shared" si="4"/>
        <v>0</v>
      </c>
    </row>
    <row r="241" spans="3:8">
      <c r="C241" t="s">
        <v>5286</v>
      </c>
      <c r="E241" t="s">
        <v>5026</v>
      </c>
      <c r="F241" t="s">
        <v>3703</v>
      </c>
      <c r="G241" t="str">
        <f t="shared" si="5"/>
        <v/>
      </c>
      <c r="H241">
        <f t="shared" si="4"/>
        <v>0</v>
      </c>
    </row>
    <row r="242" spans="3:8">
      <c r="C242" t="s">
        <v>5287</v>
      </c>
      <c r="D242" s="36">
        <v>10</v>
      </c>
      <c r="E242" t="s">
        <v>5027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5288</v>
      </c>
      <c r="E243" t="s">
        <v>5028</v>
      </c>
      <c r="F243" t="s">
        <v>3703</v>
      </c>
      <c r="G243" t="str">
        <f t="shared" si="5"/>
        <v/>
      </c>
      <c r="H243">
        <f t="shared" si="4"/>
        <v>0</v>
      </c>
    </row>
    <row r="244" spans="3:8">
      <c r="C244" t="s">
        <v>5289</v>
      </c>
      <c r="E244" t="s">
        <v>5029</v>
      </c>
      <c r="F244" t="s">
        <v>3703</v>
      </c>
      <c r="G244" t="str">
        <f t="shared" si="5"/>
        <v/>
      </c>
      <c r="H244">
        <f t="shared" si="4"/>
        <v>0</v>
      </c>
    </row>
    <row r="245" spans="3:8">
      <c r="C245" t="s">
        <v>5290</v>
      </c>
      <c r="E245" t="s">
        <v>5032</v>
      </c>
      <c r="F245" t="s">
        <v>3703</v>
      </c>
      <c r="G245" t="str">
        <f t="shared" si="5"/>
        <v/>
      </c>
      <c r="H245">
        <f t="shared" si="4"/>
        <v>0</v>
      </c>
    </row>
    <row r="246" spans="3:8">
      <c r="C246" t="s">
        <v>5291</v>
      </c>
      <c r="E246" t="s">
        <v>5033</v>
      </c>
      <c r="F246" t="s">
        <v>3703</v>
      </c>
      <c r="G246" t="str">
        <f t="shared" si="5"/>
        <v/>
      </c>
      <c r="H246">
        <f t="shared" si="4"/>
        <v>0</v>
      </c>
    </row>
    <row r="247" spans="3:8">
      <c r="C247" t="s">
        <v>5292</v>
      </c>
      <c r="E247" t="s">
        <v>5030</v>
      </c>
      <c r="F247" t="s">
        <v>3703</v>
      </c>
      <c r="G247" t="str">
        <f t="shared" si="5"/>
        <v/>
      </c>
      <c r="H247">
        <f t="shared" si="4"/>
        <v>0</v>
      </c>
    </row>
    <row r="248" spans="3:8">
      <c r="C248" t="s">
        <v>5293</v>
      </c>
      <c r="E248" t="s">
        <v>5031</v>
      </c>
      <c r="F248" t="s">
        <v>3703</v>
      </c>
      <c r="G248" t="str">
        <f t="shared" si="5"/>
        <v/>
      </c>
      <c r="H248">
        <f t="shared" si="4"/>
        <v>0</v>
      </c>
    </row>
    <row r="249" spans="3:8">
      <c r="C249" t="s">
        <v>5294</v>
      </c>
      <c r="E249" t="s">
        <v>5034</v>
      </c>
      <c r="F249" t="s">
        <v>3703</v>
      </c>
      <c r="G249" t="str">
        <f t="shared" si="5"/>
        <v/>
      </c>
      <c r="H249">
        <f t="shared" si="4"/>
        <v>0</v>
      </c>
    </row>
    <row r="250" spans="3:8">
      <c r="C250" t="s">
        <v>5295</v>
      </c>
      <c r="E250" t="s">
        <v>5035</v>
      </c>
      <c r="F250" t="s">
        <v>3703</v>
      </c>
      <c r="G250" t="str">
        <f t="shared" si="5"/>
        <v/>
      </c>
      <c r="H250">
        <f t="shared" si="4"/>
        <v>0</v>
      </c>
    </row>
    <row r="251" spans="3:8">
      <c r="C251" t="s">
        <v>5296</v>
      </c>
      <c r="E251" t="s">
        <v>5036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5297</v>
      </c>
      <c r="E252" t="s">
        <v>5037</v>
      </c>
      <c r="F252" t="s">
        <v>3703</v>
      </c>
      <c r="G252" t="str">
        <f t="shared" si="5"/>
        <v/>
      </c>
      <c r="H252">
        <f t="shared" si="6"/>
        <v>0</v>
      </c>
    </row>
    <row r="253" spans="3:8">
      <c r="C253" t="s">
        <v>5298</v>
      </c>
      <c r="E253" t="s">
        <v>5038</v>
      </c>
      <c r="F253" t="s">
        <v>3703</v>
      </c>
      <c r="G253" t="str">
        <f t="shared" si="5"/>
        <v/>
      </c>
      <c r="H253">
        <f t="shared" si="6"/>
        <v>0</v>
      </c>
    </row>
    <row r="254" spans="3:8">
      <c r="C254" t="s">
        <v>5299</v>
      </c>
      <c r="E254" t="s">
        <v>5039</v>
      </c>
      <c r="F254" t="s">
        <v>3703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5300</v>
      </c>
      <c r="E255" t="s">
        <v>5040</v>
      </c>
      <c r="F255" t="s">
        <v>3703</v>
      </c>
      <c r="G255" t="str">
        <f t="shared" si="7"/>
        <v/>
      </c>
      <c r="H255">
        <f t="shared" si="6"/>
        <v>0</v>
      </c>
    </row>
    <row r="256" spans="3:8">
      <c r="C256" t="s">
        <v>5301</v>
      </c>
      <c r="D256" s="8" t="s">
        <v>1</v>
      </c>
      <c r="E256" t="s">
        <v>5041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5302</v>
      </c>
      <c r="D257" s="8" t="s">
        <v>277</v>
      </c>
      <c r="E257" t="s">
        <v>5042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5303</v>
      </c>
      <c r="D258" s="8" t="s">
        <v>5120</v>
      </c>
      <c r="E258" t="s">
        <v>5043</v>
      </c>
      <c r="F258" t="s">
        <v>5120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5304</v>
      </c>
      <c r="E259" t="s">
        <v>5044</v>
      </c>
      <c r="F259" t="s">
        <v>3703</v>
      </c>
      <c r="G259" t="str">
        <f t="shared" si="7"/>
        <v/>
      </c>
      <c r="H259">
        <f t="shared" si="6"/>
        <v>0</v>
      </c>
    </row>
    <row r="260" spans="3:8">
      <c r="C260" t="s">
        <v>5305</v>
      </c>
      <c r="E260" t="s">
        <v>5045</v>
      </c>
      <c r="F260" t="s">
        <v>3703</v>
      </c>
      <c r="G260" t="str">
        <f t="shared" si="7"/>
        <v/>
      </c>
      <c r="H260">
        <f t="shared" si="6"/>
        <v>0</v>
      </c>
    </row>
    <row r="261" spans="3:8">
      <c r="C261" t="s">
        <v>5306</v>
      </c>
      <c r="E261" t="s">
        <v>5046</v>
      </c>
      <c r="F261" t="s">
        <v>3703</v>
      </c>
      <c r="G261" t="str">
        <f t="shared" si="7"/>
        <v/>
      </c>
      <c r="H261">
        <f t="shared" si="6"/>
        <v>0</v>
      </c>
    </row>
    <row r="262" spans="3:8">
      <c r="C262" t="s">
        <v>5307</v>
      </c>
      <c r="D262" s="36">
        <v>0</v>
      </c>
      <c r="E262" t="s">
        <v>5047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5308</v>
      </c>
      <c r="E263" t="s">
        <v>5048</v>
      </c>
      <c r="F263" t="s">
        <v>3703</v>
      </c>
      <c r="G263" t="str">
        <f t="shared" si="7"/>
        <v/>
      </c>
      <c r="H263">
        <f t="shared" si="6"/>
        <v>0</v>
      </c>
    </row>
    <row r="264" spans="3:8">
      <c r="C264" t="s">
        <v>5309</v>
      </c>
      <c r="E264" t="s">
        <v>5049</v>
      </c>
      <c r="F264" t="s">
        <v>3703</v>
      </c>
      <c r="G264" t="str">
        <f t="shared" si="7"/>
        <v/>
      </c>
      <c r="H264">
        <f t="shared" si="6"/>
        <v>0</v>
      </c>
    </row>
    <row r="265" spans="3:8">
      <c r="C265" t="s">
        <v>5310</v>
      </c>
      <c r="E265" t="s">
        <v>5050</v>
      </c>
      <c r="F265" t="s">
        <v>3703</v>
      </c>
      <c r="G265" t="str">
        <f t="shared" si="7"/>
        <v/>
      </c>
      <c r="H265">
        <f t="shared" si="6"/>
        <v>0</v>
      </c>
    </row>
    <row r="266" spans="3:8">
      <c r="C266" t="s">
        <v>5311</v>
      </c>
      <c r="E266" t="s">
        <v>5051</v>
      </c>
      <c r="F266" t="s">
        <v>3703</v>
      </c>
      <c r="G266" t="str">
        <f t="shared" si="7"/>
        <v/>
      </c>
      <c r="H266">
        <f t="shared" si="6"/>
        <v>0</v>
      </c>
    </row>
    <row r="267" spans="3:8">
      <c r="C267" t="s">
        <v>5312</v>
      </c>
      <c r="E267" t="s">
        <v>5052</v>
      </c>
      <c r="F267" t="s">
        <v>3703</v>
      </c>
      <c r="G267" t="str">
        <f t="shared" si="7"/>
        <v/>
      </c>
      <c r="H267">
        <f t="shared" si="6"/>
        <v>0</v>
      </c>
    </row>
    <row r="268" spans="3:8">
      <c r="C268" t="s">
        <v>5313</v>
      </c>
      <c r="E268" t="s">
        <v>5053</v>
      </c>
      <c r="F268" t="s">
        <v>3703</v>
      </c>
      <c r="G268" t="str">
        <f t="shared" si="7"/>
        <v/>
      </c>
      <c r="H268">
        <f t="shared" si="6"/>
        <v>0</v>
      </c>
    </row>
    <row r="269" spans="3:8">
      <c r="C269" t="s">
        <v>5314</v>
      </c>
      <c r="E269" t="s">
        <v>5054</v>
      </c>
      <c r="F269" t="s">
        <v>3703</v>
      </c>
      <c r="G269" t="str">
        <f t="shared" si="7"/>
        <v/>
      </c>
      <c r="H269">
        <f t="shared" si="6"/>
        <v>0</v>
      </c>
    </row>
    <row r="270" spans="3:8">
      <c r="C270" t="s">
        <v>5315</v>
      </c>
      <c r="E270" t="s">
        <v>5055</v>
      </c>
      <c r="F270" t="s">
        <v>3703</v>
      </c>
      <c r="G270" t="str">
        <f t="shared" si="7"/>
        <v/>
      </c>
      <c r="H270">
        <f t="shared" si="6"/>
        <v>0</v>
      </c>
    </row>
    <row r="271" spans="3:8">
      <c r="C271" t="s">
        <v>5316</v>
      </c>
      <c r="E271" t="s">
        <v>5056</v>
      </c>
      <c r="F271" t="s">
        <v>3703</v>
      </c>
      <c r="G271" t="str">
        <f t="shared" si="7"/>
        <v/>
      </c>
      <c r="H271">
        <f t="shared" si="6"/>
        <v>0</v>
      </c>
    </row>
    <row r="272" spans="3:8">
      <c r="C272" t="s">
        <v>5317</v>
      </c>
      <c r="E272" t="s">
        <v>5057</v>
      </c>
      <c r="F272" t="s">
        <v>3703</v>
      </c>
      <c r="G272" t="str">
        <f t="shared" si="7"/>
        <v/>
      </c>
      <c r="H272">
        <f t="shared" si="6"/>
        <v>0</v>
      </c>
    </row>
    <row r="273" spans="3:8">
      <c r="C273" t="s">
        <v>5318</v>
      </c>
      <c r="E273" t="s">
        <v>5058</v>
      </c>
      <c r="F273" t="s">
        <v>3703</v>
      </c>
      <c r="G273" t="str">
        <f t="shared" si="7"/>
        <v/>
      </c>
      <c r="H273">
        <f t="shared" si="6"/>
        <v>0</v>
      </c>
    </row>
    <row r="274" spans="3:8">
      <c r="C274" t="s">
        <v>5319</v>
      </c>
      <c r="E274" t="s">
        <v>5059</v>
      </c>
      <c r="F274" t="s">
        <v>3703</v>
      </c>
      <c r="G274" t="str">
        <f t="shared" si="7"/>
        <v/>
      </c>
      <c r="H274">
        <f t="shared" si="6"/>
        <v>0</v>
      </c>
    </row>
    <row r="275" spans="3:8">
      <c r="C275" t="s">
        <v>5320</v>
      </c>
      <c r="E275" t="s">
        <v>5060</v>
      </c>
      <c r="F275" t="s">
        <v>3703</v>
      </c>
      <c r="G275" t="str">
        <f t="shared" si="7"/>
        <v/>
      </c>
      <c r="H275">
        <f t="shared" si="6"/>
        <v>0</v>
      </c>
    </row>
    <row r="276" spans="3:8">
      <c r="C276" t="s">
        <v>5321</v>
      </c>
      <c r="E276" t="s">
        <v>5061</v>
      </c>
      <c r="F276" t="s">
        <v>3703</v>
      </c>
      <c r="G276" t="str">
        <f t="shared" si="7"/>
        <v/>
      </c>
      <c r="H276">
        <f t="shared" si="6"/>
        <v>0</v>
      </c>
    </row>
    <row r="277" spans="3:8">
      <c r="C277" t="s">
        <v>5322</v>
      </c>
      <c r="E277" t="s">
        <v>5062</v>
      </c>
      <c r="F277" t="s">
        <v>3703</v>
      </c>
      <c r="G277" t="str">
        <f t="shared" si="7"/>
        <v/>
      </c>
      <c r="H277">
        <f t="shared" si="6"/>
        <v>0</v>
      </c>
    </row>
    <row r="278" spans="3:8">
      <c r="C278" t="s">
        <v>5323</v>
      </c>
      <c r="D278" s="8" t="s">
        <v>277</v>
      </c>
      <c r="E278" t="s">
        <v>5063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5324</v>
      </c>
      <c r="D279" s="8" t="s">
        <v>277</v>
      </c>
      <c r="E279" t="s">
        <v>5064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5325</v>
      </c>
      <c r="E280" t="s">
        <v>5065</v>
      </c>
      <c r="F280" t="s">
        <v>3703</v>
      </c>
      <c r="G280" t="str">
        <f t="shared" si="7"/>
        <v/>
      </c>
      <c r="H280">
        <f t="shared" si="6"/>
        <v>0</v>
      </c>
    </row>
    <row r="281" spans="3:8">
      <c r="C281" t="s">
        <v>5326</v>
      </c>
      <c r="E281" t="s">
        <v>5066</v>
      </c>
      <c r="F281" t="s">
        <v>3703</v>
      </c>
      <c r="G281" t="str">
        <f t="shared" si="7"/>
        <v/>
      </c>
      <c r="H281">
        <f t="shared" si="6"/>
        <v>0</v>
      </c>
    </row>
    <row r="282" spans="3:8">
      <c r="C282" t="s">
        <v>5327</v>
      </c>
      <c r="E282" t="s">
        <v>5067</v>
      </c>
      <c r="F282" t="s">
        <v>3703</v>
      </c>
      <c r="G282" t="str">
        <f t="shared" si="7"/>
        <v/>
      </c>
      <c r="H282">
        <f t="shared" si="6"/>
        <v>0</v>
      </c>
    </row>
    <row r="283" spans="3:8">
      <c r="C283" t="s">
        <v>5328</v>
      </c>
      <c r="E283" t="s">
        <v>5068</v>
      </c>
      <c r="F283" t="s">
        <v>3703</v>
      </c>
      <c r="G283" t="str">
        <f t="shared" si="7"/>
        <v/>
      </c>
      <c r="H283">
        <f t="shared" si="6"/>
        <v>0</v>
      </c>
    </row>
    <row r="284" spans="3:8">
      <c r="C284" t="s">
        <v>5329</v>
      </c>
      <c r="E284" t="s">
        <v>5069</v>
      </c>
      <c r="F284" t="s">
        <v>3703</v>
      </c>
      <c r="G284" t="str">
        <f t="shared" si="7"/>
        <v/>
      </c>
      <c r="H284">
        <f t="shared" si="6"/>
        <v>0</v>
      </c>
    </row>
    <row r="285" spans="3:8">
      <c r="C285" t="s">
        <v>5330</v>
      </c>
      <c r="E285" t="s">
        <v>5070</v>
      </c>
      <c r="F285" t="s">
        <v>3703</v>
      </c>
      <c r="G285" t="str">
        <f t="shared" si="7"/>
        <v/>
      </c>
      <c r="H285">
        <f t="shared" si="6"/>
        <v>0</v>
      </c>
    </row>
    <row r="286" spans="3:8">
      <c r="C286" t="s">
        <v>5331</v>
      </c>
      <c r="E286" t="s">
        <v>5072</v>
      </c>
      <c r="F286" t="s">
        <v>3703</v>
      </c>
      <c r="G286" t="str">
        <f t="shared" si="7"/>
        <v/>
      </c>
      <c r="H286">
        <f t="shared" si="6"/>
        <v>0</v>
      </c>
    </row>
    <row r="287" spans="3:8">
      <c r="C287" t="s">
        <v>5332</v>
      </c>
      <c r="E287" t="s">
        <v>5073</v>
      </c>
      <c r="F287" t="s">
        <v>3703</v>
      </c>
      <c r="G287" t="str">
        <f t="shared" si="7"/>
        <v/>
      </c>
      <c r="H287">
        <f t="shared" si="6"/>
        <v>0</v>
      </c>
    </row>
    <row r="288" spans="3:8">
      <c r="C288" t="s">
        <v>5333</v>
      </c>
      <c r="E288" t="s">
        <v>5074</v>
      </c>
      <c r="F288" t="s">
        <v>3703</v>
      </c>
      <c r="G288" t="str">
        <f t="shared" si="7"/>
        <v/>
      </c>
      <c r="H288">
        <f t="shared" si="6"/>
        <v>0</v>
      </c>
    </row>
    <row r="289" spans="3:8">
      <c r="C289" t="s">
        <v>5334</v>
      </c>
      <c r="E289" t="s">
        <v>5075</v>
      </c>
      <c r="F289" t="s">
        <v>3703</v>
      </c>
      <c r="G289" t="str">
        <f t="shared" si="7"/>
        <v/>
      </c>
      <c r="H289">
        <f t="shared" si="6"/>
        <v>0</v>
      </c>
    </row>
    <row r="290" spans="3:8">
      <c r="C290" t="s">
        <v>5335</v>
      </c>
      <c r="E290" t="s">
        <v>5076</v>
      </c>
      <c r="F290" t="s">
        <v>3703</v>
      </c>
      <c r="G290" t="str">
        <f t="shared" si="7"/>
        <v/>
      </c>
      <c r="H290">
        <f t="shared" si="6"/>
        <v>0</v>
      </c>
    </row>
    <row r="291" spans="3:8">
      <c r="C291" t="s">
        <v>5336</v>
      </c>
      <c r="E291" t="s">
        <v>5077</v>
      </c>
      <c r="F291" t="s">
        <v>3703</v>
      </c>
      <c r="G291" t="str">
        <f t="shared" si="7"/>
        <v/>
      </c>
      <c r="H291">
        <f t="shared" si="6"/>
        <v>0</v>
      </c>
    </row>
    <row r="292" spans="3:8">
      <c r="C292" t="s">
        <v>5337</v>
      </c>
      <c r="E292" t="s">
        <v>5078</v>
      </c>
      <c r="F292" t="s">
        <v>3703</v>
      </c>
      <c r="G292" t="str">
        <f t="shared" si="7"/>
        <v/>
      </c>
      <c r="H292">
        <f t="shared" si="6"/>
        <v>0</v>
      </c>
    </row>
    <row r="293" spans="3:8">
      <c r="C293" t="s">
        <v>5338</v>
      </c>
      <c r="E293" t="s">
        <v>5079</v>
      </c>
      <c r="F293" t="s">
        <v>3703</v>
      </c>
      <c r="G293" t="str">
        <f t="shared" si="7"/>
        <v/>
      </c>
      <c r="H293">
        <f t="shared" si="6"/>
        <v>0</v>
      </c>
    </row>
    <row r="294" spans="3:8">
      <c r="C294" t="s">
        <v>5339</v>
      </c>
      <c r="E294" t="s">
        <v>5080</v>
      </c>
      <c r="F294" t="s">
        <v>3703</v>
      </c>
      <c r="G294" t="str">
        <f t="shared" si="7"/>
        <v/>
      </c>
      <c r="H294">
        <f t="shared" si="6"/>
        <v>0</v>
      </c>
    </row>
    <row r="295" spans="3:8">
      <c r="C295" t="s">
        <v>5340</v>
      </c>
      <c r="E295" t="s">
        <v>5081</v>
      </c>
      <c r="F295" t="s">
        <v>3703</v>
      </c>
      <c r="G295" t="str">
        <f t="shared" si="7"/>
        <v/>
      </c>
      <c r="H295">
        <f t="shared" si="6"/>
        <v>0</v>
      </c>
    </row>
    <row r="296" spans="3:8">
      <c r="C296" t="s">
        <v>5341</v>
      </c>
      <c r="E296" t="s">
        <v>5082</v>
      </c>
      <c r="F296" t="s">
        <v>3703</v>
      </c>
      <c r="G296" t="str">
        <f t="shared" si="7"/>
        <v/>
      </c>
      <c r="H296">
        <f t="shared" si="6"/>
        <v>0</v>
      </c>
    </row>
    <row r="297" spans="3:8">
      <c r="C297" t="s">
        <v>5342</v>
      </c>
      <c r="E297" t="s">
        <v>5083</v>
      </c>
      <c r="F297" t="s">
        <v>3703</v>
      </c>
      <c r="G297" t="str">
        <f t="shared" si="7"/>
        <v/>
      </c>
      <c r="H297">
        <f t="shared" si="6"/>
        <v>0</v>
      </c>
    </row>
    <row r="298" spans="3:8">
      <c r="C298" t="s">
        <v>5343</v>
      </c>
      <c r="E298" t="s">
        <v>5084</v>
      </c>
      <c r="F298" t="s">
        <v>3703</v>
      </c>
      <c r="G298" t="str">
        <f t="shared" si="7"/>
        <v/>
      </c>
      <c r="H298">
        <f t="shared" si="6"/>
        <v>0</v>
      </c>
    </row>
    <row r="299" spans="3:8">
      <c r="C299" t="s">
        <v>5344</v>
      </c>
      <c r="D299" s="8" t="s">
        <v>1</v>
      </c>
      <c r="E299" t="s">
        <v>5071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5345</v>
      </c>
      <c r="E300" t="s">
        <v>5086</v>
      </c>
      <c r="F300" t="s">
        <v>3703</v>
      </c>
      <c r="G300" t="str">
        <f t="shared" si="7"/>
        <v/>
      </c>
      <c r="H300">
        <f t="shared" si="6"/>
        <v>0</v>
      </c>
    </row>
    <row r="301" spans="3:8">
      <c r="C301" t="s">
        <v>5346</v>
      </c>
      <c r="E301" t="s">
        <v>5087</v>
      </c>
      <c r="F301" t="s">
        <v>3703</v>
      </c>
      <c r="G301" t="str">
        <f t="shared" si="7"/>
        <v/>
      </c>
      <c r="H301">
        <f t="shared" si="6"/>
        <v>0</v>
      </c>
    </row>
    <row r="302" spans="3:8">
      <c r="C302" t="s">
        <v>5347</v>
      </c>
      <c r="E302" t="s">
        <v>5085</v>
      </c>
      <c r="F302" t="s">
        <v>3703</v>
      </c>
      <c r="G302" t="str">
        <f t="shared" si="7"/>
        <v/>
      </c>
      <c r="H302">
        <f t="shared" si="6"/>
        <v>0</v>
      </c>
    </row>
    <row r="303" spans="3:8">
      <c r="C303" t="s">
        <v>5348</v>
      </c>
      <c r="D303" s="8" t="s">
        <v>277</v>
      </c>
      <c r="E303" t="s">
        <v>5088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5349</v>
      </c>
      <c r="D304" s="8" t="s">
        <v>277</v>
      </c>
      <c r="E304" t="s">
        <v>5089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5350</v>
      </c>
      <c r="E305" t="s">
        <v>5090</v>
      </c>
      <c r="F305" t="s">
        <v>3703</v>
      </c>
      <c r="G305" t="str">
        <f t="shared" si="7"/>
        <v/>
      </c>
      <c r="H305">
        <f t="shared" si="6"/>
        <v>0</v>
      </c>
    </row>
    <row r="306" spans="3:8">
      <c r="C306" t="s">
        <v>5351</v>
      </c>
      <c r="E306" t="s">
        <v>5091</v>
      </c>
      <c r="F306" t="s">
        <v>3703</v>
      </c>
      <c r="G306" t="str">
        <f t="shared" si="7"/>
        <v/>
      </c>
      <c r="H306">
        <f t="shared" si="6"/>
        <v>0</v>
      </c>
    </row>
    <row r="307" spans="3:8">
      <c r="C307" t="s">
        <v>5352</v>
      </c>
      <c r="E307" t="s">
        <v>5092</v>
      </c>
      <c r="F307" t="s">
        <v>3703</v>
      </c>
      <c r="G307" t="str">
        <f t="shared" si="7"/>
        <v/>
      </c>
      <c r="H307">
        <f t="shared" si="6"/>
        <v>0</v>
      </c>
    </row>
    <row r="308" spans="3:8">
      <c r="C308" t="s">
        <v>5353</v>
      </c>
      <c r="E308" t="s">
        <v>5093</v>
      </c>
      <c r="F308" t="s">
        <v>3703</v>
      </c>
      <c r="G308" t="str">
        <f t="shared" si="7"/>
        <v/>
      </c>
      <c r="H308">
        <f t="shared" si="6"/>
        <v>0</v>
      </c>
    </row>
    <row r="309" spans="3:8">
      <c r="C309" t="s">
        <v>5354</v>
      </c>
      <c r="E309" t="s">
        <v>5094</v>
      </c>
      <c r="F309" t="s">
        <v>3703</v>
      </c>
      <c r="G309" t="str">
        <f t="shared" si="7"/>
        <v/>
      </c>
      <c r="H309">
        <f t="shared" si="6"/>
        <v>0</v>
      </c>
    </row>
    <row r="310" spans="3:8">
      <c r="C310" t="s">
        <v>5355</v>
      </c>
      <c r="E310" t="s">
        <v>5095</v>
      </c>
      <c r="F310" t="s">
        <v>3703</v>
      </c>
      <c r="G310" t="str">
        <f t="shared" si="7"/>
        <v/>
      </c>
      <c r="H310">
        <f t="shared" si="6"/>
        <v>0</v>
      </c>
    </row>
    <row r="311" spans="3:8">
      <c r="C311" t="s">
        <v>5356</v>
      </c>
      <c r="E311" t="s">
        <v>5096</v>
      </c>
      <c r="F311" t="s">
        <v>3703</v>
      </c>
      <c r="G311" t="str">
        <f t="shared" si="7"/>
        <v/>
      </c>
      <c r="H311">
        <f t="shared" si="6"/>
        <v>0</v>
      </c>
    </row>
    <row r="312" spans="3:8">
      <c r="C312" t="s">
        <v>5357</v>
      </c>
      <c r="E312" t="s">
        <v>5097</v>
      </c>
      <c r="F312" t="s">
        <v>3703</v>
      </c>
      <c r="G312" t="str">
        <f t="shared" si="7"/>
        <v/>
      </c>
      <c r="H312">
        <f t="shared" si="6"/>
        <v>0</v>
      </c>
    </row>
    <row r="313" spans="3:8">
      <c r="C313" t="s">
        <v>5358</v>
      </c>
      <c r="E313" t="s">
        <v>5098</v>
      </c>
      <c r="F313" t="s">
        <v>3703</v>
      </c>
      <c r="G313" t="str">
        <f t="shared" si="7"/>
        <v/>
      </c>
      <c r="H313">
        <f t="shared" si="6"/>
        <v>0</v>
      </c>
    </row>
    <row r="314" spans="3:8">
      <c r="C314" t="s">
        <v>5359</v>
      </c>
      <c r="E314" t="s">
        <v>5099</v>
      </c>
      <c r="F314" t="s">
        <v>3703</v>
      </c>
      <c r="G314" t="str">
        <f t="shared" si="7"/>
        <v/>
      </c>
      <c r="H314">
        <f t="shared" si="6"/>
        <v>0</v>
      </c>
    </row>
    <row r="315" spans="3:8">
      <c r="C315" t="s">
        <v>5360</v>
      </c>
      <c r="E315" t="s">
        <v>5100</v>
      </c>
      <c r="F315" t="s">
        <v>3703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5361</v>
      </c>
      <c r="E316" t="s">
        <v>5101</v>
      </c>
      <c r="F316" t="s">
        <v>3703</v>
      </c>
      <c r="G316" t="str">
        <f t="shared" si="7"/>
        <v/>
      </c>
      <c r="H316">
        <f t="shared" si="8"/>
        <v>0</v>
      </c>
    </row>
    <row r="317" spans="3:8">
      <c r="C317" t="s">
        <v>5362</v>
      </c>
      <c r="E317" t="s">
        <v>5102</v>
      </c>
      <c r="F317" t="s">
        <v>3703</v>
      </c>
      <c r="G317" t="str">
        <f t="shared" si="7"/>
        <v/>
      </c>
      <c r="H317">
        <f t="shared" si="8"/>
        <v>0</v>
      </c>
    </row>
    <row r="318" spans="3:8">
      <c r="C318" t="s">
        <v>5363</v>
      </c>
      <c r="E318" t="s">
        <v>5103</v>
      </c>
      <c r="F318" t="s">
        <v>3703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5364</v>
      </c>
      <c r="E319" t="s">
        <v>5104</v>
      </c>
      <c r="F319" t="s">
        <v>3703</v>
      </c>
      <c r="G319" t="str">
        <f t="shared" si="9"/>
        <v/>
      </c>
      <c r="H319">
        <f t="shared" si="8"/>
        <v>0</v>
      </c>
    </row>
    <row r="320" spans="3:8">
      <c r="C320" t="s">
        <v>5365</v>
      </c>
      <c r="E320" t="s">
        <v>5105</v>
      </c>
      <c r="F320" t="s">
        <v>3703</v>
      </c>
      <c r="G320" t="str">
        <f t="shared" si="9"/>
        <v/>
      </c>
      <c r="H320">
        <f t="shared" si="8"/>
        <v>0</v>
      </c>
    </row>
    <row r="321" spans="1:8">
      <c r="C321" t="s">
        <v>5366</v>
      </c>
      <c r="E321" t="s">
        <v>5106</v>
      </c>
      <c r="F321" t="s">
        <v>3703</v>
      </c>
      <c r="G321" t="str">
        <f t="shared" si="9"/>
        <v/>
      </c>
      <c r="H321">
        <f t="shared" si="8"/>
        <v>0</v>
      </c>
    </row>
    <row r="322" spans="1:8">
      <c r="C322" t="s">
        <v>5367</v>
      </c>
      <c r="E322" t="s">
        <v>5107</v>
      </c>
      <c r="F322" t="s">
        <v>3703</v>
      </c>
      <c r="G322" t="str">
        <f t="shared" si="9"/>
        <v/>
      </c>
      <c r="H322">
        <f t="shared" si="8"/>
        <v>0</v>
      </c>
    </row>
    <row r="323" spans="1:8">
      <c r="C323" t="s">
        <v>5368</v>
      </c>
      <c r="E323" t="s">
        <v>5108</v>
      </c>
      <c r="F323" t="s">
        <v>3703</v>
      </c>
      <c r="G323" t="str">
        <f t="shared" si="9"/>
        <v/>
      </c>
      <c r="H323">
        <f t="shared" si="8"/>
        <v>0</v>
      </c>
    </row>
    <row r="324" spans="1:8">
      <c r="C324" t="s">
        <v>5369</v>
      </c>
      <c r="E324" t="s">
        <v>5109</v>
      </c>
      <c r="F324" t="s">
        <v>3703</v>
      </c>
      <c r="G324" t="str">
        <f t="shared" si="9"/>
        <v/>
      </c>
      <c r="H324">
        <f t="shared" si="8"/>
        <v>0</v>
      </c>
    </row>
    <row r="325" spans="1:8">
      <c r="C325" t="s">
        <v>5370</v>
      </c>
      <c r="E325" t="s">
        <v>5110</v>
      </c>
      <c r="F325" t="s">
        <v>3703</v>
      </c>
      <c r="G325" t="str">
        <f t="shared" si="9"/>
        <v/>
      </c>
      <c r="H325">
        <f t="shared" si="8"/>
        <v>0</v>
      </c>
    </row>
    <row r="326" spans="1:8">
      <c r="C326" t="s">
        <v>5371</v>
      </c>
      <c r="E326" t="s">
        <v>5111</v>
      </c>
      <c r="F326" t="s">
        <v>3703</v>
      </c>
      <c r="G326" t="str">
        <f t="shared" si="9"/>
        <v/>
      </c>
      <c r="H326">
        <f t="shared" si="8"/>
        <v>0</v>
      </c>
    </row>
    <row r="327" spans="1:8">
      <c r="C327" t="s">
        <v>5372</v>
      </c>
      <c r="E327" t="s">
        <v>5112</v>
      </c>
      <c r="F327" t="s">
        <v>3703</v>
      </c>
      <c r="G327" t="str">
        <f t="shared" si="9"/>
        <v/>
      </c>
      <c r="H327">
        <f t="shared" si="8"/>
        <v>0</v>
      </c>
    </row>
    <row r="328" spans="1:8">
      <c r="C328" t="s">
        <v>5373</v>
      </c>
      <c r="E328" t="s">
        <v>5113</v>
      </c>
      <c r="F328" t="s">
        <v>3703</v>
      </c>
      <c r="G328" t="str">
        <f t="shared" si="9"/>
        <v/>
      </c>
      <c r="H328">
        <f t="shared" si="8"/>
        <v>0</v>
      </c>
    </row>
    <row r="329" spans="1:8">
      <c r="C329" t="s">
        <v>5374</v>
      </c>
      <c r="E329" t="s">
        <v>5114</v>
      </c>
      <c r="F329" t="s">
        <v>3703</v>
      </c>
      <c r="G329" t="str">
        <f t="shared" si="9"/>
        <v/>
      </c>
      <c r="H329">
        <f t="shared" si="8"/>
        <v>0</v>
      </c>
    </row>
    <row r="330" spans="1:8">
      <c r="C330" t="s">
        <v>5375</v>
      </c>
      <c r="E330" t="s">
        <v>5115</v>
      </c>
      <c r="F330" t="s">
        <v>3703</v>
      </c>
      <c r="G330" t="str">
        <f t="shared" si="9"/>
        <v/>
      </c>
      <c r="H330">
        <f t="shared" si="8"/>
        <v>0</v>
      </c>
    </row>
    <row r="331" spans="1:8">
      <c r="C331" t="s">
        <v>5376</v>
      </c>
      <c r="E331" t="s">
        <v>5116</v>
      </c>
      <c r="F331" t="s">
        <v>3703</v>
      </c>
      <c r="G331" t="str">
        <f t="shared" si="9"/>
        <v/>
      </c>
      <c r="H331">
        <f t="shared" si="8"/>
        <v>0</v>
      </c>
    </row>
    <row r="332" spans="1:8">
      <c r="C332" t="s">
        <v>5263</v>
      </c>
      <c r="E332" t="s">
        <v>4864</v>
      </c>
      <c r="F332" t="s">
        <v>3703</v>
      </c>
      <c r="G332" t="str">
        <f t="shared" si="9"/>
        <v/>
      </c>
      <c r="H332">
        <f t="shared" si="8"/>
        <v>0</v>
      </c>
    </row>
    <row r="333" spans="1:8">
      <c r="C333" t="s">
        <v>5377</v>
      </c>
      <c r="E333" t="s">
        <v>5117</v>
      </c>
      <c r="F333" t="s">
        <v>3703</v>
      </c>
      <c r="G333" t="str">
        <f t="shared" si="9"/>
        <v/>
      </c>
      <c r="H333">
        <f t="shared" si="8"/>
        <v>0</v>
      </c>
    </row>
    <row r="334" spans="1:8">
      <c r="C334" t="s">
        <v>5378</v>
      </c>
      <c r="E334" t="s">
        <v>5118</v>
      </c>
      <c r="F334" t="s">
        <v>3703</v>
      </c>
      <c r="G334" t="str">
        <f t="shared" si="9"/>
        <v/>
      </c>
      <c r="H334">
        <f t="shared" si="8"/>
        <v>0</v>
      </c>
    </row>
    <row r="335" spans="1:8">
      <c r="B335" t="s">
        <v>4854</v>
      </c>
      <c r="G335" t="str">
        <f>B335</f>
        <v>&lt;/emisoras&gt;</v>
      </c>
    </row>
    <row r="336" spans="1:8">
      <c r="A336" t="s">
        <v>4855</v>
      </c>
      <c r="G336" t="str">
        <f>A336</f>
        <v>&lt;/emisora&gt;</v>
      </c>
    </row>
    <row r="338" spans="3:8">
      <c r="F338" s="14" t="s">
        <v>5441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5446</v>
      </c>
    </row>
    <row r="339" spans="3:8">
      <c r="F339" s="14" t="s">
        <v>5442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5446</v>
      </c>
    </row>
    <row r="340" spans="3:8">
      <c r="F340" t="s">
        <v>5449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5446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5450</v>
      </c>
      <c r="D1" t="s">
        <v>4835</v>
      </c>
    </row>
    <row r="2" spans="1:24">
      <c r="C2" t="s">
        <v>5445</v>
      </c>
      <c r="D2" s="47">
        <v>2963080</v>
      </c>
      <c r="K2" t="s">
        <v>5445</v>
      </c>
      <c r="L2" s="32">
        <f>D2+1</f>
        <v>2963081</v>
      </c>
      <c r="S2" t="s">
        <v>5445</v>
      </c>
      <c r="T2" s="32">
        <f>L2+1</f>
        <v>2963082</v>
      </c>
    </row>
    <row r="3" spans="1:24">
      <c r="C3" s="46" t="s">
        <v>5443</v>
      </c>
      <c r="D3" s="48">
        <v>78355452</v>
      </c>
      <c r="K3" s="46" t="s">
        <v>5443</v>
      </c>
      <c r="L3" s="48">
        <v>72724421</v>
      </c>
      <c r="S3" s="46" t="s">
        <v>5443</v>
      </c>
      <c r="T3" s="48">
        <v>72897708</v>
      </c>
    </row>
    <row r="4" spans="1:24">
      <c r="C4" s="46" t="s">
        <v>5444</v>
      </c>
      <c r="D4" s="48">
        <v>6</v>
      </c>
      <c r="K4" s="46" t="s">
        <v>5444</v>
      </c>
      <c r="L4" s="48">
        <v>2</v>
      </c>
      <c r="S4" s="46" t="s">
        <v>5444</v>
      </c>
      <c r="T4" s="48">
        <v>6</v>
      </c>
    </row>
    <row r="6" spans="1:24">
      <c r="A6" t="s">
        <v>4835</v>
      </c>
      <c r="D6" t="s">
        <v>4865</v>
      </c>
      <c r="I6" s="49" t="s">
        <v>4835</v>
      </c>
      <c r="L6" t="s">
        <v>4865</v>
      </c>
      <c r="Q6" s="49" t="s">
        <v>4835</v>
      </c>
      <c r="T6" t="s">
        <v>4865</v>
      </c>
    </row>
    <row r="7" spans="1:24">
      <c r="A7" t="s">
        <v>4836</v>
      </c>
      <c r="G7" t="str">
        <f>A7</f>
        <v>&lt;emisora&gt;</v>
      </c>
      <c r="I7" s="49" t="s">
        <v>4836</v>
      </c>
      <c r="O7" t="str">
        <f>I7</f>
        <v>&lt;emisora&gt;</v>
      </c>
      <c r="Q7" s="49" t="s">
        <v>4836</v>
      </c>
      <c r="W7" t="str">
        <f>Q7</f>
        <v>&lt;emisora&gt;</v>
      </c>
    </row>
    <row r="8" spans="1:24">
      <c r="B8" t="s">
        <v>4837</v>
      </c>
      <c r="G8" t="str">
        <f>B8</f>
        <v>&lt;entidades&gt;</v>
      </c>
      <c r="J8" t="s">
        <v>4837</v>
      </c>
      <c r="O8" t="str">
        <f>J8</f>
        <v>&lt;entidades&gt;</v>
      </c>
      <c r="R8" t="s">
        <v>4837</v>
      </c>
      <c r="W8" t="str">
        <f>R8</f>
        <v>&lt;entidades&gt;</v>
      </c>
    </row>
    <row r="9" spans="1:24">
      <c r="C9" t="s">
        <v>4838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4838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4838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4839</v>
      </c>
      <c r="D10" s="32" t="str">
        <f>"Apellidos "&amp;D9</f>
        <v>Apellidos 2963080</v>
      </c>
      <c r="E10" t="s">
        <v>1860</v>
      </c>
      <c r="F10" t="s">
        <v>4856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4839</v>
      </c>
      <c r="L10" s="32" t="str">
        <f>"Apellidos "&amp;L9</f>
        <v>Apellidos 2963081</v>
      </c>
      <c r="M10" t="s">
        <v>1860</v>
      </c>
      <c r="N10" t="s">
        <v>4856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4839</v>
      </c>
      <c r="T10" s="32" t="str">
        <f>"Apellidos "&amp;T9</f>
        <v>Apellidos 2963082</v>
      </c>
      <c r="U10" t="s">
        <v>1860</v>
      </c>
      <c r="V10" t="s">
        <v>4856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4840</v>
      </c>
      <c r="D11" s="32"/>
      <c r="E11" t="s">
        <v>1861</v>
      </c>
      <c r="F11" t="s">
        <v>3703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4840</v>
      </c>
      <c r="L11" s="32"/>
      <c r="M11" t="s">
        <v>1861</v>
      </c>
      <c r="N11" t="s">
        <v>3703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4840</v>
      </c>
      <c r="T11" s="32"/>
      <c r="U11" t="s">
        <v>1861</v>
      </c>
      <c r="V11" t="s">
        <v>3703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4841</v>
      </c>
      <c r="D12" s="32"/>
      <c r="E12" t="s">
        <v>1852</v>
      </c>
      <c r="F12" s="39" t="s">
        <v>5379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4841</v>
      </c>
      <c r="L12" s="32"/>
      <c r="M12" t="s">
        <v>1852</v>
      </c>
      <c r="N12" s="39" t="s">
        <v>5379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4841</v>
      </c>
      <c r="T12" s="32"/>
      <c r="U12" t="s">
        <v>1852</v>
      </c>
      <c r="V12" s="39" t="s">
        <v>5379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4842</v>
      </c>
      <c r="D13" s="32" t="str">
        <f>"NomRes "&amp;D9</f>
        <v>NomRes 2963080</v>
      </c>
      <c r="E13" t="s">
        <v>1862</v>
      </c>
      <c r="F13" t="s">
        <v>4856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4842</v>
      </c>
      <c r="L13" s="32" t="str">
        <f>"NomRes "&amp;L9</f>
        <v>NomRes 2963081</v>
      </c>
      <c r="M13" t="s">
        <v>1862</v>
      </c>
      <c r="N13" t="s">
        <v>4856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4842</v>
      </c>
      <c r="T13" s="32" t="str">
        <f>"NomRes "&amp;T9</f>
        <v>NomRes 2963082</v>
      </c>
      <c r="U13" t="s">
        <v>1862</v>
      </c>
      <c r="V13" t="s">
        <v>4856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4843</v>
      </c>
      <c r="D14" s="36" t="s">
        <v>1783</v>
      </c>
      <c r="E14" t="s">
        <v>4857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4843</v>
      </c>
      <c r="L14" s="36" t="s">
        <v>1783</v>
      </c>
      <c r="M14" t="s">
        <v>4857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4843</v>
      </c>
      <c r="T14" s="36" t="s">
        <v>1783</v>
      </c>
      <c r="U14" t="s">
        <v>4857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4844</v>
      </c>
      <c r="D15" s="36" t="s">
        <v>1774</v>
      </c>
      <c r="E15" t="s">
        <v>4858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4844</v>
      </c>
      <c r="L15" s="36" t="s">
        <v>1774</v>
      </c>
      <c r="M15" t="s">
        <v>4858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4844</v>
      </c>
      <c r="T15" s="36" t="s">
        <v>1774</v>
      </c>
      <c r="U15" t="s">
        <v>4858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4845</v>
      </c>
      <c r="D16" s="32"/>
      <c r="E16" t="s">
        <v>4859</v>
      </c>
      <c r="F16" t="s">
        <v>3703</v>
      </c>
      <c r="G16" t="str">
        <f t="shared" si="3"/>
        <v/>
      </c>
      <c r="H16">
        <f t="shared" si="0"/>
        <v>0</v>
      </c>
      <c r="K16" t="s">
        <v>4845</v>
      </c>
      <c r="L16" s="32"/>
      <c r="M16" t="s">
        <v>4859</v>
      </c>
      <c r="N16" t="s">
        <v>3703</v>
      </c>
      <c r="O16" t="str">
        <f t="shared" si="4"/>
        <v/>
      </c>
      <c r="P16">
        <f t="shared" si="1"/>
        <v>0</v>
      </c>
      <c r="S16" t="s">
        <v>4845</v>
      </c>
      <c r="T16" s="32"/>
      <c r="U16" t="s">
        <v>4859</v>
      </c>
      <c r="V16" t="s">
        <v>3703</v>
      </c>
      <c r="W16" t="str">
        <f t="shared" si="5"/>
        <v/>
      </c>
      <c r="X16">
        <f t="shared" si="2"/>
        <v>0</v>
      </c>
    </row>
    <row r="17" spans="2:24">
      <c r="C17" t="s">
        <v>4846</v>
      </c>
      <c r="D17" s="32"/>
      <c r="E17" t="s">
        <v>4860</v>
      </c>
      <c r="F17" t="s">
        <v>3703</v>
      </c>
      <c r="G17" t="str">
        <f t="shared" si="3"/>
        <v/>
      </c>
      <c r="H17">
        <f t="shared" si="0"/>
        <v>0</v>
      </c>
      <c r="K17" t="s">
        <v>4846</v>
      </c>
      <c r="L17" s="32"/>
      <c r="M17" t="s">
        <v>4860</v>
      </c>
      <c r="N17" t="s">
        <v>3703</v>
      </c>
      <c r="O17" t="str">
        <f t="shared" si="4"/>
        <v/>
      </c>
      <c r="P17">
        <f t="shared" si="1"/>
        <v>0</v>
      </c>
      <c r="S17" t="s">
        <v>4846</v>
      </c>
      <c r="T17" s="32"/>
      <c r="U17" t="s">
        <v>4860</v>
      </c>
      <c r="V17" t="s">
        <v>3703</v>
      </c>
      <c r="W17" t="str">
        <f t="shared" si="5"/>
        <v/>
      </c>
      <c r="X17">
        <f t="shared" si="2"/>
        <v>0</v>
      </c>
    </row>
    <row r="18" spans="2:24">
      <c r="C18" t="s">
        <v>4847</v>
      </c>
      <c r="D18" s="32"/>
      <c r="E18" t="s">
        <v>4861</v>
      </c>
      <c r="F18" t="s">
        <v>3703</v>
      </c>
      <c r="G18" t="str">
        <f t="shared" si="3"/>
        <v/>
      </c>
      <c r="H18">
        <f t="shared" si="0"/>
        <v>0</v>
      </c>
      <c r="K18" t="s">
        <v>4847</v>
      </c>
      <c r="L18" s="32"/>
      <c r="M18" t="s">
        <v>4861</v>
      </c>
      <c r="N18" t="s">
        <v>3703</v>
      </c>
      <c r="O18" t="str">
        <f t="shared" si="4"/>
        <v/>
      </c>
      <c r="P18">
        <f t="shared" si="1"/>
        <v>0</v>
      </c>
      <c r="S18" t="s">
        <v>4847</v>
      </c>
      <c r="T18" s="32"/>
      <c r="U18" t="s">
        <v>4861</v>
      </c>
      <c r="V18" t="s">
        <v>3703</v>
      </c>
      <c r="W18" t="str">
        <f t="shared" si="5"/>
        <v/>
      </c>
      <c r="X18">
        <f t="shared" si="2"/>
        <v>0</v>
      </c>
    </row>
    <row r="19" spans="2:24">
      <c r="C19" t="s">
        <v>4848</v>
      </c>
      <c r="D19" s="36">
        <v>2407499</v>
      </c>
      <c r="E19" t="s">
        <v>4862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4848</v>
      </c>
      <c r="L19" s="36">
        <v>2407499</v>
      </c>
      <c r="M19" t="s">
        <v>4862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4848</v>
      </c>
      <c r="T19" s="36">
        <v>2407499</v>
      </c>
      <c r="U19" t="s">
        <v>4862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4849</v>
      </c>
      <c r="D20" s="32"/>
      <c r="E20" t="s">
        <v>4863</v>
      </c>
      <c r="F20" t="s">
        <v>3703</v>
      </c>
      <c r="G20" t="str">
        <f t="shared" si="3"/>
        <v/>
      </c>
      <c r="H20">
        <f t="shared" si="0"/>
        <v>0</v>
      </c>
      <c r="K20" t="s">
        <v>4849</v>
      </c>
      <c r="L20" s="32"/>
      <c r="M20" t="s">
        <v>4863</v>
      </c>
      <c r="N20" t="s">
        <v>3703</v>
      </c>
      <c r="O20" t="str">
        <f t="shared" si="4"/>
        <v/>
      </c>
      <c r="P20">
        <f t="shared" si="1"/>
        <v>0</v>
      </c>
      <c r="S20" t="s">
        <v>4849</v>
      </c>
      <c r="T20" s="32"/>
      <c r="U20" t="s">
        <v>4863</v>
      </c>
      <c r="V20" t="s">
        <v>3703</v>
      </c>
      <c r="W20" t="str">
        <f t="shared" si="5"/>
        <v/>
      </c>
      <c r="X20">
        <f t="shared" si="2"/>
        <v>0</v>
      </c>
    </row>
    <row r="21" spans="2:24">
      <c r="B21" t="s">
        <v>4850</v>
      </c>
      <c r="E21" t="s">
        <v>4864</v>
      </c>
      <c r="F21" t="s">
        <v>3703</v>
      </c>
      <c r="G21" t="str">
        <f>B21</f>
        <v>&lt;/entidades&gt;</v>
      </c>
      <c r="H21">
        <f t="shared" si="0"/>
        <v>0</v>
      </c>
      <c r="J21" t="s">
        <v>4850</v>
      </c>
      <c r="M21" t="s">
        <v>4864</v>
      </c>
      <c r="N21" t="s">
        <v>3703</v>
      </c>
      <c r="O21" t="str">
        <f>J21</f>
        <v>&lt;/entidades&gt;</v>
      </c>
      <c r="P21">
        <f t="shared" si="1"/>
        <v>0</v>
      </c>
      <c r="R21" t="s">
        <v>4850</v>
      </c>
      <c r="U21" t="s">
        <v>4864</v>
      </c>
      <c r="V21" t="s">
        <v>3703</v>
      </c>
      <c r="W21" t="str">
        <f>R21</f>
        <v>&lt;/entidades&gt;</v>
      </c>
      <c r="X21">
        <f t="shared" si="2"/>
        <v>0</v>
      </c>
    </row>
    <row r="22" spans="2:24">
      <c r="B22" t="s">
        <v>4851</v>
      </c>
      <c r="G22" t="str">
        <f>B22</f>
        <v>&lt;entidades_adm&gt;</v>
      </c>
      <c r="H22">
        <f t="shared" si="0"/>
        <v>0</v>
      </c>
      <c r="J22" t="s">
        <v>4851</v>
      </c>
      <c r="O22" t="str">
        <f>J22</f>
        <v>&lt;entidades_adm&gt;</v>
      </c>
      <c r="P22">
        <f t="shared" si="1"/>
        <v>0</v>
      </c>
      <c r="R22" t="s">
        <v>4851</v>
      </c>
      <c r="W22" t="str">
        <f>R22</f>
        <v>&lt;entidades_adm&gt;</v>
      </c>
      <c r="X22">
        <f t="shared" si="2"/>
        <v>0</v>
      </c>
    </row>
    <row r="23" spans="2:24">
      <c r="C23" t="s">
        <v>4838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4838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4838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5121</v>
      </c>
      <c r="E24" t="s">
        <v>4866</v>
      </c>
      <c r="F24" t="s">
        <v>3703</v>
      </c>
      <c r="G24" t="str">
        <f t="shared" si="3"/>
        <v/>
      </c>
      <c r="H24">
        <f t="shared" si="0"/>
        <v>0</v>
      </c>
      <c r="K24" t="s">
        <v>5121</v>
      </c>
      <c r="M24" t="s">
        <v>4866</v>
      </c>
      <c r="N24" t="s">
        <v>3703</v>
      </c>
      <c r="O24" t="str">
        <f t="shared" si="6"/>
        <v/>
      </c>
      <c r="P24">
        <f t="shared" si="1"/>
        <v>0</v>
      </c>
      <c r="S24" t="s">
        <v>5121</v>
      </c>
      <c r="U24" t="s">
        <v>4866</v>
      </c>
      <c r="V24" t="s">
        <v>3703</v>
      </c>
      <c r="W24" t="str">
        <f t="shared" si="7"/>
        <v/>
      </c>
      <c r="X24">
        <f t="shared" si="2"/>
        <v>0</v>
      </c>
    </row>
    <row r="25" spans="2:24">
      <c r="C25" t="s">
        <v>5122</v>
      </c>
      <c r="E25" t="s">
        <v>4867</v>
      </c>
      <c r="F25" t="s">
        <v>3703</v>
      </c>
      <c r="G25" t="str">
        <f t="shared" si="3"/>
        <v/>
      </c>
      <c r="H25">
        <f t="shared" si="0"/>
        <v>0</v>
      </c>
      <c r="K25" t="s">
        <v>5122</v>
      </c>
      <c r="M25" t="s">
        <v>4867</v>
      </c>
      <c r="N25" t="s">
        <v>3703</v>
      </c>
      <c r="O25" t="str">
        <f t="shared" si="6"/>
        <v/>
      </c>
      <c r="P25">
        <f t="shared" si="1"/>
        <v>0</v>
      </c>
      <c r="S25" t="s">
        <v>5122</v>
      </c>
      <c r="U25" t="s">
        <v>4867</v>
      </c>
      <c r="V25" t="s">
        <v>3703</v>
      </c>
      <c r="W25" t="str">
        <f t="shared" si="7"/>
        <v/>
      </c>
      <c r="X25">
        <f t="shared" si="2"/>
        <v>0</v>
      </c>
    </row>
    <row r="26" spans="2:24">
      <c r="C26" t="s">
        <v>5123</v>
      </c>
      <c r="E26" t="s">
        <v>4868</v>
      </c>
      <c r="F26" t="s">
        <v>3703</v>
      </c>
      <c r="G26" t="str">
        <f t="shared" si="3"/>
        <v/>
      </c>
      <c r="H26">
        <f t="shared" si="0"/>
        <v>0</v>
      </c>
      <c r="K26" t="s">
        <v>5123</v>
      </c>
      <c r="M26" t="s">
        <v>4868</v>
      </c>
      <c r="N26" t="s">
        <v>3703</v>
      </c>
      <c r="O26" t="str">
        <f t="shared" si="6"/>
        <v/>
      </c>
      <c r="P26">
        <f t="shared" si="1"/>
        <v>0</v>
      </c>
      <c r="S26" t="s">
        <v>5123</v>
      </c>
      <c r="U26" t="s">
        <v>4868</v>
      </c>
      <c r="V26" t="s">
        <v>3703</v>
      </c>
      <c r="W26" t="str">
        <f t="shared" si="7"/>
        <v/>
      </c>
      <c r="X26">
        <f t="shared" si="2"/>
        <v>0</v>
      </c>
    </row>
    <row r="27" spans="2:24">
      <c r="C27" t="s">
        <v>5124</v>
      </c>
      <c r="E27" t="s">
        <v>4869</v>
      </c>
      <c r="F27" t="s">
        <v>3703</v>
      </c>
      <c r="G27" t="str">
        <f t="shared" si="3"/>
        <v/>
      </c>
      <c r="H27">
        <f t="shared" si="0"/>
        <v>0</v>
      </c>
      <c r="K27" t="s">
        <v>5124</v>
      </c>
      <c r="M27" t="s">
        <v>4869</v>
      </c>
      <c r="N27" t="s">
        <v>3703</v>
      </c>
      <c r="O27" t="str">
        <f t="shared" si="6"/>
        <v/>
      </c>
      <c r="P27">
        <f t="shared" si="1"/>
        <v>0</v>
      </c>
      <c r="S27" t="s">
        <v>5124</v>
      </c>
      <c r="U27" t="s">
        <v>4869</v>
      </c>
      <c r="V27" t="s">
        <v>3703</v>
      </c>
      <c r="W27" t="str">
        <f t="shared" si="7"/>
        <v/>
      </c>
      <c r="X27">
        <f t="shared" si="2"/>
        <v>0</v>
      </c>
    </row>
    <row r="28" spans="2:24">
      <c r="C28" t="s">
        <v>5125</v>
      </c>
      <c r="E28" t="s">
        <v>4870</v>
      </c>
      <c r="F28" t="s">
        <v>3703</v>
      </c>
      <c r="G28" t="str">
        <f t="shared" si="3"/>
        <v/>
      </c>
      <c r="H28">
        <f t="shared" si="0"/>
        <v>0</v>
      </c>
      <c r="K28" t="s">
        <v>5125</v>
      </c>
      <c r="M28" t="s">
        <v>4870</v>
      </c>
      <c r="N28" t="s">
        <v>3703</v>
      </c>
      <c r="O28" t="str">
        <f t="shared" si="6"/>
        <v/>
      </c>
      <c r="P28">
        <f t="shared" si="1"/>
        <v>0</v>
      </c>
      <c r="S28" t="s">
        <v>5125</v>
      </c>
      <c r="U28" t="s">
        <v>4870</v>
      </c>
      <c r="V28" t="s">
        <v>3703</v>
      </c>
      <c r="W28" t="str">
        <f t="shared" si="7"/>
        <v/>
      </c>
      <c r="X28">
        <f t="shared" si="2"/>
        <v>0</v>
      </c>
    </row>
    <row r="29" spans="2:24">
      <c r="C29" t="s">
        <v>5126</v>
      </c>
      <c r="E29" t="s">
        <v>4871</v>
      </c>
      <c r="F29" t="s">
        <v>3703</v>
      </c>
      <c r="G29" t="str">
        <f t="shared" si="3"/>
        <v/>
      </c>
      <c r="H29">
        <f t="shared" si="0"/>
        <v>0</v>
      </c>
      <c r="K29" t="s">
        <v>5126</v>
      </c>
      <c r="M29" t="s">
        <v>4871</v>
      </c>
      <c r="N29" t="s">
        <v>3703</v>
      </c>
      <c r="O29" t="str">
        <f t="shared" si="6"/>
        <v/>
      </c>
      <c r="P29">
        <f t="shared" si="1"/>
        <v>0</v>
      </c>
      <c r="S29" t="s">
        <v>5126</v>
      </c>
      <c r="U29" t="s">
        <v>4871</v>
      </c>
      <c r="V29" t="s">
        <v>3703</v>
      </c>
      <c r="W29" t="str">
        <f t="shared" si="7"/>
        <v/>
      </c>
      <c r="X29">
        <f t="shared" si="2"/>
        <v>0</v>
      </c>
    </row>
    <row r="30" spans="2:24">
      <c r="C30" t="s">
        <v>5127</v>
      </c>
      <c r="E30" t="s">
        <v>4872</v>
      </c>
      <c r="F30" t="s">
        <v>3703</v>
      </c>
      <c r="G30" t="str">
        <f t="shared" si="3"/>
        <v/>
      </c>
      <c r="H30">
        <f t="shared" si="0"/>
        <v>0</v>
      </c>
      <c r="K30" t="s">
        <v>5127</v>
      </c>
      <c r="M30" t="s">
        <v>4872</v>
      </c>
      <c r="N30" t="s">
        <v>3703</v>
      </c>
      <c r="O30" t="str">
        <f t="shared" si="6"/>
        <v/>
      </c>
      <c r="P30">
        <f t="shared" si="1"/>
        <v>0</v>
      </c>
      <c r="S30" t="s">
        <v>5127</v>
      </c>
      <c r="U30" t="s">
        <v>4872</v>
      </c>
      <c r="V30" t="s">
        <v>3703</v>
      </c>
      <c r="W30" t="str">
        <f t="shared" si="7"/>
        <v/>
      </c>
      <c r="X30">
        <f t="shared" si="2"/>
        <v>0</v>
      </c>
    </row>
    <row r="31" spans="2:24">
      <c r="C31" t="s">
        <v>5128</v>
      </c>
      <c r="E31" t="s">
        <v>4873</v>
      </c>
      <c r="F31" t="s">
        <v>3703</v>
      </c>
      <c r="G31" t="str">
        <f t="shared" si="3"/>
        <v/>
      </c>
      <c r="H31">
        <f t="shared" si="0"/>
        <v>0</v>
      </c>
      <c r="K31" t="s">
        <v>5128</v>
      </c>
      <c r="M31" t="s">
        <v>4873</v>
      </c>
      <c r="N31" t="s">
        <v>3703</v>
      </c>
      <c r="O31" t="str">
        <f t="shared" si="6"/>
        <v/>
      </c>
      <c r="P31">
        <f t="shared" si="1"/>
        <v>0</v>
      </c>
      <c r="S31" t="s">
        <v>5128</v>
      </c>
      <c r="U31" t="s">
        <v>4873</v>
      </c>
      <c r="V31" t="s">
        <v>3703</v>
      </c>
      <c r="W31" t="str">
        <f t="shared" si="7"/>
        <v/>
      </c>
      <c r="X31">
        <f t="shared" si="2"/>
        <v>0</v>
      </c>
    </row>
    <row r="32" spans="2:24">
      <c r="C32" t="s">
        <v>5129</v>
      </c>
      <c r="E32" t="s">
        <v>4874</v>
      </c>
      <c r="F32" t="s">
        <v>3703</v>
      </c>
      <c r="G32" t="str">
        <f t="shared" si="3"/>
        <v/>
      </c>
      <c r="H32">
        <f t="shared" si="0"/>
        <v>0</v>
      </c>
      <c r="K32" t="s">
        <v>5129</v>
      </c>
      <c r="M32" t="s">
        <v>4874</v>
      </c>
      <c r="N32" t="s">
        <v>3703</v>
      </c>
      <c r="O32" t="str">
        <f t="shared" si="6"/>
        <v/>
      </c>
      <c r="P32">
        <f t="shared" si="1"/>
        <v>0</v>
      </c>
      <c r="S32" t="s">
        <v>5129</v>
      </c>
      <c r="U32" t="s">
        <v>4874</v>
      </c>
      <c r="V32" t="s">
        <v>3703</v>
      </c>
      <c r="W32" t="str">
        <f t="shared" si="7"/>
        <v/>
      </c>
      <c r="X32">
        <f t="shared" si="2"/>
        <v>0</v>
      </c>
    </row>
    <row r="33" spans="3:24">
      <c r="C33" t="s">
        <v>5130</v>
      </c>
      <c r="E33" t="s">
        <v>4875</v>
      </c>
      <c r="F33" t="s">
        <v>3703</v>
      </c>
      <c r="G33" t="str">
        <f t="shared" si="3"/>
        <v/>
      </c>
      <c r="H33">
        <f t="shared" si="0"/>
        <v>0</v>
      </c>
      <c r="K33" t="s">
        <v>5130</v>
      </c>
      <c r="M33" t="s">
        <v>4875</v>
      </c>
      <c r="N33" t="s">
        <v>3703</v>
      </c>
      <c r="O33" t="str">
        <f t="shared" si="6"/>
        <v/>
      </c>
      <c r="P33">
        <f t="shared" si="1"/>
        <v>0</v>
      </c>
      <c r="S33" t="s">
        <v>5130</v>
      </c>
      <c r="U33" t="s">
        <v>4875</v>
      </c>
      <c r="V33" t="s">
        <v>3703</v>
      </c>
      <c r="W33" t="str">
        <f t="shared" si="7"/>
        <v/>
      </c>
      <c r="X33">
        <f t="shared" si="2"/>
        <v>0</v>
      </c>
    </row>
    <row r="34" spans="3:24">
      <c r="C34" t="s">
        <v>5131</v>
      </c>
      <c r="E34" t="s">
        <v>4876</v>
      </c>
      <c r="F34" t="s">
        <v>3703</v>
      </c>
      <c r="G34" t="str">
        <f t="shared" si="3"/>
        <v/>
      </c>
      <c r="H34">
        <f t="shared" si="0"/>
        <v>0</v>
      </c>
      <c r="K34" t="s">
        <v>5131</v>
      </c>
      <c r="M34" t="s">
        <v>4876</v>
      </c>
      <c r="N34" t="s">
        <v>3703</v>
      </c>
      <c r="O34" t="str">
        <f t="shared" si="6"/>
        <v/>
      </c>
      <c r="P34">
        <f t="shared" si="1"/>
        <v>0</v>
      </c>
      <c r="S34" t="s">
        <v>5131</v>
      </c>
      <c r="U34" t="s">
        <v>4876</v>
      </c>
      <c r="V34" t="s">
        <v>3703</v>
      </c>
      <c r="W34" t="str">
        <f t="shared" si="7"/>
        <v/>
      </c>
      <c r="X34">
        <f t="shared" si="2"/>
        <v>0</v>
      </c>
    </row>
    <row r="35" spans="3:24">
      <c r="C35" t="s">
        <v>5132</v>
      </c>
      <c r="E35" t="s">
        <v>4877</v>
      </c>
      <c r="F35" t="s">
        <v>3703</v>
      </c>
      <c r="G35" t="str">
        <f t="shared" si="3"/>
        <v/>
      </c>
      <c r="H35">
        <f t="shared" si="0"/>
        <v>0</v>
      </c>
      <c r="K35" t="s">
        <v>5132</v>
      </c>
      <c r="M35" t="s">
        <v>4877</v>
      </c>
      <c r="N35" t="s">
        <v>3703</v>
      </c>
      <c r="O35" t="str">
        <f t="shared" si="6"/>
        <v/>
      </c>
      <c r="P35">
        <f t="shared" si="1"/>
        <v>0</v>
      </c>
      <c r="S35" t="s">
        <v>5132</v>
      </c>
      <c r="U35" t="s">
        <v>4877</v>
      </c>
      <c r="V35" t="s">
        <v>3703</v>
      </c>
      <c r="W35" t="str">
        <f t="shared" si="7"/>
        <v/>
      </c>
      <c r="X35">
        <f t="shared" si="2"/>
        <v>0</v>
      </c>
    </row>
    <row r="36" spans="3:24">
      <c r="C36" t="s">
        <v>5133</v>
      </c>
      <c r="E36" t="s">
        <v>4878</v>
      </c>
      <c r="F36" t="s">
        <v>3703</v>
      </c>
      <c r="G36" t="str">
        <f t="shared" si="3"/>
        <v/>
      </c>
      <c r="H36">
        <f t="shared" si="0"/>
        <v>0</v>
      </c>
      <c r="K36" t="s">
        <v>5133</v>
      </c>
      <c r="M36" t="s">
        <v>4878</v>
      </c>
      <c r="N36" t="s">
        <v>3703</v>
      </c>
      <c r="O36" t="str">
        <f t="shared" si="6"/>
        <v/>
      </c>
      <c r="P36">
        <f t="shared" si="1"/>
        <v>0</v>
      </c>
      <c r="S36" t="s">
        <v>5133</v>
      </c>
      <c r="U36" t="s">
        <v>4878</v>
      </c>
      <c r="V36" t="s">
        <v>3703</v>
      </c>
      <c r="W36" t="str">
        <f t="shared" si="7"/>
        <v/>
      </c>
      <c r="X36">
        <f t="shared" si="2"/>
        <v>0</v>
      </c>
    </row>
    <row r="37" spans="3:24">
      <c r="C37" t="s">
        <v>5134</v>
      </c>
      <c r="D37" s="36">
        <v>39</v>
      </c>
      <c r="E37" s="32" t="s">
        <v>4879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5134</v>
      </c>
      <c r="L37" s="36">
        <v>39</v>
      </c>
      <c r="M37" s="32" t="s">
        <v>4879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5134</v>
      </c>
      <c r="T37" s="36">
        <v>39</v>
      </c>
      <c r="U37" s="32" t="s">
        <v>4879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5135</v>
      </c>
      <c r="E38" t="s">
        <v>4880</v>
      </c>
      <c r="F38" t="s">
        <v>3703</v>
      </c>
      <c r="G38" t="str">
        <f t="shared" si="3"/>
        <v/>
      </c>
      <c r="H38">
        <f t="shared" si="0"/>
        <v>0</v>
      </c>
      <c r="K38" t="s">
        <v>5135</v>
      </c>
      <c r="M38" t="s">
        <v>4880</v>
      </c>
      <c r="N38" t="s">
        <v>3703</v>
      </c>
      <c r="O38" t="str">
        <f t="shared" si="6"/>
        <v/>
      </c>
      <c r="P38">
        <f t="shared" si="1"/>
        <v>0</v>
      </c>
      <c r="S38" t="s">
        <v>5135</v>
      </c>
      <c r="U38" t="s">
        <v>4880</v>
      </c>
      <c r="V38" t="s">
        <v>3703</v>
      </c>
      <c r="W38" t="str">
        <f t="shared" si="7"/>
        <v/>
      </c>
      <c r="X38">
        <f t="shared" si="2"/>
        <v>0</v>
      </c>
    </row>
    <row r="39" spans="3:24">
      <c r="C39" t="s">
        <v>5136</v>
      </c>
      <c r="E39" t="s">
        <v>4881</v>
      </c>
      <c r="F39" t="s">
        <v>3703</v>
      </c>
      <c r="G39" t="str">
        <f t="shared" si="3"/>
        <v/>
      </c>
      <c r="H39">
        <f t="shared" si="0"/>
        <v>0</v>
      </c>
      <c r="K39" t="s">
        <v>5136</v>
      </c>
      <c r="M39" t="s">
        <v>4881</v>
      </c>
      <c r="N39" t="s">
        <v>3703</v>
      </c>
      <c r="O39" t="str">
        <f t="shared" si="6"/>
        <v/>
      </c>
      <c r="P39">
        <f t="shared" si="1"/>
        <v>0</v>
      </c>
      <c r="S39" t="s">
        <v>5136</v>
      </c>
      <c r="U39" t="s">
        <v>4881</v>
      </c>
      <c r="V39" t="s">
        <v>3703</v>
      </c>
      <c r="W39" t="str">
        <f t="shared" si="7"/>
        <v/>
      </c>
      <c r="X39">
        <f t="shared" si="2"/>
        <v>0</v>
      </c>
    </row>
    <row r="40" spans="3:24">
      <c r="C40" t="s">
        <v>5137</v>
      </c>
      <c r="E40" t="s">
        <v>4882</v>
      </c>
      <c r="F40" t="s">
        <v>3703</v>
      </c>
      <c r="G40" t="str">
        <f t="shared" si="3"/>
        <v/>
      </c>
      <c r="H40">
        <f t="shared" si="0"/>
        <v>0</v>
      </c>
      <c r="K40" t="s">
        <v>5137</v>
      </c>
      <c r="M40" t="s">
        <v>4882</v>
      </c>
      <c r="N40" t="s">
        <v>3703</v>
      </c>
      <c r="O40" t="str">
        <f t="shared" si="6"/>
        <v/>
      </c>
      <c r="P40">
        <f t="shared" si="1"/>
        <v>0</v>
      </c>
      <c r="S40" t="s">
        <v>5137</v>
      </c>
      <c r="U40" t="s">
        <v>4882</v>
      </c>
      <c r="V40" t="s">
        <v>3703</v>
      </c>
      <c r="W40" t="str">
        <f t="shared" si="7"/>
        <v/>
      </c>
      <c r="X40">
        <f t="shared" si="2"/>
        <v>0</v>
      </c>
    </row>
    <row r="41" spans="3:24">
      <c r="C41" t="s">
        <v>5138</v>
      </c>
      <c r="E41" t="s">
        <v>4883</v>
      </c>
      <c r="F41" t="s">
        <v>3703</v>
      </c>
      <c r="G41" t="str">
        <f t="shared" si="3"/>
        <v/>
      </c>
      <c r="H41">
        <f t="shared" si="0"/>
        <v>0</v>
      </c>
      <c r="K41" t="s">
        <v>5138</v>
      </c>
      <c r="M41" t="s">
        <v>4883</v>
      </c>
      <c r="N41" t="s">
        <v>3703</v>
      </c>
      <c r="O41" t="str">
        <f t="shared" si="6"/>
        <v/>
      </c>
      <c r="P41">
        <f t="shared" si="1"/>
        <v>0</v>
      </c>
      <c r="S41" t="s">
        <v>5138</v>
      </c>
      <c r="U41" t="s">
        <v>4883</v>
      </c>
      <c r="V41" t="s">
        <v>3703</v>
      </c>
      <c r="W41" t="str">
        <f t="shared" si="7"/>
        <v/>
      </c>
      <c r="X41">
        <f t="shared" si="2"/>
        <v>0</v>
      </c>
    </row>
    <row r="42" spans="3:24">
      <c r="C42" t="s">
        <v>5139</v>
      </c>
      <c r="E42" t="s">
        <v>4884</v>
      </c>
      <c r="F42" t="s">
        <v>3703</v>
      </c>
      <c r="G42" t="str">
        <f t="shared" si="3"/>
        <v/>
      </c>
      <c r="H42">
        <f t="shared" si="0"/>
        <v>0</v>
      </c>
      <c r="K42" t="s">
        <v>5139</v>
      </c>
      <c r="M42" t="s">
        <v>4884</v>
      </c>
      <c r="N42" t="s">
        <v>3703</v>
      </c>
      <c r="O42" t="str">
        <f t="shared" si="6"/>
        <v/>
      </c>
      <c r="P42">
        <f t="shared" si="1"/>
        <v>0</v>
      </c>
      <c r="S42" t="s">
        <v>5139</v>
      </c>
      <c r="U42" t="s">
        <v>4884</v>
      </c>
      <c r="V42" t="s">
        <v>3703</v>
      </c>
      <c r="W42" t="str">
        <f t="shared" si="7"/>
        <v/>
      </c>
      <c r="X42">
        <f t="shared" si="2"/>
        <v>0</v>
      </c>
    </row>
    <row r="43" spans="3:24">
      <c r="C43" t="s">
        <v>5140</v>
      </c>
      <c r="E43" t="s">
        <v>4885</v>
      </c>
      <c r="F43" t="s">
        <v>3703</v>
      </c>
      <c r="G43" t="str">
        <f t="shared" si="3"/>
        <v/>
      </c>
      <c r="H43">
        <f t="shared" si="0"/>
        <v>0</v>
      </c>
      <c r="K43" t="s">
        <v>5140</v>
      </c>
      <c r="M43" t="s">
        <v>4885</v>
      </c>
      <c r="N43" t="s">
        <v>3703</v>
      </c>
      <c r="O43" t="str">
        <f t="shared" si="6"/>
        <v/>
      </c>
      <c r="P43">
        <f t="shared" si="1"/>
        <v>0</v>
      </c>
      <c r="S43" t="s">
        <v>5140</v>
      </c>
      <c r="U43" t="s">
        <v>4885</v>
      </c>
      <c r="V43" t="s">
        <v>3703</v>
      </c>
      <c r="W43" t="str">
        <f t="shared" si="7"/>
        <v/>
      </c>
      <c r="X43">
        <f t="shared" si="2"/>
        <v>0</v>
      </c>
    </row>
    <row r="44" spans="3:24">
      <c r="C44" t="s">
        <v>5141</v>
      </c>
      <c r="E44" t="s">
        <v>4886</v>
      </c>
      <c r="F44" t="s">
        <v>3703</v>
      </c>
      <c r="G44" t="str">
        <f t="shared" si="3"/>
        <v/>
      </c>
      <c r="H44">
        <f t="shared" si="0"/>
        <v>0</v>
      </c>
      <c r="K44" t="s">
        <v>5141</v>
      </c>
      <c r="M44" t="s">
        <v>4886</v>
      </c>
      <c r="N44" t="s">
        <v>3703</v>
      </c>
      <c r="O44" t="str">
        <f t="shared" si="6"/>
        <v/>
      </c>
      <c r="P44">
        <f t="shared" si="1"/>
        <v>0</v>
      </c>
      <c r="S44" t="s">
        <v>5141</v>
      </c>
      <c r="U44" t="s">
        <v>4886</v>
      </c>
      <c r="V44" t="s">
        <v>3703</v>
      </c>
      <c r="W44" t="str">
        <f t="shared" si="7"/>
        <v/>
      </c>
      <c r="X44">
        <f t="shared" si="2"/>
        <v>0</v>
      </c>
    </row>
    <row r="45" spans="3:24">
      <c r="C45" t="s">
        <v>5142</v>
      </c>
      <c r="E45" t="s">
        <v>4887</v>
      </c>
      <c r="F45" t="s">
        <v>3703</v>
      </c>
      <c r="G45" t="str">
        <f t="shared" si="3"/>
        <v/>
      </c>
      <c r="H45">
        <f t="shared" si="0"/>
        <v>0</v>
      </c>
      <c r="K45" t="s">
        <v>5142</v>
      </c>
      <c r="M45" t="s">
        <v>4887</v>
      </c>
      <c r="N45" t="s">
        <v>3703</v>
      </c>
      <c r="O45" t="str">
        <f t="shared" si="6"/>
        <v/>
      </c>
      <c r="P45">
        <f t="shared" si="1"/>
        <v>0</v>
      </c>
      <c r="S45" t="s">
        <v>5142</v>
      </c>
      <c r="U45" t="s">
        <v>4887</v>
      </c>
      <c r="V45" t="s">
        <v>3703</v>
      </c>
      <c r="W45" t="str">
        <f t="shared" si="7"/>
        <v/>
      </c>
      <c r="X45">
        <f t="shared" si="2"/>
        <v>0</v>
      </c>
    </row>
    <row r="46" spans="3:24">
      <c r="C46" t="s">
        <v>5143</v>
      </c>
      <c r="E46" t="s">
        <v>4888</v>
      </c>
      <c r="F46" t="s">
        <v>3703</v>
      </c>
      <c r="G46" t="str">
        <f t="shared" si="3"/>
        <v/>
      </c>
      <c r="H46">
        <f t="shared" si="0"/>
        <v>0</v>
      </c>
      <c r="K46" t="s">
        <v>5143</v>
      </c>
      <c r="M46" t="s">
        <v>4888</v>
      </c>
      <c r="N46" t="s">
        <v>3703</v>
      </c>
      <c r="O46" t="str">
        <f t="shared" si="6"/>
        <v/>
      </c>
      <c r="P46">
        <f t="shared" si="1"/>
        <v>0</v>
      </c>
      <c r="S46" t="s">
        <v>5143</v>
      </c>
      <c r="U46" t="s">
        <v>4888</v>
      </c>
      <c r="V46" t="s">
        <v>3703</v>
      </c>
      <c r="W46" t="str">
        <f t="shared" si="7"/>
        <v/>
      </c>
      <c r="X46">
        <f t="shared" si="2"/>
        <v>0</v>
      </c>
    </row>
    <row r="47" spans="3:24">
      <c r="C47" t="s">
        <v>5144</v>
      </c>
      <c r="E47" t="s">
        <v>4889</v>
      </c>
      <c r="F47" t="s">
        <v>3703</v>
      </c>
      <c r="G47" t="str">
        <f t="shared" si="3"/>
        <v/>
      </c>
      <c r="H47">
        <f t="shared" si="0"/>
        <v>0</v>
      </c>
      <c r="K47" t="s">
        <v>5144</v>
      </c>
      <c r="M47" t="s">
        <v>4889</v>
      </c>
      <c r="N47" t="s">
        <v>3703</v>
      </c>
      <c r="O47" t="str">
        <f t="shared" si="6"/>
        <v/>
      </c>
      <c r="P47">
        <f t="shared" si="1"/>
        <v>0</v>
      </c>
      <c r="S47" t="s">
        <v>5144</v>
      </c>
      <c r="U47" t="s">
        <v>4889</v>
      </c>
      <c r="V47" t="s">
        <v>3703</v>
      </c>
      <c r="W47" t="str">
        <f t="shared" si="7"/>
        <v/>
      </c>
      <c r="X47">
        <f t="shared" si="2"/>
        <v>0</v>
      </c>
    </row>
    <row r="48" spans="3:24">
      <c r="C48" t="s">
        <v>5145</v>
      </c>
      <c r="D48" s="8" t="s">
        <v>1</v>
      </c>
      <c r="E48" t="s">
        <v>4890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5145</v>
      </c>
      <c r="L48" s="8" t="s">
        <v>1</v>
      </c>
      <c r="M48" t="s">
        <v>4890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5145</v>
      </c>
      <c r="T48" s="8" t="s">
        <v>1</v>
      </c>
      <c r="U48" t="s">
        <v>4890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5146</v>
      </c>
      <c r="E49" t="s">
        <v>4891</v>
      </c>
      <c r="F49" t="s">
        <v>3703</v>
      </c>
      <c r="G49" t="str">
        <f t="shared" si="3"/>
        <v/>
      </c>
      <c r="H49">
        <f t="shared" si="0"/>
        <v>0</v>
      </c>
      <c r="K49" t="s">
        <v>5146</v>
      </c>
      <c r="M49" t="s">
        <v>4891</v>
      </c>
      <c r="N49" t="s">
        <v>3703</v>
      </c>
      <c r="O49" t="str">
        <f t="shared" si="6"/>
        <v/>
      </c>
      <c r="P49">
        <f t="shared" si="1"/>
        <v>0</v>
      </c>
      <c r="S49" t="s">
        <v>5146</v>
      </c>
      <c r="U49" t="s">
        <v>4891</v>
      </c>
      <c r="V49" t="s">
        <v>3703</v>
      </c>
      <c r="W49" t="str">
        <f t="shared" si="7"/>
        <v/>
      </c>
      <c r="X49">
        <f t="shared" si="2"/>
        <v>0</v>
      </c>
    </row>
    <row r="50" spans="3:24">
      <c r="C50" t="s">
        <v>5147</v>
      </c>
      <c r="D50" s="8" t="s">
        <v>277</v>
      </c>
      <c r="E50" t="s">
        <v>4892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5147</v>
      </c>
      <c r="L50" s="8" t="s">
        <v>277</v>
      </c>
      <c r="M50" t="s">
        <v>4892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5147</v>
      </c>
      <c r="T50" s="8" t="s">
        <v>277</v>
      </c>
      <c r="U50" t="s">
        <v>4892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5148</v>
      </c>
      <c r="E51" t="s">
        <v>4893</v>
      </c>
      <c r="F51" t="s">
        <v>3703</v>
      </c>
      <c r="G51" t="str">
        <f t="shared" si="3"/>
        <v/>
      </c>
      <c r="H51">
        <f t="shared" si="0"/>
        <v>0</v>
      </c>
      <c r="K51" t="s">
        <v>5148</v>
      </c>
      <c r="M51" t="s">
        <v>4893</v>
      </c>
      <c r="N51" t="s">
        <v>3703</v>
      </c>
      <c r="O51" t="str">
        <f t="shared" si="6"/>
        <v/>
      </c>
      <c r="P51">
        <f t="shared" si="1"/>
        <v>0</v>
      </c>
      <c r="S51" t="s">
        <v>5148</v>
      </c>
      <c r="U51" t="s">
        <v>4893</v>
      </c>
      <c r="V51" t="s">
        <v>3703</v>
      </c>
      <c r="W51" t="str">
        <f t="shared" si="7"/>
        <v/>
      </c>
      <c r="X51">
        <f t="shared" si="2"/>
        <v>0</v>
      </c>
    </row>
    <row r="52" spans="3:24">
      <c r="C52" t="s">
        <v>5149</v>
      </c>
      <c r="E52" t="s">
        <v>4894</v>
      </c>
      <c r="F52" t="s">
        <v>3703</v>
      </c>
      <c r="G52" t="str">
        <f t="shared" si="3"/>
        <v/>
      </c>
      <c r="H52">
        <f t="shared" si="0"/>
        <v>0</v>
      </c>
      <c r="K52" t="s">
        <v>5149</v>
      </c>
      <c r="M52" t="s">
        <v>4894</v>
      </c>
      <c r="N52" t="s">
        <v>3703</v>
      </c>
      <c r="O52" t="str">
        <f t="shared" si="6"/>
        <v/>
      </c>
      <c r="P52">
        <f t="shared" si="1"/>
        <v>0</v>
      </c>
      <c r="S52" t="s">
        <v>5149</v>
      </c>
      <c r="U52" t="s">
        <v>4894</v>
      </c>
      <c r="V52" t="s">
        <v>3703</v>
      </c>
      <c r="W52" t="str">
        <f t="shared" si="7"/>
        <v/>
      </c>
      <c r="X52">
        <f t="shared" si="2"/>
        <v>0</v>
      </c>
    </row>
    <row r="53" spans="3:24">
      <c r="C53" t="s">
        <v>5150</v>
      </c>
      <c r="D53" s="8" t="s">
        <v>277</v>
      </c>
      <c r="E53" t="s">
        <v>4895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5150</v>
      </c>
      <c r="L53" s="8" t="s">
        <v>277</v>
      </c>
      <c r="M53" t="s">
        <v>4895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5150</v>
      </c>
      <c r="T53" s="8" t="s">
        <v>277</v>
      </c>
      <c r="U53" t="s">
        <v>4895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5151</v>
      </c>
      <c r="E54" t="s">
        <v>4896</v>
      </c>
      <c r="F54" t="s">
        <v>3703</v>
      </c>
      <c r="G54" t="str">
        <f t="shared" si="3"/>
        <v/>
      </c>
      <c r="H54">
        <f t="shared" si="0"/>
        <v>0</v>
      </c>
      <c r="K54" t="s">
        <v>5151</v>
      </c>
      <c r="M54" t="s">
        <v>4896</v>
      </c>
      <c r="N54" t="s">
        <v>3703</v>
      </c>
      <c r="O54" t="str">
        <f t="shared" si="6"/>
        <v/>
      </c>
      <c r="P54">
        <f t="shared" si="1"/>
        <v>0</v>
      </c>
      <c r="S54" t="s">
        <v>5151</v>
      </c>
      <c r="U54" t="s">
        <v>4896</v>
      </c>
      <c r="V54" t="s">
        <v>3703</v>
      </c>
      <c r="W54" t="str">
        <f t="shared" si="7"/>
        <v/>
      </c>
      <c r="X54">
        <f t="shared" si="2"/>
        <v>0</v>
      </c>
    </row>
    <row r="55" spans="3:24">
      <c r="C55" t="s">
        <v>5152</v>
      </c>
      <c r="D55" s="8" t="s">
        <v>277</v>
      </c>
      <c r="E55" t="s">
        <v>4897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5152</v>
      </c>
      <c r="L55" s="8" t="s">
        <v>277</v>
      </c>
      <c r="M55" t="s">
        <v>4897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5152</v>
      </c>
      <c r="T55" s="8" t="s">
        <v>277</v>
      </c>
      <c r="U55" t="s">
        <v>4897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5153</v>
      </c>
      <c r="E56" t="s">
        <v>4898</v>
      </c>
      <c r="F56" t="s">
        <v>3703</v>
      </c>
      <c r="G56" t="str">
        <f t="shared" si="3"/>
        <v/>
      </c>
      <c r="H56">
        <f t="shared" si="0"/>
        <v>0</v>
      </c>
      <c r="K56" t="s">
        <v>5153</v>
      </c>
      <c r="M56" t="s">
        <v>4898</v>
      </c>
      <c r="N56" t="s">
        <v>3703</v>
      </c>
      <c r="O56" t="str">
        <f t="shared" si="6"/>
        <v/>
      </c>
      <c r="P56">
        <f t="shared" si="1"/>
        <v>0</v>
      </c>
      <c r="S56" t="s">
        <v>5153</v>
      </c>
      <c r="U56" t="s">
        <v>4898</v>
      </c>
      <c r="V56" t="s">
        <v>3703</v>
      </c>
      <c r="W56" t="str">
        <f t="shared" si="7"/>
        <v/>
      </c>
      <c r="X56">
        <f t="shared" si="2"/>
        <v>0</v>
      </c>
    </row>
    <row r="57" spans="3:24">
      <c r="C57" t="s">
        <v>5154</v>
      </c>
      <c r="E57" t="s">
        <v>4899</v>
      </c>
      <c r="F57" t="s">
        <v>3703</v>
      </c>
      <c r="G57" t="str">
        <f t="shared" si="3"/>
        <v/>
      </c>
      <c r="H57">
        <f t="shared" si="0"/>
        <v>0</v>
      </c>
      <c r="K57" t="s">
        <v>5154</v>
      </c>
      <c r="M57" t="s">
        <v>4899</v>
      </c>
      <c r="N57" t="s">
        <v>3703</v>
      </c>
      <c r="O57" t="str">
        <f t="shared" si="6"/>
        <v/>
      </c>
      <c r="P57">
        <f t="shared" si="1"/>
        <v>0</v>
      </c>
      <c r="S57" t="s">
        <v>5154</v>
      </c>
      <c r="U57" t="s">
        <v>4899</v>
      </c>
      <c r="V57" t="s">
        <v>3703</v>
      </c>
      <c r="W57" t="str">
        <f t="shared" si="7"/>
        <v/>
      </c>
      <c r="X57">
        <f t="shared" si="2"/>
        <v>0</v>
      </c>
    </row>
    <row r="58" spans="3:24">
      <c r="C58" t="s">
        <v>5155</v>
      </c>
      <c r="E58" t="s">
        <v>4900</v>
      </c>
      <c r="F58" t="s">
        <v>3703</v>
      </c>
      <c r="G58" t="str">
        <f t="shared" si="3"/>
        <v/>
      </c>
      <c r="H58">
        <f t="shared" si="0"/>
        <v>0</v>
      </c>
      <c r="K58" t="s">
        <v>5155</v>
      </c>
      <c r="M58" t="s">
        <v>4900</v>
      </c>
      <c r="N58" t="s">
        <v>3703</v>
      </c>
      <c r="O58" t="str">
        <f t="shared" si="6"/>
        <v/>
      </c>
      <c r="P58">
        <f t="shared" si="1"/>
        <v>0</v>
      </c>
      <c r="S58" t="s">
        <v>5155</v>
      </c>
      <c r="U58" t="s">
        <v>4900</v>
      </c>
      <c r="V58" t="s">
        <v>3703</v>
      </c>
      <c r="W58" t="str">
        <f t="shared" si="7"/>
        <v/>
      </c>
      <c r="X58">
        <f t="shared" si="2"/>
        <v>0</v>
      </c>
    </row>
    <row r="59" spans="3:24">
      <c r="C59" t="s">
        <v>5156</v>
      </c>
      <c r="E59" t="s">
        <v>4901</v>
      </c>
      <c r="F59" t="s">
        <v>3703</v>
      </c>
      <c r="G59" t="str">
        <f t="shared" si="3"/>
        <v/>
      </c>
      <c r="H59">
        <f t="shared" si="0"/>
        <v>0</v>
      </c>
      <c r="K59" t="s">
        <v>5156</v>
      </c>
      <c r="M59" t="s">
        <v>4901</v>
      </c>
      <c r="N59" t="s">
        <v>3703</v>
      </c>
      <c r="O59" t="str">
        <f t="shared" si="6"/>
        <v/>
      </c>
      <c r="P59">
        <f t="shared" si="1"/>
        <v>0</v>
      </c>
      <c r="S59" t="s">
        <v>5156</v>
      </c>
      <c r="U59" t="s">
        <v>4901</v>
      </c>
      <c r="V59" t="s">
        <v>3703</v>
      </c>
      <c r="W59" t="str">
        <f t="shared" si="7"/>
        <v/>
      </c>
      <c r="X59">
        <f t="shared" si="2"/>
        <v>0</v>
      </c>
    </row>
    <row r="60" spans="3:24">
      <c r="C60" t="s">
        <v>5157</v>
      </c>
      <c r="E60" t="s">
        <v>4902</v>
      </c>
      <c r="F60" t="s">
        <v>3703</v>
      </c>
      <c r="G60" t="str">
        <f t="shared" si="3"/>
        <v/>
      </c>
      <c r="H60">
        <f t="shared" si="0"/>
        <v>0</v>
      </c>
      <c r="K60" t="s">
        <v>5157</v>
      </c>
      <c r="M60" t="s">
        <v>4902</v>
      </c>
      <c r="N60" t="s">
        <v>3703</v>
      </c>
      <c r="O60" t="str">
        <f t="shared" si="6"/>
        <v/>
      </c>
      <c r="P60">
        <f t="shared" si="1"/>
        <v>0</v>
      </c>
      <c r="S60" t="s">
        <v>5157</v>
      </c>
      <c r="U60" t="s">
        <v>4902</v>
      </c>
      <c r="V60" t="s">
        <v>3703</v>
      </c>
      <c r="W60" t="str">
        <f t="shared" si="7"/>
        <v/>
      </c>
      <c r="X60">
        <f t="shared" si="2"/>
        <v>0</v>
      </c>
    </row>
    <row r="61" spans="3:24">
      <c r="C61" t="s">
        <v>5158</v>
      </c>
      <c r="E61" t="s">
        <v>4903</v>
      </c>
      <c r="F61" t="s">
        <v>3703</v>
      </c>
      <c r="G61" t="str">
        <f t="shared" si="3"/>
        <v/>
      </c>
      <c r="H61">
        <f t="shared" si="0"/>
        <v>0</v>
      </c>
      <c r="K61" t="s">
        <v>5158</v>
      </c>
      <c r="M61" t="s">
        <v>4903</v>
      </c>
      <c r="N61" t="s">
        <v>3703</v>
      </c>
      <c r="O61" t="str">
        <f t="shared" si="6"/>
        <v/>
      </c>
      <c r="P61">
        <f t="shared" si="1"/>
        <v>0</v>
      </c>
      <c r="S61" t="s">
        <v>5158</v>
      </c>
      <c r="U61" t="s">
        <v>4903</v>
      </c>
      <c r="V61" t="s">
        <v>3703</v>
      </c>
      <c r="W61" t="str">
        <f t="shared" si="7"/>
        <v/>
      </c>
      <c r="X61">
        <f t="shared" si="2"/>
        <v>0</v>
      </c>
    </row>
    <row r="62" spans="3:24">
      <c r="C62" t="s">
        <v>5159</v>
      </c>
      <c r="E62" t="s">
        <v>4904</v>
      </c>
      <c r="F62" t="s">
        <v>3703</v>
      </c>
      <c r="G62" t="str">
        <f t="shared" si="3"/>
        <v/>
      </c>
      <c r="H62">
        <f t="shared" si="0"/>
        <v>0</v>
      </c>
      <c r="K62" t="s">
        <v>5159</v>
      </c>
      <c r="M62" t="s">
        <v>4904</v>
      </c>
      <c r="N62" t="s">
        <v>3703</v>
      </c>
      <c r="O62" t="str">
        <f t="shared" si="6"/>
        <v/>
      </c>
      <c r="P62">
        <f t="shared" si="1"/>
        <v>0</v>
      </c>
      <c r="S62" t="s">
        <v>5159</v>
      </c>
      <c r="U62" t="s">
        <v>4904</v>
      </c>
      <c r="V62" t="s">
        <v>3703</v>
      </c>
      <c r="W62" t="str">
        <f t="shared" si="7"/>
        <v/>
      </c>
      <c r="X62">
        <f t="shared" si="2"/>
        <v>0</v>
      </c>
    </row>
    <row r="63" spans="3:24">
      <c r="C63" t="s">
        <v>5160</v>
      </c>
      <c r="E63" t="s">
        <v>4905</v>
      </c>
      <c r="F63" t="s">
        <v>3703</v>
      </c>
      <c r="G63" t="str">
        <f t="shared" si="3"/>
        <v/>
      </c>
      <c r="H63">
        <f t="shared" si="0"/>
        <v>0</v>
      </c>
      <c r="K63" t="s">
        <v>5160</v>
      </c>
      <c r="M63" t="s">
        <v>4905</v>
      </c>
      <c r="N63" t="s">
        <v>3703</v>
      </c>
      <c r="O63" t="str">
        <f t="shared" si="6"/>
        <v/>
      </c>
      <c r="P63">
        <f t="shared" si="1"/>
        <v>0</v>
      </c>
      <c r="S63" t="s">
        <v>5160</v>
      </c>
      <c r="U63" t="s">
        <v>4905</v>
      </c>
      <c r="V63" t="s">
        <v>3703</v>
      </c>
      <c r="W63" t="str">
        <f t="shared" si="7"/>
        <v/>
      </c>
      <c r="X63">
        <f t="shared" si="2"/>
        <v>0</v>
      </c>
    </row>
    <row r="64" spans="3:24">
      <c r="C64" t="s">
        <v>5161</v>
      </c>
      <c r="E64" t="s">
        <v>4906</v>
      </c>
      <c r="F64" t="s">
        <v>3703</v>
      </c>
      <c r="G64" t="str">
        <f t="shared" si="3"/>
        <v/>
      </c>
      <c r="H64">
        <f t="shared" si="0"/>
        <v>0</v>
      </c>
      <c r="K64" t="s">
        <v>5161</v>
      </c>
      <c r="M64" t="s">
        <v>4906</v>
      </c>
      <c r="N64" t="s">
        <v>3703</v>
      </c>
      <c r="O64" t="str">
        <f t="shared" si="6"/>
        <v/>
      </c>
      <c r="P64">
        <f t="shared" si="1"/>
        <v>0</v>
      </c>
      <c r="S64" t="s">
        <v>5161</v>
      </c>
      <c r="U64" t="s">
        <v>4906</v>
      </c>
      <c r="V64" t="s">
        <v>3703</v>
      </c>
      <c r="W64" t="str">
        <f t="shared" si="7"/>
        <v/>
      </c>
      <c r="X64">
        <f t="shared" si="2"/>
        <v>0</v>
      </c>
    </row>
    <row r="65" spans="3:24">
      <c r="C65" t="s">
        <v>5162</v>
      </c>
      <c r="E65" t="s">
        <v>4907</v>
      </c>
      <c r="F65" t="s">
        <v>3703</v>
      </c>
      <c r="G65" t="str">
        <f t="shared" si="3"/>
        <v/>
      </c>
      <c r="H65">
        <f t="shared" si="0"/>
        <v>0</v>
      </c>
      <c r="K65" t="s">
        <v>5162</v>
      </c>
      <c r="M65" t="s">
        <v>4907</v>
      </c>
      <c r="N65" t="s">
        <v>3703</v>
      </c>
      <c r="O65" t="str">
        <f t="shared" si="6"/>
        <v/>
      </c>
      <c r="P65">
        <f t="shared" si="1"/>
        <v>0</v>
      </c>
      <c r="S65" t="s">
        <v>5162</v>
      </c>
      <c r="U65" t="s">
        <v>4907</v>
      </c>
      <c r="V65" t="s">
        <v>3703</v>
      </c>
      <c r="W65" t="str">
        <f t="shared" si="7"/>
        <v/>
      </c>
      <c r="X65">
        <f t="shared" si="2"/>
        <v>0</v>
      </c>
    </row>
    <row r="66" spans="3:24">
      <c r="C66" t="s">
        <v>5163</v>
      </c>
      <c r="E66" t="s">
        <v>4908</v>
      </c>
      <c r="F66" t="s">
        <v>3703</v>
      </c>
      <c r="G66" t="str">
        <f t="shared" si="3"/>
        <v/>
      </c>
      <c r="H66">
        <f t="shared" si="0"/>
        <v>0</v>
      </c>
      <c r="K66" t="s">
        <v>5163</v>
      </c>
      <c r="M66" t="s">
        <v>4908</v>
      </c>
      <c r="N66" t="s">
        <v>3703</v>
      </c>
      <c r="O66" t="str">
        <f t="shared" si="6"/>
        <v/>
      </c>
      <c r="P66">
        <f t="shared" si="1"/>
        <v>0</v>
      </c>
      <c r="S66" t="s">
        <v>5163</v>
      </c>
      <c r="U66" t="s">
        <v>4908</v>
      </c>
      <c r="V66" t="s">
        <v>3703</v>
      </c>
      <c r="W66" t="str">
        <f t="shared" si="7"/>
        <v/>
      </c>
      <c r="X66">
        <f t="shared" si="2"/>
        <v>0</v>
      </c>
    </row>
    <row r="67" spans="3:24">
      <c r="C67" t="s">
        <v>5164</v>
      </c>
      <c r="E67" t="s">
        <v>4909</v>
      </c>
      <c r="F67" t="s">
        <v>3703</v>
      </c>
      <c r="G67" t="str">
        <f t="shared" si="3"/>
        <v/>
      </c>
      <c r="H67">
        <f t="shared" si="0"/>
        <v>0</v>
      </c>
      <c r="K67" t="s">
        <v>5164</v>
      </c>
      <c r="M67" t="s">
        <v>4909</v>
      </c>
      <c r="N67" t="s">
        <v>3703</v>
      </c>
      <c r="O67" t="str">
        <f t="shared" si="6"/>
        <v/>
      </c>
      <c r="P67">
        <f t="shared" si="1"/>
        <v>0</v>
      </c>
      <c r="S67" t="s">
        <v>5164</v>
      </c>
      <c r="U67" t="s">
        <v>4909</v>
      </c>
      <c r="V67" t="s">
        <v>3703</v>
      </c>
      <c r="W67" t="str">
        <f t="shared" si="7"/>
        <v/>
      </c>
      <c r="X67">
        <f t="shared" si="2"/>
        <v>0</v>
      </c>
    </row>
    <row r="68" spans="3:24">
      <c r="C68" t="s">
        <v>5165</v>
      </c>
      <c r="E68" t="s">
        <v>4911</v>
      </c>
      <c r="F68" t="s">
        <v>3703</v>
      </c>
      <c r="G68" t="str">
        <f t="shared" si="3"/>
        <v/>
      </c>
      <c r="H68">
        <f t="shared" si="0"/>
        <v>0</v>
      </c>
      <c r="K68" t="s">
        <v>5165</v>
      </c>
      <c r="M68" t="s">
        <v>4911</v>
      </c>
      <c r="N68" t="s">
        <v>3703</v>
      </c>
      <c r="O68" t="str">
        <f t="shared" si="6"/>
        <v/>
      </c>
      <c r="P68">
        <f t="shared" si="1"/>
        <v>0</v>
      </c>
      <c r="S68" t="s">
        <v>5165</v>
      </c>
      <c r="U68" t="s">
        <v>4911</v>
      </c>
      <c r="V68" t="s">
        <v>3703</v>
      </c>
      <c r="W68" t="str">
        <f t="shared" si="7"/>
        <v/>
      </c>
      <c r="X68">
        <f t="shared" si="2"/>
        <v>0</v>
      </c>
    </row>
    <row r="69" spans="3:24">
      <c r="C69" t="s">
        <v>5166</v>
      </c>
      <c r="E69" t="s">
        <v>4912</v>
      </c>
      <c r="F69" t="s">
        <v>3703</v>
      </c>
      <c r="G69" t="str">
        <f t="shared" si="3"/>
        <v/>
      </c>
      <c r="H69">
        <f t="shared" si="0"/>
        <v>0</v>
      </c>
      <c r="K69" t="s">
        <v>5166</v>
      </c>
      <c r="M69" t="s">
        <v>4912</v>
      </c>
      <c r="N69" t="s">
        <v>3703</v>
      </c>
      <c r="O69" t="str">
        <f t="shared" si="6"/>
        <v/>
      </c>
      <c r="P69">
        <f t="shared" si="1"/>
        <v>0</v>
      </c>
      <c r="S69" t="s">
        <v>5166</v>
      </c>
      <c r="U69" t="s">
        <v>4912</v>
      </c>
      <c r="V69" t="s">
        <v>3703</v>
      </c>
      <c r="W69" t="str">
        <f t="shared" si="7"/>
        <v/>
      </c>
      <c r="X69">
        <f t="shared" si="2"/>
        <v>0</v>
      </c>
    </row>
    <row r="70" spans="3:24">
      <c r="C70" t="s">
        <v>5167</v>
      </c>
      <c r="E70" t="s">
        <v>4913</v>
      </c>
      <c r="F70" t="s">
        <v>3703</v>
      </c>
      <c r="G70" t="str">
        <f t="shared" si="3"/>
        <v/>
      </c>
      <c r="H70">
        <f t="shared" si="0"/>
        <v>0</v>
      </c>
      <c r="K70" t="s">
        <v>5167</v>
      </c>
      <c r="M70" t="s">
        <v>4913</v>
      </c>
      <c r="N70" t="s">
        <v>3703</v>
      </c>
      <c r="O70" t="str">
        <f t="shared" si="6"/>
        <v/>
      </c>
      <c r="P70">
        <f t="shared" si="1"/>
        <v>0</v>
      </c>
      <c r="S70" t="s">
        <v>5167</v>
      </c>
      <c r="U70" t="s">
        <v>4913</v>
      </c>
      <c r="V70" t="s">
        <v>3703</v>
      </c>
      <c r="W70" t="str">
        <f t="shared" si="7"/>
        <v/>
      </c>
      <c r="X70">
        <f t="shared" si="2"/>
        <v>0</v>
      </c>
    </row>
    <row r="71" spans="3:24">
      <c r="C71" t="s">
        <v>5168</v>
      </c>
      <c r="E71" t="s">
        <v>4914</v>
      </c>
      <c r="F71" t="s">
        <v>3703</v>
      </c>
      <c r="G71" t="str">
        <f t="shared" si="3"/>
        <v/>
      </c>
      <c r="H71">
        <f t="shared" si="0"/>
        <v>0</v>
      </c>
      <c r="K71" t="s">
        <v>5168</v>
      </c>
      <c r="M71" t="s">
        <v>4914</v>
      </c>
      <c r="N71" t="s">
        <v>3703</v>
      </c>
      <c r="O71" t="str">
        <f t="shared" si="6"/>
        <v/>
      </c>
      <c r="P71">
        <f t="shared" si="1"/>
        <v>0</v>
      </c>
      <c r="S71" t="s">
        <v>5168</v>
      </c>
      <c r="U71" t="s">
        <v>4914</v>
      </c>
      <c r="V71" t="s">
        <v>3703</v>
      </c>
      <c r="W71" t="str">
        <f t="shared" si="7"/>
        <v/>
      </c>
      <c r="X71">
        <f t="shared" si="2"/>
        <v>0</v>
      </c>
    </row>
    <row r="72" spans="3:24">
      <c r="C72" t="s">
        <v>5169</v>
      </c>
      <c r="E72" t="s">
        <v>4915</v>
      </c>
      <c r="F72" t="s">
        <v>3703</v>
      </c>
      <c r="G72" t="str">
        <f t="shared" si="3"/>
        <v/>
      </c>
      <c r="H72">
        <f t="shared" si="0"/>
        <v>0</v>
      </c>
      <c r="K72" t="s">
        <v>5169</v>
      </c>
      <c r="M72" t="s">
        <v>4915</v>
      </c>
      <c r="N72" t="s">
        <v>3703</v>
      </c>
      <c r="O72" t="str">
        <f t="shared" si="6"/>
        <v/>
      </c>
      <c r="P72">
        <f t="shared" si="1"/>
        <v>0</v>
      </c>
      <c r="S72" t="s">
        <v>5169</v>
      </c>
      <c r="U72" t="s">
        <v>4915</v>
      </c>
      <c r="V72" t="s">
        <v>3703</v>
      </c>
      <c r="W72" t="str">
        <f t="shared" si="7"/>
        <v/>
      </c>
      <c r="X72">
        <f t="shared" si="2"/>
        <v>0</v>
      </c>
    </row>
    <row r="73" spans="3:24">
      <c r="C73" t="s">
        <v>5170</v>
      </c>
      <c r="D73" s="8" t="s">
        <v>1</v>
      </c>
      <c r="E73" t="s">
        <v>4916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5170</v>
      </c>
      <c r="L73" s="8" t="s">
        <v>1</v>
      </c>
      <c r="M73" t="s">
        <v>4916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5170</v>
      </c>
      <c r="T73" s="8" t="s">
        <v>1</v>
      </c>
      <c r="U73" t="s">
        <v>4916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5171</v>
      </c>
      <c r="D74" s="8" t="s">
        <v>277</v>
      </c>
      <c r="E74" t="s">
        <v>4919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5171</v>
      </c>
      <c r="L74" s="8" t="s">
        <v>277</v>
      </c>
      <c r="M74" t="s">
        <v>4919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5171</v>
      </c>
      <c r="T74" s="8" t="s">
        <v>277</v>
      </c>
      <c r="U74" t="s">
        <v>4919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5172</v>
      </c>
      <c r="E75" t="s">
        <v>4917</v>
      </c>
      <c r="F75" t="s">
        <v>3703</v>
      </c>
      <c r="G75" t="str">
        <f t="shared" si="8"/>
        <v/>
      </c>
      <c r="H75">
        <f t="shared" ref="H75:H138" si="9">LEN(D75)</f>
        <v>0</v>
      </c>
      <c r="K75" t="s">
        <v>5172</v>
      </c>
      <c r="M75" t="s">
        <v>4917</v>
      </c>
      <c r="N75" t="s">
        <v>3703</v>
      </c>
      <c r="O75" t="str">
        <f t="shared" si="6"/>
        <v/>
      </c>
      <c r="P75">
        <f t="shared" ref="P75:P138" si="10">LEN(L75)</f>
        <v>0</v>
      </c>
      <c r="S75" t="s">
        <v>5172</v>
      </c>
      <c r="U75" t="s">
        <v>4917</v>
      </c>
      <c r="V75" t="s">
        <v>3703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5173</v>
      </c>
      <c r="D76" s="8" t="s">
        <v>277</v>
      </c>
      <c r="E76" t="s">
        <v>4918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5173</v>
      </c>
      <c r="L76" s="8" t="s">
        <v>277</v>
      </c>
      <c r="M76" t="s">
        <v>4918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5173</v>
      </c>
      <c r="T76" s="8" t="s">
        <v>277</v>
      </c>
      <c r="U76" t="s">
        <v>4918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5174</v>
      </c>
      <c r="E77" t="s">
        <v>4920</v>
      </c>
      <c r="F77" t="s">
        <v>3703</v>
      </c>
      <c r="G77" t="str">
        <f t="shared" si="8"/>
        <v/>
      </c>
      <c r="H77">
        <f t="shared" si="9"/>
        <v>0</v>
      </c>
      <c r="K77" t="s">
        <v>5174</v>
      </c>
      <c r="M77" t="s">
        <v>4920</v>
      </c>
      <c r="N77" t="s">
        <v>3703</v>
      </c>
      <c r="O77" t="str">
        <f t="shared" si="6"/>
        <v/>
      </c>
      <c r="P77">
        <f t="shared" si="10"/>
        <v>0</v>
      </c>
      <c r="S77" t="s">
        <v>5174</v>
      </c>
      <c r="U77" t="s">
        <v>4920</v>
      </c>
      <c r="V77" t="s">
        <v>3703</v>
      </c>
      <c r="W77" t="str">
        <f t="shared" si="7"/>
        <v/>
      </c>
      <c r="X77">
        <f t="shared" si="11"/>
        <v>0</v>
      </c>
    </row>
    <row r="78" spans="3:24">
      <c r="C78" t="s">
        <v>5175</v>
      </c>
      <c r="E78" t="s">
        <v>4921</v>
      </c>
      <c r="F78" t="s">
        <v>3703</v>
      </c>
      <c r="G78" t="str">
        <f t="shared" si="8"/>
        <v/>
      </c>
      <c r="H78">
        <f t="shared" si="9"/>
        <v>0</v>
      </c>
      <c r="K78" t="s">
        <v>5175</v>
      </c>
      <c r="M78" t="s">
        <v>4921</v>
      </c>
      <c r="N78" t="s">
        <v>3703</v>
      </c>
      <c r="O78" t="str">
        <f t="shared" si="6"/>
        <v/>
      </c>
      <c r="P78">
        <f t="shared" si="10"/>
        <v>0</v>
      </c>
      <c r="S78" t="s">
        <v>5175</v>
      </c>
      <c r="U78" t="s">
        <v>4921</v>
      </c>
      <c r="V78" t="s">
        <v>3703</v>
      </c>
      <c r="W78" t="str">
        <f t="shared" si="7"/>
        <v/>
      </c>
      <c r="X78">
        <f t="shared" si="11"/>
        <v>0</v>
      </c>
    </row>
    <row r="79" spans="3:24">
      <c r="C79" t="s">
        <v>5176</v>
      </c>
      <c r="E79" t="s">
        <v>4922</v>
      </c>
      <c r="F79" t="s">
        <v>3703</v>
      </c>
      <c r="G79" t="str">
        <f t="shared" si="8"/>
        <v/>
      </c>
      <c r="H79">
        <f t="shared" si="9"/>
        <v>0</v>
      </c>
      <c r="K79" t="s">
        <v>5176</v>
      </c>
      <c r="M79" t="s">
        <v>4922</v>
      </c>
      <c r="N79" t="s">
        <v>3703</v>
      </c>
      <c r="O79" t="str">
        <f t="shared" si="6"/>
        <v/>
      </c>
      <c r="P79">
        <f t="shared" si="10"/>
        <v>0</v>
      </c>
      <c r="S79" t="s">
        <v>5176</v>
      </c>
      <c r="U79" t="s">
        <v>4922</v>
      </c>
      <c r="V79" t="s">
        <v>3703</v>
      </c>
      <c r="W79" t="str">
        <f t="shared" si="7"/>
        <v/>
      </c>
      <c r="X79">
        <f t="shared" si="11"/>
        <v>0</v>
      </c>
    </row>
    <row r="80" spans="3:24">
      <c r="C80" t="s">
        <v>5177</v>
      </c>
      <c r="D80" s="8" t="s">
        <v>277</v>
      </c>
      <c r="E80" t="s">
        <v>4923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5177</v>
      </c>
      <c r="L80" s="8" t="s">
        <v>277</v>
      </c>
      <c r="M80" t="s">
        <v>4923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5177</v>
      </c>
      <c r="T80" s="8" t="s">
        <v>277</v>
      </c>
      <c r="U80" t="s">
        <v>4923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5178</v>
      </c>
      <c r="E81" t="s">
        <v>4924</v>
      </c>
      <c r="F81" t="s">
        <v>3703</v>
      </c>
      <c r="G81" t="str">
        <f t="shared" si="8"/>
        <v/>
      </c>
      <c r="H81">
        <f t="shared" si="9"/>
        <v>0</v>
      </c>
      <c r="K81" t="s">
        <v>5178</v>
      </c>
      <c r="M81" t="s">
        <v>4924</v>
      </c>
      <c r="N81" t="s">
        <v>3703</v>
      </c>
      <c r="O81" t="str">
        <f t="shared" si="6"/>
        <v/>
      </c>
      <c r="P81">
        <f t="shared" si="10"/>
        <v>0</v>
      </c>
      <c r="S81" t="s">
        <v>5178</v>
      </c>
      <c r="U81" t="s">
        <v>4924</v>
      </c>
      <c r="V81" t="s">
        <v>3703</v>
      </c>
      <c r="W81" t="str">
        <f t="shared" si="7"/>
        <v/>
      </c>
      <c r="X81">
        <f t="shared" si="11"/>
        <v>0</v>
      </c>
    </row>
    <row r="82" spans="3:24">
      <c r="C82" t="s">
        <v>5179</v>
      </c>
      <c r="E82" t="s">
        <v>4925</v>
      </c>
      <c r="F82" t="s">
        <v>3703</v>
      </c>
      <c r="G82" t="str">
        <f t="shared" si="8"/>
        <v/>
      </c>
      <c r="H82">
        <f t="shared" si="9"/>
        <v>0</v>
      </c>
      <c r="K82" t="s">
        <v>5179</v>
      </c>
      <c r="M82" t="s">
        <v>4925</v>
      </c>
      <c r="N82" t="s">
        <v>3703</v>
      </c>
      <c r="O82" t="str">
        <f t="shared" si="6"/>
        <v/>
      </c>
      <c r="P82">
        <f t="shared" si="10"/>
        <v>0</v>
      </c>
      <c r="S82" t="s">
        <v>5179</v>
      </c>
      <c r="U82" t="s">
        <v>4925</v>
      </c>
      <c r="V82" t="s">
        <v>3703</v>
      </c>
      <c r="W82" t="str">
        <f t="shared" si="7"/>
        <v/>
      </c>
      <c r="X82">
        <f t="shared" si="11"/>
        <v>0</v>
      </c>
    </row>
    <row r="83" spans="3:24">
      <c r="C83" t="s">
        <v>5180</v>
      </c>
      <c r="E83" t="s">
        <v>4926</v>
      </c>
      <c r="F83" t="s">
        <v>3703</v>
      </c>
      <c r="G83" t="str">
        <f t="shared" si="8"/>
        <v/>
      </c>
      <c r="H83">
        <f t="shared" si="9"/>
        <v>0</v>
      </c>
      <c r="K83" t="s">
        <v>5180</v>
      </c>
      <c r="M83" t="s">
        <v>4926</v>
      </c>
      <c r="N83" t="s">
        <v>3703</v>
      </c>
      <c r="O83" t="str">
        <f t="shared" si="6"/>
        <v/>
      </c>
      <c r="P83">
        <f t="shared" si="10"/>
        <v>0</v>
      </c>
      <c r="S83" t="s">
        <v>5180</v>
      </c>
      <c r="U83" t="s">
        <v>4926</v>
      </c>
      <c r="V83" t="s">
        <v>3703</v>
      </c>
      <c r="W83" t="str">
        <f t="shared" si="7"/>
        <v/>
      </c>
      <c r="X83">
        <f t="shared" si="11"/>
        <v>0</v>
      </c>
    </row>
    <row r="84" spans="3:24">
      <c r="C84" t="s">
        <v>5181</v>
      </c>
      <c r="E84" t="s">
        <v>4927</v>
      </c>
      <c r="F84" t="s">
        <v>3703</v>
      </c>
      <c r="G84" t="str">
        <f t="shared" si="8"/>
        <v/>
      </c>
      <c r="H84">
        <f t="shared" si="9"/>
        <v>0</v>
      </c>
      <c r="K84" t="s">
        <v>5181</v>
      </c>
      <c r="M84" t="s">
        <v>4927</v>
      </c>
      <c r="N84" t="s">
        <v>3703</v>
      </c>
      <c r="O84" t="str">
        <f t="shared" si="6"/>
        <v/>
      </c>
      <c r="P84">
        <f t="shared" si="10"/>
        <v>0</v>
      </c>
      <c r="S84" t="s">
        <v>5181</v>
      </c>
      <c r="U84" t="s">
        <v>4927</v>
      </c>
      <c r="V84" t="s">
        <v>3703</v>
      </c>
      <c r="W84" t="str">
        <f t="shared" si="7"/>
        <v/>
      </c>
      <c r="X84">
        <f t="shared" si="11"/>
        <v>0</v>
      </c>
    </row>
    <row r="85" spans="3:24">
      <c r="C85" t="s">
        <v>5182</v>
      </c>
      <c r="E85" t="s">
        <v>4928</v>
      </c>
      <c r="F85" t="s">
        <v>3703</v>
      </c>
      <c r="G85" t="str">
        <f t="shared" si="8"/>
        <v/>
      </c>
      <c r="H85">
        <f t="shared" si="9"/>
        <v>0</v>
      </c>
      <c r="K85" t="s">
        <v>5182</v>
      </c>
      <c r="M85" t="s">
        <v>4928</v>
      </c>
      <c r="N85" t="s">
        <v>3703</v>
      </c>
      <c r="O85" t="str">
        <f t="shared" si="6"/>
        <v/>
      </c>
      <c r="P85">
        <f t="shared" si="10"/>
        <v>0</v>
      </c>
      <c r="S85" t="s">
        <v>5182</v>
      </c>
      <c r="U85" t="s">
        <v>4928</v>
      </c>
      <c r="V85" t="s">
        <v>3703</v>
      </c>
      <c r="W85" t="str">
        <f t="shared" si="7"/>
        <v/>
      </c>
      <c r="X85">
        <f t="shared" si="11"/>
        <v>0</v>
      </c>
    </row>
    <row r="86" spans="3:24">
      <c r="C86" t="s">
        <v>5183</v>
      </c>
      <c r="D86" s="8" t="s">
        <v>277</v>
      </c>
      <c r="E86" t="s">
        <v>4664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5183</v>
      </c>
      <c r="L86" s="8" t="s">
        <v>277</v>
      </c>
      <c r="M86" t="s">
        <v>4664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5183</v>
      </c>
      <c r="T86" s="8" t="s">
        <v>277</v>
      </c>
      <c r="U86" t="s">
        <v>4664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5184</v>
      </c>
      <c r="D87" s="8" t="s">
        <v>277</v>
      </c>
      <c r="E87" t="s">
        <v>4929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5184</v>
      </c>
      <c r="L87" s="8" t="s">
        <v>277</v>
      </c>
      <c r="M87" t="s">
        <v>4929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5184</v>
      </c>
      <c r="T87" s="8" t="s">
        <v>277</v>
      </c>
      <c r="U87" t="s">
        <v>4929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5185</v>
      </c>
      <c r="E88" t="s">
        <v>4930</v>
      </c>
      <c r="F88" t="s">
        <v>3703</v>
      </c>
      <c r="G88" t="str">
        <f t="shared" si="8"/>
        <v/>
      </c>
      <c r="H88">
        <f t="shared" si="9"/>
        <v>0</v>
      </c>
      <c r="K88" t="s">
        <v>5185</v>
      </c>
      <c r="M88" t="s">
        <v>4930</v>
      </c>
      <c r="N88" t="s">
        <v>3703</v>
      </c>
      <c r="O88" t="str">
        <f t="shared" si="12"/>
        <v/>
      </c>
      <c r="P88">
        <f t="shared" si="10"/>
        <v>0</v>
      </c>
      <c r="S88" t="s">
        <v>5185</v>
      </c>
      <c r="U88" t="s">
        <v>4930</v>
      </c>
      <c r="V88" t="s">
        <v>3703</v>
      </c>
      <c r="W88" t="str">
        <f t="shared" si="13"/>
        <v/>
      </c>
      <c r="X88">
        <f t="shared" si="11"/>
        <v>0</v>
      </c>
    </row>
    <row r="89" spans="3:24">
      <c r="C89" t="s">
        <v>5186</v>
      </c>
      <c r="E89" t="s">
        <v>4931</v>
      </c>
      <c r="F89" t="s">
        <v>3703</v>
      </c>
      <c r="G89" t="str">
        <f t="shared" si="8"/>
        <v/>
      </c>
      <c r="H89">
        <f t="shared" si="9"/>
        <v>0</v>
      </c>
      <c r="K89" t="s">
        <v>5186</v>
      </c>
      <c r="M89" t="s">
        <v>4931</v>
      </c>
      <c r="N89" t="s">
        <v>3703</v>
      </c>
      <c r="O89" t="str">
        <f t="shared" si="12"/>
        <v/>
      </c>
      <c r="P89">
        <f t="shared" si="10"/>
        <v>0</v>
      </c>
      <c r="S89" t="s">
        <v>5186</v>
      </c>
      <c r="U89" t="s">
        <v>4931</v>
      </c>
      <c r="V89" t="s">
        <v>3703</v>
      </c>
      <c r="W89" t="str">
        <f t="shared" si="13"/>
        <v/>
      </c>
      <c r="X89">
        <f t="shared" si="11"/>
        <v>0</v>
      </c>
    </row>
    <row r="90" spans="3:24">
      <c r="C90" t="s">
        <v>5187</v>
      </c>
      <c r="E90" t="s">
        <v>4932</v>
      </c>
      <c r="F90" t="s">
        <v>3703</v>
      </c>
      <c r="G90" t="str">
        <f t="shared" si="8"/>
        <v/>
      </c>
      <c r="H90">
        <f t="shared" si="9"/>
        <v>0</v>
      </c>
      <c r="K90" t="s">
        <v>5187</v>
      </c>
      <c r="M90" t="s">
        <v>4932</v>
      </c>
      <c r="N90" t="s">
        <v>3703</v>
      </c>
      <c r="O90" t="str">
        <f t="shared" si="12"/>
        <v/>
      </c>
      <c r="P90">
        <f t="shared" si="10"/>
        <v>0</v>
      </c>
      <c r="S90" t="s">
        <v>5187</v>
      </c>
      <c r="U90" t="s">
        <v>4932</v>
      </c>
      <c r="V90" t="s">
        <v>3703</v>
      </c>
      <c r="W90" t="str">
        <f t="shared" si="13"/>
        <v/>
      </c>
      <c r="X90">
        <f t="shared" si="11"/>
        <v>0</v>
      </c>
    </row>
    <row r="91" spans="3:24">
      <c r="C91" t="s">
        <v>5188</v>
      </c>
      <c r="E91" t="s">
        <v>4933</v>
      </c>
      <c r="F91" t="s">
        <v>3703</v>
      </c>
      <c r="G91" t="str">
        <f t="shared" si="8"/>
        <v/>
      </c>
      <c r="H91">
        <f t="shared" si="9"/>
        <v>0</v>
      </c>
      <c r="K91" t="s">
        <v>5188</v>
      </c>
      <c r="M91" t="s">
        <v>4933</v>
      </c>
      <c r="N91" t="s">
        <v>3703</v>
      </c>
      <c r="O91" t="str">
        <f t="shared" si="12"/>
        <v/>
      </c>
      <c r="P91">
        <f t="shared" si="10"/>
        <v>0</v>
      </c>
      <c r="S91" t="s">
        <v>5188</v>
      </c>
      <c r="U91" t="s">
        <v>4933</v>
      </c>
      <c r="V91" t="s">
        <v>3703</v>
      </c>
      <c r="W91" t="str">
        <f t="shared" si="13"/>
        <v/>
      </c>
      <c r="X91">
        <f t="shared" si="11"/>
        <v>0</v>
      </c>
    </row>
    <row r="92" spans="3:24">
      <c r="C92" t="s">
        <v>5189</v>
      </c>
      <c r="E92" t="s">
        <v>4934</v>
      </c>
      <c r="F92" t="s">
        <v>3703</v>
      </c>
      <c r="G92" t="str">
        <f t="shared" si="8"/>
        <v/>
      </c>
      <c r="H92">
        <f t="shared" si="9"/>
        <v>0</v>
      </c>
      <c r="K92" t="s">
        <v>5189</v>
      </c>
      <c r="M92" t="s">
        <v>4934</v>
      </c>
      <c r="N92" t="s">
        <v>3703</v>
      </c>
      <c r="O92" t="str">
        <f t="shared" si="12"/>
        <v/>
      </c>
      <c r="P92">
        <f t="shared" si="10"/>
        <v>0</v>
      </c>
      <c r="S92" t="s">
        <v>5189</v>
      </c>
      <c r="U92" t="s">
        <v>4934</v>
      </c>
      <c r="V92" t="s">
        <v>3703</v>
      </c>
      <c r="W92" t="str">
        <f t="shared" si="13"/>
        <v/>
      </c>
      <c r="X92">
        <f t="shared" si="11"/>
        <v>0</v>
      </c>
    </row>
    <row r="93" spans="3:24">
      <c r="C93" t="s">
        <v>5190</v>
      </c>
      <c r="E93" t="s">
        <v>4935</v>
      </c>
      <c r="F93" t="s">
        <v>3703</v>
      </c>
      <c r="G93" t="str">
        <f t="shared" si="8"/>
        <v/>
      </c>
      <c r="H93">
        <f t="shared" si="9"/>
        <v>0</v>
      </c>
      <c r="K93" t="s">
        <v>5190</v>
      </c>
      <c r="M93" t="s">
        <v>4935</v>
      </c>
      <c r="N93" t="s">
        <v>3703</v>
      </c>
      <c r="O93" t="str">
        <f t="shared" si="12"/>
        <v/>
      </c>
      <c r="P93">
        <f t="shared" si="10"/>
        <v>0</v>
      </c>
      <c r="S93" t="s">
        <v>5190</v>
      </c>
      <c r="U93" t="s">
        <v>4935</v>
      </c>
      <c r="V93" t="s">
        <v>3703</v>
      </c>
      <c r="W93" t="str">
        <f t="shared" si="13"/>
        <v/>
      </c>
      <c r="X93">
        <f t="shared" si="11"/>
        <v>0</v>
      </c>
    </row>
    <row r="94" spans="3:24">
      <c r="C94" t="s">
        <v>5191</v>
      </c>
      <c r="E94" t="s">
        <v>4936</v>
      </c>
      <c r="F94" t="s">
        <v>3703</v>
      </c>
      <c r="G94" t="str">
        <f t="shared" si="8"/>
        <v/>
      </c>
      <c r="H94">
        <f t="shared" si="9"/>
        <v>0</v>
      </c>
      <c r="K94" t="s">
        <v>5191</v>
      </c>
      <c r="M94" t="s">
        <v>4936</v>
      </c>
      <c r="N94" t="s">
        <v>3703</v>
      </c>
      <c r="O94" t="str">
        <f t="shared" si="12"/>
        <v/>
      </c>
      <c r="P94">
        <f t="shared" si="10"/>
        <v>0</v>
      </c>
      <c r="S94" t="s">
        <v>5191</v>
      </c>
      <c r="U94" t="s">
        <v>4936</v>
      </c>
      <c r="V94" t="s">
        <v>3703</v>
      </c>
      <c r="W94" t="str">
        <f t="shared" si="13"/>
        <v/>
      </c>
      <c r="X94">
        <f t="shared" si="11"/>
        <v>0</v>
      </c>
    </row>
    <row r="95" spans="3:24">
      <c r="C95" t="s">
        <v>5192</v>
      </c>
      <c r="E95" t="s">
        <v>4937</v>
      </c>
      <c r="F95" t="s">
        <v>3703</v>
      </c>
      <c r="G95" t="str">
        <f t="shared" si="8"/>
        <v/>
      </c>
      <c r="H95">
        <f t="shared" si="9"/>
        <v>0</v>
      </c>
      <c r="K95" t="s">
        <v>5192</v>
      </c>
      <c r="M95" t="s">
        <v>4937</v>
      </c>
      <c r="N95" t="s">
        <v>3703</v>
      </c>
      <c r="O95" t="str">
        <f t="shared" si="12"/>
        <v/>
      </c>
      <c r="P95">
        <f t="shared" si="10"/>
        <v>0</v>
      </c>
      <c r="S95" t="s">
        <v>5192</v>
      </c>
      <c r="U95" t="s">
        <v>4937</v>
      </c>
      <c r="V95" t="s">
        <v>3703</v>
      </c>
      <c r="W95" t="str">
        <f t="shared" si="13"/>
        <v/>
      </c>
      <c r="X95">
        <f t="shared" si="11"/>
        <v>0</v>
      </c>
    </row>
    <row r="96" spans="3:24">
      <c r="C96" t="s">
        <v>5193</v>
      </c>
      <c r="E96" t="s">
        <v>4938</v>
      </c>
      <c r="F96" t="s">
        <v>3703</v>
      </c>
      <c r="G96" t="str">
        <f t="shared" si="8"/>
        <v/>
      </c>
      <c r="H96">
        <f t="shared" si="9"/>
        <v>0</v>
      </c>
      <c r="K96" t="s">
        <v>5193</v>
      </c>
      <c r="M96" t="s">
        <v>4938</v>
      </c>
      <c r="N96" t="s">
        <v>3703</v>
      </c>
      <c r="O96" t="str">
        <f t="shared" si="12"/>
        <v/>
      </c>
      <c r="P96">
        <f t="shared" si="10"/>
        <v>0</v>
      </c>
      <c r="S96" t="s">
        <v>5193</v>
      </c>
      <c r="U96" t="s">
        <v>4938</v>
      </c>
      <c r="V96" t="s">
        <v>3703</v>
      </c>
      <c r="W96" t="str">
        <f t="shared" si="13"/>
        <v/>
      </c>
      <c r="X96">
        <f t="shared" si="11"/>
        <v>0</v>
      </c>
    </row>
    <row r="97" spans="3:24">
      <c r="C97" t="s">
        <v>5194</v>
      </c>
      <c r="E97" t="s">
        <v>4939</v>
      </c>
      <c r="F97" t="s">
        <v>3703</v>
      </c>
      <c r="G97" t="str">
        <f t="shared" si="8"/>
        <v/>
      </c>
      <c r="H97">
        <f t="shared" si="9"/>
        <v>0</v>
      </c>
      <c r="K97" t="s">
        <v>5194</v>
      </c>
      <c r="M97" t="s">
        <v>4939</v>
      </c>
      <c r="N97" t="s">
        <v>3703</v>
      </c>
      <c r="O97" t="str">
        <f t="shared" si="12"/>
        <v/>
      </c>
      <c r="P97">
        <f t="shared" si="10"/>
        <v>0</v>
      </c>
      <c r="S97" t="s">
        <v>5194</v>
      </c>
      <c r="U97" t="s">
        <v>4939</v>
      </c>
      <c r="V97" t="s">
        <v>3703</v>
      </c>
      <c r="W97" t="str">
        <f t="shared" si="13"/>
        <v/>
      </c>
      <c r="X97">
        <f t="shared" si="11"/>
        <v>0</v>
      </c>
    </row>
    <row r="98" spans="3:24">
      <c r="C98" t="s">
        <v>5195</v>
      </c>
      <c r="E98" t="s">
        <v>4940</v>
      </c>
      <c r="F98" t="s">
        <v>3703</v>
      </c>
      <c r="G98" t="str">
        <f t="shared" si="8"/>
        <v/>
      </c>
      <c r="H98">
        <f t="shared" si="9"/>
        <v>0</v>
      </c>
      <c r="K98" t="s">
        <v>5195</v>
      </c>
      <c r="M98" t="s">
        <v>4940</v>
      </c>
      <c r="N98" t="s">
        <v>3703</v>
      </c>
      <c r="O98" t="str">
        <f t="shared" si="12"/>
        <v/>
      </c>
      <c r="P98">
        <f t="shared" si="10"/>
        <v>0</v>
      </c>
      <c r="S98" t="s">
        <v>5195</v>
      </c>
      <c r="U98" t="s">
        <v>4940</v>
      </c>
      <c r="V98" t="s">
        <v>3703</v>
      </c>
      <c r="W98" t="str">
        <f t="shared" si="13"/>
        <v/>
      </c>
      <c r="X98">
        <f t="shared" si="11"/>
        <v>0</v>
      </c>
    </row>
    <row r="99" spans="3:24">
      <c r="C99" t="s">
        <v>5196</v>
      </c>
      <c r="D99" s="8" t="s">
        <v>277</v>
      </c>
      <c r="E99" t="s">
        <v>4941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5196</v>
      </c>
      <c r="L99" s="8" t="s">
        <v>277</v>
      </c>
      <c r="M99" t="s">
        <v>4941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5196</v>
      </c>
      <c r="T99" s="8" t="s">
        <v>277</v>
      </c>
      <c r="U99" t="s">
        <v>4941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5197</v>
      </c>
      <c r="E100" t="s">
        <v>4942</v>
      </c>
      <c r="F100" t="s">
        <v>3703</v>
      </c>
      <c r="G100" t="str">
        <f t="shared" si="8"/>
        <v/>
      </c>
      <c r="H100">
        <f t="shared" si="9"/>
        <v>0</v>
      </c>
      <c r="K100" t="s">
        <v>5197</v>
      </c>
      <c r="M100" t="s">
        <v>4942</v>
      </c>
      <c r="N100" t="s">
        <v>3703</v>
      </c>
      <c r="O100" t="str">
        <f t="shared" si="12"/>
        <v/>
      </c>
      <c r="P100">
        <f t="shared" si="10"/>
        <v>0</v>
      </c>
      <c r="S100" t="s">
        <v>5197</v>
      </c>
      <c r="U100" t="s">
        <v>4942</v>
      </c>
      <c r="V100" t="s">
        <v>3703</v>
      </c>
      <c r="W100" t="str">
        <f t="shared" si="13"/>
        <v/>
      </c>
      <c r="X100">
        <f t="shared" si="11"/>
        <v>0</v>
      </c>
    </row>
    <row r="101" spans="3:24">
      <c r="C101" t="s">
        <v>5198</v>
      </c>
      <c r="E101" t="s">
        <v>4943</v>
      </c>
      <c r="F101" t="s">
        <v>3703</v>
      </c>
      <c r="G101" t="str">
        <f t="shared" si="8"/>
        <v/>
      </c>
      <c r="H101">
        <f t="shared" si="9"/>
        <v>0</v>
      </c>
      <c r="K101" t="s">
        <v>5198</v>
      </c>
      <c r="M101" t="s">
        <v>4943</v>
      </c>
      <c r="N101" t="s">
        <v>3703</v>
      </c>
      <c r="O101" t="str">
        <f t="shared" si="12"/>
        <v/>
      </c>
      <c r="P101">
        <f t="shared" si="10"/>
        <v>0</v>
      </c>
      <c r="S101" t="s">
        <v>5198</v>
      </c>
      <c r="U101" t="s">
        <v>4943</v>
      </c>
      <c r="V101" t="s">
        <v>3703</v>
      </c>
      <c r="W101" t="str">
        <f t="shared" si="13"/>
        <v/>
      </c>
      <c r="X101">
        <f t="shared" si="11"/>
        <v>0</v>
      </c>
    </row>
    <row r="102" spans="3:24">
      <c r="C102" t="s">
        <v>5199</v>
      </c>
      <c r="E102" t="s">
        <v>4944</v>
      </c>
      <c r="F102" t="s">
        <v>3703</v>
      </c>
      <c r="G102" t="str">
        <f t="shared" si="8"/>
        <v/>
      </c>
      <c r="H102">
        <f t="shared" si="9"/>
        <v>0</v>
      </c>
      <c r="K102" t="s">
        <v>5199</v>
      </c>
      <c r="M102" t="s">
        <v>4944</v>
      </c>
      <c r="N102" t="s">
        <v>3703</v>
      </c>
      <c r="O102" t="str">
        <f t="shared" si="12"/>
        <v/>
      </c>
      <c r="P102">
        <f t="shared" si="10"/>
        <v>0</v>
      </c>
      <c r="S102" t="s">
        <v>5199</v>
      </c>
      <c r="U102" t="s">
        <v>4944</v>
      </c>
      <c r="V102" t="s">
        <v>3703</v>
      </c>
      <c r="W102" t="str">
        <f t="shared" si="13"/>
        <v/>
      </c>
      <c r="X102">
        <f t="shared" si="11"/>
        <v>0</v>
      </c>
    </row>
    <row r="103" spans="3:24">
      <c r="C103" t="s">
        <v>5200</v>
      </c>
      <c r="E103" t="s">
        <v>4945</v>
      </c>
      <c r="F103" t="s">
        <v>3703</v>
      </c>
      <c r="G103" t="str">
        <f t="shared" si="8"/>
        <v/>
      </c>
      <c r="H103">
        <f t="shared" si="9"/>
        <v>0</v>
      </c>
      <c r="K103" t="s">
        <v>5200</v>
      </c>
      <c r="M103" t="s">
        <v>4945</v>
      </c>
      <c r="N103" t="s">
        <v>3703</v>
      </c>
      <c r="O103" t="str">
        <f t="shared" si="12"/>
        <v/>
      </c>
      <c r="P103">
        <f t="shared" si="10"/>
        <v>0</v>
      </c>
      <c r="S103" t="s">
        <v>5200</v>
      </c>
      <c r="U103" t="s">
        <v>4945</v>
      </c>
      <c r="V103" t="s">
        <v>3703</v>
      </c>
      <c r="W103" t="str">
        <f t="shared" si="13"/>
        <v/>
      </c>
      <c r="X103">
        <f t="shared" si="11"/>
        <v>0</v>
      </c>
    </row>
    <row r="104" spans="3:24">
      <c r="C104" t="s">
        <v>5201</v>
      </c>
      <c r="E104" t="s">
        <v>4946</v>
      </c>
      <c r="F104" t="s">
        <v>3703</v>
      </c>
      <c r="G104" t="str">
        <f t="shared" si="8"/>
        <v/>
      </c>
      <c r="H104">
        <f t="shared" si="9"/>
        <v>0</v>
      </c>
      <c r="K104" t="s">
        <v>5201</v>
      </c>
      <c r="M104" t="s">
        <v>4946</v>
      </c>
      <c r="N104" t="s">
        <v>3703</v>
      </c>
      <c r="O104" t="str">
        <f t="shared" si="12"/>
        <v/>
      </c>
      <c r="P104">
        <f t="shared" si="10"/>
        <v>0</v>
      </c>
      <c r="S104" t="s">
        <v>5201</v>
      </c>
      <c r="U104" t="s">
        <v>4946</v>
      </c>
      <c r="V104" t="s">
        <v>3703</v>
      </c>
      <c r="W104" t="str">
        <f t="shared" si="13"/>
        <v/>
      </c>
      <c r="X104">
        <f t="shared" si="11"/>
        <v>0</v>
      </c>
    </row>
    <row r="105" spans="3:24">
      <c r="C105" t="s">
        <v>5202</v>
      </c>
      <c r="E105" t="s">
        <v>4947</v>
      </c>
      <c r="F105" t="s">
        <v>3703</v>
      </c>
      <c r="G105" t="str">
        <f t="shared" si="8"/>
        <v/>
      </c>
      <c r="H105">
        <f t="shared" si="9"/>
        <v>0</v>
      </c>
      <c r="K105" t="s">
        <v>5202</v>
      </c>
      <c r="M105" t="s">
        <v>4947</v>
      </c>
      <c r="N105" t="s">
        <v>3703</v>
      </c>
      <c r="O105" t="str">
        <f t="shared" si="12"/>
        <v/>
      </c>
      <c r="P105">
        <f t="shared" si="10"/>
        <v>0</v>
      </c>
      <c r="S105" t="s">
        <v>5202</v>
      </c>
      <c r="U105" t="s">
        <v>4947</v>
      </c>
      <c r="V105" t="s">
        <v>3703</v>
      </c>
      <c r="W105" t="str">
        <f t="shared" si="13"/>
        <v/>
      </c>
      <c r="X105">
        <f t="shared" si="11"/>
        <v>0</v>
      </c>
    </row>
    <row r="106" spans="3:24">
      <c r="C106" t="s">
        <v>5203</v>
      </c>
      <c r="E106" t="s">
        <v>4948</v>
      </c>
      <c r="F106" t="s">
        <v>3703</v>
      </c>
      <c r="G106" t="str">
        <f t="shared" si="8"/>
        <v/>
      </c>
      <c r="H106">
        <f t="shared" si="9"/>
        <v>0</v>
      </c>
      <c r="K106" t="s">
        <v>5203</v>
      </c>
      <c r="M106" t="s">
        <v>4948</v>
      </c>
      <c r="N106" t="s">
        <v>3703</v>
      </c>
      <c r="O106" t="str">
        <f t="shared" si="12"/>
        <v/>
      </c>
      <c r="P106">
        <f t="shared" si="10"/>
        <v>0</v>
      </c>
      <c r="S106" t="s">
        <v>5203</v>
      </c>
      <c r="U106" t="s">
        <v>4948</v>
      </c>
      <c r="V106" t="s">
        <v>3703</v>
      </c>
      <c r="W106" t="str">
        <f t="shared" si="13"/>
        <v/>
      </c>
      <c r="X106">
        <f t="shared" si="11"/>
        <v>0</v>
      </c>
    </row>
    <row r="107" spans="3:24">
      <c r="C107" t="s">
        <v>5204</v>
      </c>
      <c r="E107" t="s">
        <v>4949</v>
      </c>
      <c r="F107" t="s">
        <v>3703</v>
      </c>
      <c r="G107" t="str">
        <f t="shared" si="8"/>
        <v/>
      </c>
      <c r="H107">
        <f t="shared" si="9"/>
        <v>0</v>
      </c>
      <c r="K107" t="s">
        <v>5204</v>
      </c>
      <c r="M107" t="s">
        <v>4949</v>
      </c>
      <c r="N107" t="s">
        <v>3703</v>
      </c>
      <c r="O107" t="str">
        <f t="shared" si="12"/>
        <v/>
      </c>
      <c r="P107">
        <f t="shared" si="10"/>
        <v>0</v>
      </c>
      <c r="S107" t="s">
        <v>5204</v>
      </c>
      <c r="U107" t="s">
        <v>4949</v>
      </c>
      <c r="V107" t="s">
        <v>3703</v>
      </c>
      <c r="W107" t="str">
        <f t="shared" si="13"/>
        <v/>
      </c>
      <c r="X107">
        <f t="shared" si="11"/>
        <v>0</v>
      </c>
    </row>
    <row r="108" spans="3:24">
      <c r="C108" t="s">
        <v>5205</v>
      </c>
      <c r="E108" t="s">
        <v>4950</v>
      </c>
      <c r="F108" t="s">
        <v>3703</v>
      </c>
      <c r="G108" t="str">
        <f t="shared" si="8"/>
        <v/>
      </c>
      <c r="H108">
        <f t="shared" si="9"/>
        <v>0</v>
      </c>
      <c r="K108" t="s">
        <v>5205</v>
      </c>
      <c r="M108" t="s">
        <v>4950</v>
      </c>
      <c r="N108" t="s">
        <v>3703</v>
      </c>
      <c r="O108" t="str">
        <f t="shared" si="12"/>
        <v/>
      </c>
      <c r="P108">
        <f t="shared" si="10"/>
        <v>0</v>
      </c>
      <c r="S108" t="s">
        <v>5205</v>
      </c>
      <c r="U108" t="s">
        <v>4950</v>
      </c>
      <c r="V108" t="s">
        <v>3703</v>
      </c>
      <c r="W108" t="str">
        <f t="shared" si="13"/>
        <v/>
      </c>
      <c r="X108">
        <f t="shared" si="11"/>
        <v>0</v>
      </c>
    </row>
    <row r="109" spans="3:24">
      <c r="C109" t="s">
        <v>5206</v>
      </c>
      <c r="E109" t="s">
        <v>4951</v>
      </c>
      <c r="F109" t="s">
        <v>3703</v>
      </c>
      <c r="G109" t="str">
        <f t="shared" si="8"/>
        <v/>
      </c>
      <c r="H109">
        <f t="shared" si="9"/>
        <v>0</v>
      </c>
      <c r="K109" t="s">
        <v>5206</v>
      </c>
      <c r="M109" t="s">
        <v>4951</v>
      </c>
      <c r="N109" t="s">
        <v>3703</v>
      </c>
      <c r="O109" t="str">
        <f t="shared" si="12"/>
        <v/>
      </c>
      <c r="P109">
        <f t="shared" si="10"/>
        <v>0</v>
      </c>
      <c r="S109" t="s">
        <v>5206</v>
      </c>
      <c r="U109" t="s">
        <v>4951</v>
      </c>
      <c r="V109" t="s">
        <v>3703</v>
      </c>
      <c r="W109" t="str">
        <f t="shared" si="13"/>
        <v/>
      </c>
      <c r="X109">
        <f t="shared" si="11"/>
        <v>0</v>
      </c>
    </row>
    <row r="110" spans="3:24">
      <c r="C110" t="s">
        <v>5207</v>
      </c>
      <c r="E110" t="s">
        <v>4952</v>
      </c>
      <c r="F110" t="s">
        <v>3703</v>
      </c>
      <c r="G110" t="str">
        <f t="shared" si="8"/>
        <v/>
      </c>
      <c r="H110">
        <f t="shared" si="9"/>
        <v>0</v>
      </c>
      <c r="K110" t="s">
        <v>5207</v>
      </c>
      <c r="M110" t="s">
        <v>4952</v>
      </c>
      <c r="N110" t="s">
        <v>3703</v>
      </c>
      <c r="O110" t="str">
        <f t="shared" si="12"/>
        <v/>
      </c>
      <c r="P110">
        <f t="shared" si="10"/>
        <v>0</v>
      </c>
      <c r="S110" t="s">
        <v>5207</v>
      </c>
      <c r="U110" t="s">
        <v>4952</v>
      </c>
      <c r="V110" t="s">
        <v>3703</v>
      </c>
      <c r="W110" t="str">
        <f t="shared" si="13"/>
        <v/>
      </c>
      <c r="X110">
        <f t="shared" si="11"/>
        <v>0</v>
      </c>
    </row>
    <row r="111" spans="3:24">
      <c r="C111" t="s">
        <v>5208</v>
      </c>
      <c r="E111" t="s">
        <v>4953</v>
      </c>
      <c r="F111" t="s">
        <v>3703</v>
      </c>
      <c r="G111" t="str">
        <f t="shared" si="8"/>
        <v/>
      </c>
      <c r="H111">
        <f t="shared" si="9"/>
        <v>0</v>
      </c>
      <c r="K111" t="s">
        <v>5208</v>
      </c>
      <c r="M111" t="s">
        <v>4953</v>
      </c>
      <c r="N111" t="s">
        <v>3703</v>
      </c>
      <c r="O111" t="str">
        <f t="shared" si="12"/>
        <v/>
      </c>
      <c r="P111">
        <f t="shared" si="10"/>
        <v>0</v>
      </c>
      <c r="S111" t="s">
        <v>5208</v>
      </c>
      <c r="U111" t="s">
        <v>4953</v>
      </c>
      <c r="V111" t="s">
        <v>3703</v>
      </c>
      <c r="W111" t="str">
        <f t="shared" si="13"/>
        <v/>
      </c>
      <c r="X111">
        <f t="shared" si="11"/>
        <v>0</v>
      </c>
    </row>
    <row r="112" spans="3:24">
      <c r="C112" t="s">
        <v>5209</v>
      </c>
      <c r="D112" s="36">
        <v>2407499</v>
      </c>
      <c r="E112" s="32" t="s">
        <v>4862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5209</v>
      </c>
      <c r="L112" s="36">
        <v>2407499</v>
      </c>
      <c r="M112" s="32" t="s">
        <v>4862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5209</v>
      </c>
      <c r="T112" s="36">
        <v>2407499</v>
      </c>
      <c r="U112" s="32" t="s">
        <v>4862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5210</v>
      </c>
      <c r="E113" t="s">
        <v>4954</v>
      </c>
      <c r="F113" t="s">
        <v>3703</v>
      </c>
      <c r="G113" t="str">
        <f t="shared" si="8"/>
        <v/>
      </c>
      <c r="H113">
        <f t="shared" si="9"/>
        <v>0</v>
      </c>
      <c r="K113" t="s">
        <v>5210</v>
      </c>
      <c r="M113" t="s">
        <v>4954</v>
      </c>
      <c r="N113" t="s">
        <v>3703</v>
      </c>
      <c r="O113" t="str">
        <f t="shared" si="12"/>
        <v/>
      </c>
      <c r="P113">
        <f t="shared" si="10"/>
        <v>0</v>
      </c>
      <c r="S113" t="s">
        <v>5210</v>
      </c>
      <c r="U113" t="s">
        <v>4954</v>
      </c>
      <c r="V113" t="s">
        <v>3703</v>
      </c>
      <c r="W113" t="str">
        <f t="shared" si="13"/>
        <v/>
      </c>
      <c r="X113">
        <f t="shared" si="11"/>
        <v>0</v>
      </c>
    </row>
    <row r="114" spans="3:24">
      <c r="C114" t="s">
        <v>5211</v>
      </c>
      <c r="E114" t="s">
        <v>4955</v>
      </c>
      <c r="F114" t="s">
        <v>3703</v>
      </c>
      <c r="G114" t="str">
        <f t="shared" si="8"/>
        <v/>
      </c>
      <c r="H114">
        <f t="shared" si="9"/>
        <v>0</v>
      </c>
      <c r="K114" t="s">
        <v>5211</v>
      </c>
      <c r="M114" t="s">
        <v>4955</v>
      </c>
      <c r="N114" t="s">
        <v>3703</v>
      </c>
      <c r="O114" t="str">
        <f t="shared" si="12"/>
        <v/>
      </c>
      <c r="P114">
        <f t="shared" si="10"/>
        <v>0</v>
      </c>
      <c r="S114" t="s">
        <v>5211</v>
      </c>
      <c r="U114" t="s">
        <v>4955</v>
      </c>
      <c r="V114" t="s">
        <v>3703</v>
      </c>
      <c r="W114" t="str">
        <f t="shared" si="13"/>
        <v/>
      </c>
      <c r="X114">
        <f t="shared" si="11"/>
        <v>0</v>
      </c>
    </row>
    <row r="115" spans="3:24">
      <c r="C115" t="s">
        <v>5212</v>
      </c>
      <c r="E115" t="s">
        <v>4956</v>
      </c>
      <c r="F115" t="s">
        <v>3703</v>
      </c>
      <c r="G115" t="str">
        <f t="shared" si="8"/>
        <v/>
      </c>
      <c r="H115">
        <f t="shared" si="9"/>
        <v>0</v>
      </c>
      <c r="K115" t="s">
        <v>5212</v>
      </c>
      <c r="M115" t="s">
        <v>4956</v>
      </c>
      <c r="N115" t="s">
        <v>3703</v>
      </c>
      <c r="O115" t="str">
        <f t="shared" si="12"/>
        <v/>
      </c>
      <c r="P115">
        <f t="shared" si="10"/>
        <v>0</v>
      </c>
      <c r="S115" t="s">
        <v>5212</v>
      </c>
      <c r="U115" t="s">
        <v>4956</v>
      </c>
      <c r="V115" t="s">
        <v>3703</v>
      </c>
      <c r="W115" t="str">
        <f t="shared" si="13"/>
        <v/>
      </c>
      <c r="X115">
        <f t="shared" si="11"/>
        <v>0</v>
      </c>
    </row>
    <row r="116" spans="3:24">
      <c r="C116" t="s">
        <v>5213</v>
      </c>
      <c r="E116" t="s">
        <v>4957</v>
      </c>
      <c r="F116" t="s">
        <v>3703</v>
      </c>
      <c r="G116" t="str">
        <f t="shared" si="8"/>
        <v/>
      </c>
      <c r="H116">
        <f t="shared" si="9"/>
        <v>0</v>
      </c>
      <c r="K116" t="s">
        <v>5213</v>
      </c>
      <c r="M116" t="s">
        <v>4957</v>
      </c>
      <c r="N116" t="s">
        <v>3703</v>
      </c>
      <c r="O116" t="str">
        <f t="shared" si="12"/>
        <v/>
      </c>
      <c r="P116">
        <f t="shared" si="10"/>
        <v>0</v>
      </c>
      <c r="S116" t="s">
        <v>5213</v>
      </c>
      <c r="U116" t="s">
        <v>4957</v>
      </c>
      <c r="V116" t="s">
        <v>3703</v>
      </c>
      <c r="W116" t="str">
        <f t="shared" si="13"/>
        <v/>
      </c>
      <c r="X116">
        <f t="shared" si="11"/>
        <v>0</v>
      </c>
    </row>
    <row r="117" spans="3:24">
      <c r="C117" t="s">
        <v>5214</v>
      </c>
      <c r="E117" t="s">
        <v>4958</v>
      </c>
      <c r="F117" t="s">
        <v>3703</v>
      </c>
      <c r="G117" t="str">
        <f t="shared" si="8"/>
        <v/>
      </c>
      <c r="H117">
        <f t="shared" si="9"/>
        <v>0</v>
      </c>
      <c r="K117" t="s">
        <v>5214</v>
      </c>
      <c r="M117" t="s">
        <v>4958</v>
      </c>
      <c r="N117" t="s">
        <v>3703</v>
      </c>
      <c r="O117" t="str">
        <f t="shared" si="12"/>
        <v/>
      </c>
      <c r="P117">
        <f t="shared" si="10"/>
        <v>0</v>
      </c>
      <c r="S117" t="s">
        <v>5214</v>
      </c>
      <c r="U117" t="s">
        <v>4958</v>
      </c>
      <c r="V117" t="s">
        <v>3703</v>
      </c>
      <c r="W117" t="str">
        <f t="shared" si="13"/>
        <v/>
      </c>
      <c r="X117">
        <f t="shared" si="11"/>
        <v>0</v>
      </c>
    </row>
    <row r="118" spans="3:24">
      <c r="C118" t="s">
        <v>5215</v>
      </c>
      <c r="E118" t="s">
        <v>4959</v>
      </c>
      <c r="F118" t="s">
        <v>3703</v>
      </c>
      <c r="G118" t="str">
        <f t="shared" si="8"/>
        <v/>
      </c>
      <c r="H118">
        <f t="shared" si="9"/>
        <v>0</v>
      </c>
      <c r="K118" t="s">
        <v>5215</v>
      </c>
      <c r="M118" t="s">
        <v>4959</v>
      </c>
      <c r="N118" t="s">
        <v>3703</v>
      </c>
      <c r="O118" t="str">
        <f t="shared" si="12"/>
        <v/>
      </c>
      <c r="P118">
        <f t="shared" si="10"/>
        <v>0</v>
      </c>
      <c r="S118" t="s">
        <v>5215</v>
      </c>
      <c r="U118" t="s">
        <v>4959</v>
      </c>
      <c r="V118" t="s">
        <v>3703</v>
      </c>
      <c r="W118" t="str">
        <f t="shared" si="13"/>
        <v/>
      </c>
      <c r="X118">
        <f t="shared" si="11"/>
        <v>0</v>
      </c>
    </row>
    <row r="119" spans="3:24">
      <c r="C119" t="s">
        <v>5216</v>
      </c>
      <c r="E119" t="s">
        <v>4960</v>
      </c>
      <c r="F119" t="s">
        <v>3703</v>
      </c>
      <c r="G119" t="str">
        <f t="shared" si="8"/>
        <v/>
      </c>
      <c r="H119">
        <f t="shared" si="9"/>
        <v>0</v>
      </c>
      <c r="K119" t="s">
        <v>5216</v>
      </c>
      <c r="M119" t="s">
        <v>4960</v>
      </c>
      <c r="N119" t="s">
        <v>3703</v>
      </c>
      <c r="O119" t="str">
        <f t="shared" si="12"/>
        <v/>
      </c>
      <c r="P119">
        <f t="shared" si="10"/>
        <v>0</v>
      </c>
      <c r="S119" t="s">
        <v>5216</v>
      </c>
      <c r="U119" t="s">
        <v>4960</v>
      </c>
      <c r="V119" t="s">
        <v>3703</v>
      </c>
      <c r="W119" t="str">
        <f t="shared" si="13"/>
        <v/>
      </c>
      <c r="X119">
        <f t="shared" si="11"/>
        <v>0</v>
      </c>
    </row>
    <row r="120" spans="3:24">
      <c r="C120" t="s">
        <v>5217</v>
      </c>
      <c r="E120" t="s">
        <v>4961</v>
      </c>
      <c r="F120" t="s">
        <v>3703</v>
      </c>
      <c r="G120" t="str">
        <f t="shared" si="8"/>
        <v/>
      </c>
      <c r="H120">
        <f t="shared" si="9"/>
        <v>0</v>
      </c>
      <c r="K120" t="s">
        <v>5217</v>
      </c>
      <c r="M120" t="s">
        <v>4961</v>
      </c>
      <c r="N120" t="s">
        <v>3703</v>
      </c>
      <c r="O120" t="str">
        <f t="shared" si="12"/>
        <v/>
      </c>
      <c r="P120">
        <f t="shared" si="10"/>
        <v>0</v>
      </c>
      <c r="S120" t="s">
        <v>5217</v>
      </c>
      <c r="U120" t="s">
        <v>4961</v>
      </c>
      <c r="V120" t="s">
        <v>3703</v>
      </c>
      <c r="W120" t="str">
        <f t="shared" si="13"/>
        <v/>
      </c>
      <c r="X120">
        <f t="shared" si="11"/>
        <v>0</v>
      </c>
    </row>
    <row r="121" spans="3:24">
      <c r="C121" t="s">
        <v>5218</v>
      </c>
      <c r="E121" t="s">
        <v>4962</v>
      </c>
      <c r="F121" t="s">
        <v>3703</v>
      </c>
      <c r="G121" t="str">
        <f t="shared" si="8"/>
        <v/>
      </c>
      <c r="H121">
        <f t="shared" si="9"/>
        <v>0</v>
      </c>
      <c r="K121" t="s">
        <v>5218</v>
      </c>
      <c r="M121" t="s">
        <v>4962</v>
      </c>
      <c r="N121" t="s">
        <v>3703</v>
      </c>
      <c r="O121" t="str">
        <f t="shared" si="12"/>
        <v/>
      </c>
      <c r="P121">
        <f t="shared" si="10"/>
        <v>0</v>
      </c>
      <c r="S121" t="s">
        <v>5218</v>
      </c>
      <c r="U121" t="s">
        <v>4962</v>
      </c>
      <c r="V121" t="s">
        <v>3703</v>
      </c>
      <c r="W121" t="str">
        <f t="shared" si="13"/>
        <v/>
      </c>
      <c r="X121">
        <f t="shared" si="11"/>
        <v>0</v>
      </c>
    </row>
    <row r="122" spans="3:24">
      <c r="C122" t="s">
        <v>5219</v>
      </c>
      <c r="E122" t="s">
        <v>4963</v>
      </c>
      <c r="F122" t="s">
        <v>3703</v>
      </c>
      <c r="G122" t="str">
        <f t="shared" si="8"/>
        <v/>
      </c>
      <c r="H122">
        <f t="shared" si="9"/>
        <v>0</v>
      </c>
      <c r="K122" t="s">
        <v>5219</v>
      </c>
      <c r="M122" t="s">
        <v>4963</v>
      </c>
      <c r="N122" t="s">
        <v>3703</v>
      </c>
      <c r="O122" t="str">
        <f t="shared" si="12"/>
        <v/>
      </c>
      <c r="P122">
        <f t="shared" si="10"/>
        <v>0</v>
      </c>
      <c r="S122" t="s">
        <v>5219</v>
      </c>
      <c r="U122" t="s">
        <v>4963</v>
      </c>
      <c r="V122" t="s">
        <v>3703</v>
      </c>
      <c r="W122" t="str">
        <f t="shared" si="13"/>
        <v/>
      </c>
      <c r="X122">
        <f t="shared" si="11"/>
        <v>0</v>
      </c>
    </row>
    <row r="123" spans="3:24">
      <c r="C123" t="s">
        <v>5220</v>
      </c>
      <c r="D123">
        <f>D3</f>
        <v>78355452</v>
      </c>
      <c r="E123" s="32" t="s">
        <v>4964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5220</v>
      </c>
      <c r="L123">
        <f>L3</f>
        <v>72724421</v>
      </c>
      <c r="M123" s="32" t="s">
        <v>4964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5220</v>
      </c>
      <c r="T123">
        <f>T3</f>
        <v>72897708</v>
      </c>
      <c r="U123" s="32" t="s">
        <v>4964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5221</v>
      </c>
      <c r="D124">
        <f>D4</f>
        <v>6</v>
      </c>
      <c r="E124" s="32" t="s">
        <v>4965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5221</v>
      </c>
      <c r="L124">
        <f>L4</f>
        <v>2</v>
      </c>
      <c r="M124" s="32" t="s">
        <v>4965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5221</v>
      </c>
      <c r="T124">
        <f>T4</f>
        <v>6</v>
      </c>
      <c r="U124" s="32" t="s">
        <v>4965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5222</v>
      </c>
      <c r="D125" s="5" t="str">
        <f>D123&amp;D124</f>
        <v>783554526</v>
      </c>
      <c r="E125" t="s">
        <v>4966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5222</v>
      </c>
      <c r="L125" s="5" t="str">
        <f>L123&amp;L124</f>
        <v>727244212</v>
      </c>
      <c r="M125" t="s">
        <v>4966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5222</v>
      </c>
      <c r="T125" s="5" t="str">
        <f>T123&amp;T124</f>
        <v>728977086</v>
      </c>
      <c r="U125" t="s">
        <v>4966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5223</v>
      </c>
      <c r="E126" t="s">
        <v>4967</v>
      </c>
      <c r="F126" t="s">
        <v>3703</v>
      </c>
      <c r="G126" t="str">
        <f t="shared" si="8"/>
        <v/>
      </c>
      <c r="H126">
        <f t="shared" si="9"/>
        <v>0</v>
      </c>
      <c r="K126" t="s">
        <v>5223</v>
      </c>
      <c r="M126" t="s">
        <v>4967</v>
      </c>
      <c r="N126" t="s">
        <v>3703</v>
      </c>
      <c r="O126" t="str">
        <f t="shared" si="12"/>
        <v/>
      </c>
      <c r="P126">
        <f t="shared" si="10"/>
        <v>0</v>
      </c>
      <c r="S126" t="s">
        <v>5223</v>
      </c>
      <c r="U126" t="s">
        <v>4967</v>
      </c>
      <c r="V126" t="s">
        <v>3703</v>
      </c>
      <c r="W126" t="str">
        <f t="shared" si="13"/>
        <v/>
      </c>
      <c r="X126">
        <f t="shared" si="11"/>
        <v>0</v>
      </c>
    </row>
    <row r="127" spans="3:24">
      <c r="C127" t="s">
        <v>5224</v>
      </c>
      <c r="E127" t="s">
        <v>4968</v>
      </c>
      <c r="F127" t="s">
        <v>3703</v>
      </c>
      <c r="G127" t="str">
        <f t="shared" si="8"/>
        <v/>
      </c>
      <c r="H127">
        <f t="shared" si="9"/>
        <v>0</v>
      </c>
      <c r="K127" t="s">
        <v>5224</v>
      </c>
      <c r="M127" t="s">
        <v>4968</v>
      </c>
      <c r="N127" t="s">
        <v>3703</v>
      </c>
      <c r="O127" t="str">
        <f t="shared" si="12"/>
        <v/>
      </c>
      <c r="P127">
        <f t="shared" si="10"/>
        <v>0</v>
      </c>
      <c r="S127" t="s">
        <v>5224</v>
      </c>
      <c r="U127" t="s">
        <v>4968</v>
      </c>
      <c r="V127" t="s">
        <v>3703</v>
      </c>
      <c r="W127" t="str">
        <f t="shared" si="13"/>
        <v/>
      </c>
      <c r="X127">
        <f t="shared" si="11"/>
        <v>0</v>
      </c>
    </row>
    <row r="128" spans="3:24">
      <c r="C128" t="s">
        <v>5225</v>
      </c>
      <c r="E128" t="s">
        <v>4969</v>
      </c>
      <c r="F128" t="s">
        <v>3703</v>
      </c>
      <c r="G128" t="str">
        <f t="shared" si="8"/>
        <v/>
      </c>
      <c r="H128">
        <f t="shared" si="9"/>
        <v>0</v>
      </c>
      <c r="K128" t="s">
        <v>5225</v>
      </c>
      <c r="M128" t="s">
        <v>4969</v>
      </c>
      <c r="N128" t="s">
        <v>3703</v>
      </c>
      <c r="O128" t="str">
        <f t="shared" si="12"/>
        <v/>
      </c>
      <c r="P128">
        <f t="shared" si="10"/>
        <v>0</v>
      </c>
      <c r="S128" t="s">
        <v>5225</v>
      </c>
      <c r="U128" t="s">
        <v>4969</v>
      </c>
      <c r="V128" t="s">
        <v>3703</v>
      </c>
      <c r="W128" t="str">
        <f t="shared" si="13"/>
        <v/>
      </c>
      <c r="X128">
        <f t="shared" si="11"/>
        <v>0</v>
      </c>
    </row>
    <row r="129" spans="3:24">
      <c r="C129" t="s">
        <v>5226</v>
      </c>
      <c r="E129" t="s">
        <v>4970</v>
      </c>
      <c r="F129" t="s">
        <v>3703</v>
      </c>
      <c r="G129" t="str">
        <f t="shared" si="8"/>
        <v/>
      </c>
      <c r="H129">
        <f t="shared" si="9"/>
        <v>0</v>
      </c>
      <c r="K129" t="s">
        <v>5226</v>
      </c>
      <c r="M129" t="s">
        <v>4970</v>
      </c>
      <c r="N129" t="s">
        <v>3703</v>
      </c>
      <c r="O129" t="str">
        <f t="shared" si="12"/>
        <v/>
      </c>
      <c r="P129">
        <f t="shared" si="10"/>
        <v>0</v>
      </c>
      <c r="S129" t="s">
        <v>5226</v>
      </c>
      <c r="U129" t="s">
        <v>4970</v>
      </c>
      <c r="V129" t="s">
        <v>3703</v>
      </c>
      <c r="W129" t="str">
        <f t="shared" si="13"/>
        <v/>
      </c>
      <c r="X129">
        <f t="shared" si="11"/>
        <v>0</v>
      </c>
    </row>
    <row r="130" spans="3:24">
      <c r="C130" t="s">
        <v>5227</v>
      </c>
      <c r="E130" t="s">
        <v>4971</v>
      </c>
      <c r="F130" t="s">
        <v>3703</v>
      </c>
      <c r="G130" t="str">
        <f t="shared" si="8"/>
        <v/>
      </c>
      <c r="H130">
        <f t="shared" si="9"/>
        <v>0</v>
      </c>
      <c r="K130" t="s">
        <v>5227</v>
      </c>
      <c r="M130" t="s">
        <v>4971</v>
      </c>
      <c r="N130" t="s">
        <v>3703</v>
      </c>
      <c r="O130" t="str">
        <f t="shared" si="12"/>
        <v/>
      </c>
      <c r="P130">
        <f t="shared" si="10"/>
        <v>0</v>
      </c>
      <c r="S130" t="s">
        <v>5227</v>
      </c>
      <c r="U130" t="s">
        <v>4971</v>
      </c>
      <c r="V130" t="s">
        <v>3703</v>
      </c>
      <c r="W130" t="str">
        <f t="shared" si="13"/>
        <v/>
      </c>
      <c r="X130">
        <f t="shared" si="11"/>
        <v>0</v>
      </c>
    </row>
    <row r="131" spans="3:24">
      <c r="C131" t="s">
        <v>5228</v>
      </c>
      <c r="E131" t="s">
        <v>4972</v>
      </c>
      <c r="F131" t="s">
        <v>3703</v>
      </c>
      <c r="G131" t="str">
        <f t="shared" si="8"/>
        <v/>
      </c>
      <c r="H131">
        <f t="shared" si="9"/>
        <v>0</v>
      </c>
      <c r="K131" t="s">
        <v>5228</v>
      </c>
      <c r="M131" t="s">
        <v>4972</v>
      </c>
      <c r="N131" t="s">
        <v>3703</v>
      </c>
      <c r="O131" t="str">
        <f t="shared" si="12"/>
        <v/>
      </c>
      <c r="P131">
        <f t="shared" si="10"/>
        <v>0</v>
      </c>
      <c r="S131" t="s">
        <v>5228</v>
      </c>
      <c r="U131" t="s">
        <v>4972</v>
      </c>
      <c r="V131" t="s">
        <v>3703</v>
      </c>
      <c r="W131" t="str">
        <f t="shared" si="13"/>
        <v/>
      </c>
      <c r="X131">
        <f t="shared" si="11"/>
        <v>0</v>
      </c>
    </row>
    <row r="132" spans="3:24">
      <c r="C132" t="s">
        <v>5229</v>
      </c>
      <c r="E132" t="s">
        <v>4973</v>
      </c>
      <c r="F132" t="s">
        <v>3703</v>
      </c>
      <c r="G132" t="str">
        <f t="shared" si="8"/>
        <v/>
      </c>
      <c r="H132">
        <f t="shared" si="9"/>
        <v>0</v>
      </c>
      <c r="K132" t="s">
        <v>5229</v>
      </c>
      <c r="M132" t="s">
        <v>4973</v>
      </c>
      <c r="N132" t="s">
        <v>3703</v>
      </c>
      <c r="O132" t="str">
        <f t="shared" si="12"/>
        <v/>
      </c>
      <c r="P132">
        <f t="shared" si="10"/>
        <v>0</v>
      </c>
      <c r="S132" t="s">
        <v>5229</v>
      </c>
      <c r="U132" t="s">
        <v>4973</v>
      </c>
      <c r="V132" t="s">
        <v>3703</v>
      </c>
      <c r="W132" t="str">
        <f t="shared" si="13"/>
        <v/>
      </c>
      <c r="X132">
        <f t="shared" si="11"/>
        <v>0</v>
      </c>
    </row>
    <row r="133" spans="3:24">
      <c r="C133" t="s">
        <v>5230</v>
      </c>
      <c r="E133" t="s">
        <v>4974</v>
      </c>
      <c r="F133" t="s">
        <v>3703</v>
      </c>
      <c r="G133" t="str">
        <f t="shared" si="8"/>
        <v/>
      </c>
      <c r="H133">
        <f t="shared" si="9"/>
        <v>0</v>
      </c>
      <c r="K133" t="s">
        <v>5230</v>
      </c>
      <c r="M133" t="s">
        <v>4974</v>
      </c>
      <c r="N133" t="s">
        <v>3703</v>
      </c>
      <c r="O133" t="str">
        <f t="shared" si="12"/>
        <v/>
      </c>
      <c r="P133">
        <f t="shared" si="10"/>
        <v>0</v>
      </c>
      <c r="S133" t="s">
        <v>5230</v>
      </c>
      <c r="U133" t="s">
        <v>4974</v>
      </c>
      <c r="V133" t="s">
        <v>3703</v>
      </c>
      <c r="W133" t="str">
        <f t="shared" si="13"/>
        <v/>
      </c>
      <c r="X133">
        <f t="shared" si="11"/>
        <v>0</v>
      </c>
    </row>
    <row r="134" spans="3:24">
      <c r="C134" t="s">
        <v>5231</v>
      </c>
      <c r="E134" t="s">
        <v>4975</v>
      </c>
      <c r="F134" t="s">
        <v>3703</v>
      </c>
      <c r="G134" t="str">
        <f t="shared" si="8"/>
        <v/>
      </c>
      <c r="H134">
        <f t="shared" si="9"/>
        <v>0</v>
      </c>
      <c r="K134" t="s">
        <v>5231</v>
      </c>
      <c r="M134" t="s">
        <v>4975</v>
      </c>
      <c r="N134" t="s">
        <v>3703</v>
      </c>
      <c r="O134" t="str">
        <f t="shared" si="12"/>
        <v/>
      </c>
      <c r="P134">
        <f t="shared" si="10"/>
        <v>0</v>
      </c>
      <c r="S134" t="s">
        <v>5231</v>
      </c>
      <c r="U134" t="s">
        <v>4975</v>
      </c>
      <c r="V134" t="s">
        <v>3703</v>
      </c>
      <c r="W134" t="str">
        <f t="shared" si="13"/>
        <v/>
      </c>
      <c r="X134">
        <f t="shared" si="11"/>
        <v>0</v>
      </c>
    </row>
    <row r="135" spans="3:24">
      <c r="C135" t="s">
        <v>5232</v>
      </c>
      <c r="E135" t="s">
        <v>4976</v>
      </c>
      <c r="F135" t="s">
        <v>3703</v>
      </c>
      <c r="G135" t="str">
        <f t="shared" si="8"/>
        <v/>
      </c>
      <c r="H135">
        <f t="shared" si="9"/>
        <v>0</v>
      </c>
      <c r="K135" t="s">
        <v>5232</v>
      </c>
      <c r="M135" t="s">
        <v>4976</v>
      </c>
      <c r="N135" t="s">
        <v>3703</v>
      </c>
      <c r="O135" t="str">
        <f t="shared" si="12"/>
        <v/>
      </c>
      <c r="P135">
        <f t="shared" si="10"/>
        <v>0</v>
      </c>
      <c r="S135" t="s">
        <v>5232</v>
      </c>
      <c r="U135" t="s">
        <v>4976</v>
      </c>
      <c r="V135" t="s">
        <v>3703</v>
      </c>
      <c r="W135" t="str">
        <f t="shared" si="13"/>
        <v/>
      </c>
      <c r="X135">
        <f t="shared" si="11"/>
        <v>0</v>
      </c>
    </row>
    <row r="136" spans="3:24">
      <c r="C136" t="s">
        <v>5233</v>
      </c>
      <c r="E136" t="s">
        <v>4977</v>
      </c>
      <c r="F136" t="s">
        <v>3703</v>
      </c>
      <c r="G136" t="str">
        <f t="shared" si="8"/>
        <v/>
      </c>
      <c r="H136">
        <f t="shared" si="9"/>
        <v>0</v>
      </c>
      <c r="K136" t="s">
        <v>5233</v>
      </c>
      <c r="M136" t="s">
        <v>4977</v>
      </c>
      <c r="N136" t="s">
        <v>3703</v>
      </c>
      <c r="O136" t="str">
        <f t="shared" si="12"/>
        <v/>
      </c>
      <c r="P136">
        <f t="shared" si="10"/>
        <v>0</v>
      </c>
      <c r="S136" t="s">
        <v>5233</v>
      </c>
      <c r="U136" t="s">
        <v>4977</v>
      </c>
      <c r="V136" t="s">
        <v>3703</v>
      </c>
      <c r="W136" t="str">
        <f t="shared" si="13"/>
        <v/>
      </c>
      <c r="X136">
        <f t="shared" si="11"/>
        <v>0</v>
      </c>
    </row>
    <row r="137" spans="3:24">
      <c r="C137" t="s">
        <v>5234</v>
      </c>
      <c r="E137" t="s">
        <v>4978</v>
      </c>
      <c r="F137" t="s">
        <v>3703</v>
      </c>
      <c r="G137" t="str">
        <f t="shared" si="8"/>
        <v/>
      </c>
      <c r="H137">
        <f t="shared" si="9"/>
        <v>0</v>
      </c>
      <c r="K137" t="s">
        <v>5234</v>
      </c>
      <c r="M137" t="s">
        <v>4978</v>
      </c>
      <c r="N137" t="s">
        <v>3703</v>
      </c>
      <c r="O137" t="str">
        <f t="shared" si="12"/>
        <v/>
      </c>
      <c r="P137">
        <f t="shared" si="10"/>
        <v>0</v>
      </c>
      <c r="S137" t="s">
        <v>5234</v>
      </c>
      <c r="U137" t="s">
        <v>4978</v>
      </c>
      <c r="V137" t="s">
        <v>3703</v>
      </c>
      <c r="W137" t="str">
        <f t="shared" si="13"/>
        <v/>
      </c>
      <c r="X137">
        <f t="shared" si="11"/>
        <v>0</v>
      </c>
    </row>
    <row r="138" spans="3:24">
      <c r="C138" t="s">
        <v>5235</v>
      </c>
      <c r="E138" t="s">
        <v>4979</v>
      </c>
      <c r="F138" t="s">
        <v>3703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5235</v>
      </c>
      <c r="M138" t="s">
        <v>4979</v>
      </c>
      <c r="N138" t="s">
        <v>3703</v>
      </c>
      <c r="O138" t="str">
        <f t="shared" si="12"/>
        <v/>
      </c>
      <c r="P138">
        <f t="shared" si="10"/>
        <v>0</v>
      </c>
      <c r="S138" t="s">
        <v>5235</v>
      </c>
      <c r="U138" t="s">
        <v>4979</v>
      </c>
      <c r="V138" t="s">
        <v>3703</v>
      </c>
      <c r="W138" t="str">
        <f t="shared" si="13"/>
        <v/>
      </c>
      <c r="X138">
        <f t="shared" si="11"/>
        <v>0</v>
      </c>
    </row>
    <row r="139" spans="3:24">
      <c r="C139" t="s">
        <v>5236</v>
      </c>
      <c r="E139" t="s">
        <v>4980</v>
      </c>
      <c r="F139" t="s">
        <v>3703</v>
      </c>
      <c r="G139" t="str">
        <f t="shared" si="14"/>
        <v/>
      </c>
      <c r="H139">
        <f t="shared" ref="H139:H202" si="15">LEN(D139)</f>
        <v>0</v>
      </c>
      <c r="K139" t="s">
        <v>5236</v>
      </c>
      <c r="M139" t="s">
        <v>4980</v>
      </c>
      <c r="N139" t="s">
        <v>3703</v>
      </c>
      <c r="O139" t="str">
        <f t="shared" si="12"/>
        <v/>
      </c>
      <c r="P139">
        <f t="shared" ref="P139:P202" si="16">LEN(L139)</f>
        <v>0</v>
      </c>
      <c r="S139" t="s">
        <v>5236</v>
      </c>
      <c r="U139" t="s">
        <v>4980</v>
      </c>
      <c r="V139" t="s">
        <v>3703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5237</v>
      </c>
      <c r="E140" t="s">
        <v>4981</v>
      </c>
      <c r="F140" t="s">
        <v>3703</v>
      </c>
      <c r="G140" t="str">
        <f t="shared" si="14"/>
        <v/>
      </c>
      <c r="H140">
        <f t="shared" si="15"/>
        <v>0</v>
      </c>
      <c r="K140" t="s">
        <v>5237</v>
      </c>
      <c r="M140" t="s">
        <v>4981</v>
      </c>
      <c r="N140" t="s">
        <v>3703</v>
      </c>
      <c r="O140" t="str">
        <f t="shared" si="12"/>
        <v/>
      </c>
      <c r="P140">
        <f t="shared" si="16"/>
        <v>0</v>
      </c>
      <c r="S140" t="s">
        <v>5237</v>
      </c>
      <c r="U140" t="s">
        <v>4981</v>
      </c>
      <c r="V140" t="s">
        <v>3703</v>
      </c>
      <c r="W140" t="str">
        <f t="shared" si="13"/>
        <v/>
      </c>
      <c r="X140">
        <f t="shared" si="17"/>
        <v>0</v>
      </c>
    </row>
    <row r="141" spans="3:24">
      <c r="C141" t="s">
        <v>5238</v>
      </c>
      <c r="E141" t="s">
        <v>4982</v>
      </c>
      <c r="F141" t="s">
        <v>3703</v>
      </c>
      <c r="G141" t="str">
        <f t="shared" si="14"/>
        <v/>
      </c>
      <c r="H141">
        <f t="shared" si="15"/>
        <v>0</v>
      </c>
      <c r="K141" t="s">
        <v>5238</v>
      </c>
      <c r="M141" t="s">
        <v>4982</v>
      </c>
      <c r="N141" t="s">
        <v>3703</v>
      </c>
      <c r="O141" t="str">
        <f t="shared" si="12"/>
        <v/>
      </c>
      <c r="P141">
        <f t="shared" si="16"/>
        <v>0</v>
      </c>
      <c r="S141" t="s">
        <v>5238</v>
      </c>
      <c r="U141" t="s">
        <v>4982</v>
      </c>
      <c r="V141" t="s">
        <v>3703</v>
      </c>
      <c r="W141" t="str">
        <f t="shared" si="13"/>
        <v/>
      </c>
      <c r="X141">
        <f t="shared" si="17"/>
        <v>0</v>
      </c>
    </row>
    <row r="142" spans="3:24">
      <c r="C142" t="s">
        <v>5239</v>
      </c>
      <c r="E142" t="s">
        <v>4983</v>
      </c>
      <c r="F142" t="s">
        <v>3703</v>
      </c>
      <c r="G142" t="str">
        <f t="shared" si="14"/>
        <v/>
      </c>
      <c r="H142">
        <f t="shared" si="15"/>
        <v>0</v>
      </c>
      <c r="K142" t="s">
        <v>5239</v>
      </c>
      <c r="M142" t="s">
        <v>4983</v>
      </c>
      <c r="N142" t="s">
        <v>3703</v>
      </c>
      <c r="O142" t="str">
        <f t="shared" si="12"/>
        <v/>
      </c>
      <c r="P142">
        <f t="shared" si="16"/>
        <v>0</v>
      </c>
      <c r="S142" t="s">
        <v>5239</v>
      </c>
      <c r="U142" t="s">
        <v>4983</v>
      </c>
      <c r="V142" t="s">
        <v>3703</v>
      </c>
      <c r="W142" t="str">
        <f t="shared" si="13"/>
        <v/>
      </c>
      <c r="X142">
        <f t="shared" si="17"/>
        <v>0</v>
      </c>
    </row>
    <row r="143" spans="3:24">
      <c r="C143" t="s">
        <v>5240</v>
      </c>
      <c r="E143" t="s">
        <v>4984</v>
      </c>
      <c r="F143" t="s">
        <v>3703</v>
      </c>
      <c r="G143" t="str">
        <f t="shared" si="14"/>
        <v/>
      </c>
      <c r="H143">
        <f t="shared" si="15"/>
        <v>0</v>
      </c>
      <c r="K143" t="s">
        <v>5240</v>
      </c>
      <c r="M143" t="s">
        <v>4984</v>
      </c>
      <c r="N143" t="s">
        <v>3703</v>
      </c>
      <c r="O143" t="str">
        <f t="shared" si="12"/>
        <v/>
      </c>
      <c r="P143">
        <f t="shared" si="16"/>
        <v>0</v>
      </c>
      <c r="S143" t="s">
        <v>5240</v>
      </c>
      <c r="U143" t="s">
        <v>4984</v>
      </c>
      <c r="V143" t="s">
        <v>3703</v>
      </c>
      <c r="W143" t="str">
        <f t="shared" si="13"/>
        <v/>
      </c>
      <c r="X143">
        <f t="shared" si="17"/>
        <v>0</v>
      </c>
    </row>
    <row r="144" spans="3:24">
      <c r="C144" t="s">
        <v>5241</v>
      </c>
      <c r="E144" t="s">
        <v>4985</v>
      </c>
      <c r="F144" t="s">
        <v>3703</v>
      </c>
      <c r="G144" t="str">
        <f t="shared" si="14"/>
        <v/>
      </c>
      <c r="H144">
        <f t="shared" si="15"/>
        <v>0</v>
      </c>
      <c r="K144" t="s">
        <v>5241</v>
      </c>
      <c r="M144" t="s">
        <v>4985</v>
      </c>
      <c r="N144" t="s">
        <v>3703</v>
      </c>
      <c r="O144" t="str">
        <f t="shared" si="12"/>
        <v/>
      </c>
      <c r="P144">
        <f t="shared" si="16"/>
        <v>0</v>
      </c>
      <c r="S144" t="s">
        <v>5241</v>
      </c>
      <c r="U144" t="s">
        <v>4985</v>
      </c>
      <c r="V144" t="s">
        <v>3703</v>
      </c>
      <c r="W144" t="str">
        <f t="shared" si="13"/>
        <v/>
      </c>
      <c r="X144">
        <f t="shared" si="17"/>
        <v>0</v>
      </c>
    </row>
    <row r="145" spans="3:24">
      <c r="C145" t="s">
        <v>5242</v>
      </c>
      <c r="E145" t="s">
        <v>4986</v>
      </c>
      <c r="F145" t="s">
        <v>3703</v>
      </c>
      <c r="G145" t="str">
        <f t="shared" si="14"/>
        <v/>
      </c>
      <c r="H145">
        <f t="shared" si="15"/>
        <v>0</v>
      </c>
      <c r="K145" t="s">
        <v>5242</v>
      </c>
      <c r="M145" t="s">
        <v>4986</v>
      </c>
      <c r="N145" t="s">
        <v>3703</v>
      </c>
      <c r="O145" t="str">
        <f t="shared" si="12"/>
        <v/>
      </c>
      <c r="P145">
        <f t="shared" si="16"/>
        <v>0</v>
      </c>
      <c r="S145" t="s">
        <v>5242</v>
      </c>
      <c r="U145" t="s">
        <v>4986</v>
      </c>
      <c r="V145" t="s">
        <v>3703</v>
      </c>
      <c r="W145" t="str">
        <f t="shared" si="13"/>
        <v/>
      </c>
      <c r="X145">
        <f t="shared" si="17"/>
        <v>0</v>
      </c>
    </row>
    <row r="146" spans="3:24">
      <c r="C146" t="s">
        <v>5243</v>
      </c>
      <c r="E146" t="s">
        <v>4987</v>
      </c>
      <c r="F146" t="s">
        <v>3703</v>
      </c>
      <c r="G146" t="str">
        <f t="shared" si="14"/>
        <v/>
      </c>
      <c r="H146">
        <f t="shared" si="15"/>
        <v>0</v>
      </c>
      <c r="K146" t="s">
        <v>5243</v>
      </c>
      <c r="M146" t="s">
        <v>4987</v>
      </c>
      <c r="N146" t="s">
        <v>3703</v>
      </c>
      <c r="O146" t="str">
        <f t="shared" si="12"/>
        <v/>
      </c>
      <c r="P146">
        <f t="shared" si="16"/>
        <v>0</v>
      </c>
      <c r="S146" t="s">
        <v>5243</v>
      </c>
      <c r="U146" t="s">
        <v>4987</v>
      </c>
      <c r="V146" t="s">
        <v>3703</v>
      </c>
      <c r="W146" t="str">
        <f t="shared" si="13"/>
        <v/>
      </c>
      <c r="X146">
        <f t="shared" si="17"/>
        <v>0</v>
      </c>
    </row>
    <row r="147" spans="3:24">
      <c r="C147" t="s">
        <v>5244</v>
      </c>
      <c r="E147" t="s">
        <v>4988</v>
      </c>
      <c r="F147" t="s">
        <v>3703</v>
      </c>
      <c r="G147" t="str">
        <f t="shared" si="14"/>
        <v/>
      </c>
      <c r="H147">
        <f t="shared" si="15"/>
        <v>0</v>
      </c>
      <c r="K147" t="s">
        <v>5244</v>
      </c>
      <c r="M147" t="s">
        <v>4988</v>
      </c>
      <c r="N147" t="s">
        <v>3703</v>
      </c>
      <c r="O147" t="str">
        <f t="shared" si="12"/>
        <v/>
      </c>
      <c r="P147">
        <f t="shared" si="16"/>
        <v>0</v>
      </c>
      <c r="S147" t="s">
        <v>5244</v>
      </c>
      <c r="U147" t="s">
        <v>4988</v>
      </c>
      <c r="V147" t="s">
        <v>3703</v>
      </c>
      <c r="W147" t="str">
        <f t="shared" si="13"/>
        <v/>
      </c>
      <c r="X147">
        <f t="shared" si="17"/>
        <v>0</v>
      </c>
    </row>
    <row r="148" spans="3:24">
      <c r="C148" t="s">
        <v>5245</v>
      </c>
      <c r="E148" t="s">
        <v>4989</v>
      </c>
      <c r="F148" t="s">
        <v>3703</v>
      </c>
      <c r="G148" t="str">
        <f t="shared" si="14"/>
        <v/>
      </c>
      <c r="H148">
        <f t="shared" si="15"/>
        <v>0</v>
      </c>
      <c r="K148" t="s">
        <v>5245</v>
      </c>
      <c r="M148" t="s">
        <v>4989</v>
      </c>
      <c r="N148" t="s">
        <v>3703</v>
      </c>
      <c r="O148" t="str">
        <f t="shared" si="12"/>
        <v/>
      </c>
      <c r="P148">
        <f t="shared" si="16"/>
        <v>0</v>
      </c>
      <c r="S148" t="s">
        <v>5245</v>
      </c>
      <c r="U148" t="s">
        <v>4989</v>
      </c>
      <c r="V148" t="s">
        <v>3703</v>
      </c>
      <c r="W148" t="str">
        <f t="shared" si="13"/>
        <v/>
      </c>
      <c r="X148">
        <f t="shared" si="17"/>
        <v>0</v>
      </c>
    </row>
    <row r="149" spans="3:24">
      <c r="C149" t="s">
        <v>5246</v>
      </c>
      <c r="E149" t="s">
        <v>4990</v>
      </c>
      <c r="F149" t="s">
        <v>3703</v>
      </c>
      <c r="G149" t="str">
        <f t="shared" si="14"/>
        <v/>
      </c>
      <c r="H149">
        <f t="shared" si="15"/>
        <v>0</v>
      </c>
      <c r="K149" t="s">
        <v>5246</v>
      </c>
      <c r="M149" t="s">
        <v>4990</v>
      </c>
      <c r="N149" t="s">
        <v>3703</v>
      </c>
      <c r="O149" t="str">
        <f t="shared" si="12"/>
        <v/>
      </c>
      <c r="P149">
        <f t="shared" si="16"/>
        <v>0</v>
      </c>
      <c r="S149" t="s">
        <v>5246</v>
      </c>
      <c r="U149" t="s">
        <v>4990</v>
      </c>
      <c r="V149" t="s">
        <v>3703</v>
      </c>
      <c r="W149" t="str">
        <f t="shared" si="13"/>
        <v/>
      </c>
      <c r="X149">
        <f t="shared" si="17"/>
        <v>0</v>
      </c>
    </row>
    <row r="150" spans="3:24">
      <c r="C150" t="s">
        <v>5247</v>
      </c>
      <c r="E150" t="s">
        <v>4991</v>
      </c>
      <c r="F150" t="s">
        <v>3703</v>
      </c>
      <c r="G150" t="str">
        <f t="shared" si="14"/>
        <v/>
      </c>
      <c r="H150">
        <f t="shared" si="15"/>
        <v>0</v>
      </c>
      <c r="K150" t="s">
        <v>5247</v>
      </c>
      <c r="M150" t="s">
        <v>4991</v>
      </c>
      <c r="N150" t="s">
        <v>3703</v>
      </c>
      <c r="O150" t="str">
        <f t="shared" si="12"/>
        <v/>
      </c>
      <c r="P150">
        <f t="shared" si="16"/>
        <v>0</v>
      </c>
      <c r="S150" t="s">
        <v>5247</v>
      </c>
      <c r="U150" t="s">
        <v>4991</v>
      </c>
      <c r="V150" t="s">
        <v>3703</v>
      </c>
      <c r="W150" t="str">
        <f t="shared" si="13"/>
        <v/>
      </c>
      <c r="X150">
        <f t="shared" si="17"/>
        <v>0</v>
      </c>
    </row>
    <row r="151" spans="3:24">
      <c r="C151" t="s">
        <v>5248</v>
      </c>
      <c r="E151" t="s">
        <v>4663</v>
      </c>
      <c r="F151" t="s">
        <v>3703</v>
      </c>
      <c r="G151" t="str">
        <f t="shared" si="14"/>
        <v/>
      </c>
      <c r="H151">
        <f t="shared" si="15"/>
        <v>0</v>
      </c>
      <c r="K151" t="s">
        <v>5248</v>
      </c>
      <c r="M151" t="s">
        <v>4663</v>
      </c>
      <c r="N151" t="s">
        <v>3703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5248</v>
      </c>
      <c r="U151" t="s">
        <v>4663</v>
      </c>
      <c r="V151" t="s">
        <v>3703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5249</v>
      </c>
      <c r="E152" t="s">
        <v>4992</v>
      </c>
      <c r="F152" t="s">
        <v>3703</v>
      </c>
      <c r="G152" t="str">
        <f t="shared" si="14"/>
        <v/>
      </c>
      <c r="H152">
        <f t="shared" si="15"/>
        <v>0</v>
      </c>
      <c r="K152" t="s">
        <v>5249</v>
      </c>
      <c r="M152" t="s">
        <v>4992</v>
      </c>
      <c r="N152" t="s">
        <v>3703</v>
      </c>
      <c r="O152" t="str">
        <f t="shared" si="18"/>
        <v/>
      </c>
      <c r="P152">
        <f t="shared" si="16"/>
        <v>0</v>
      </c>
      <c r="S152" t="s">
        <v>5249</v>
      </c>
      <c r="U152" t="s">
        <v>4992</v>
      </c>
      <c r="V152" t="s">
        <v>3703</v>
      </c>
      <c r="W152" t="str">
        <f t="shared" si="19"/>
        <v/>
      </c>
      <c r="X152">
        <f t="shared" si="17"/>
        <v>0</v>
      </c>
    </row>
    <row r="153" spans="3:24">
      <c r="C153" t="s">
        <v>5250</v>
      </c>
      <c r="E153" t="s">
        <v>4993</v>
      </c>
      <c r="F153" t="s">
        <v>3703</v>
      </c>
      <c r="G153" t="str">
        <f t="shared" si="14"/>
        <v/>
      </c>
      <c r="H153">
        <f t="shared" si="15"/>
        <v>0</v>
      </c>
      <c r="K153" t="s">
        <v>5250</v>
      </c>
      <c r="M153" t="s">
        <v>4993</v>
      </c>
      <c r="N153" t="s">
        <v>3703</v>
      </c>
      <c r="O153" t="str">
        <f t="shared" si="18"/>
        <v/>
      </c>
      <c r="P153">
        <f t="shared" si="16"/>
        <v>0</v>
      </c>
      <c r="S153" t="s">
        <v>5250</v>
      </c>
      <c r="U153" t="s">
        <v>4993</v>
      </c>
      <c r="V153" t="s">
        <v>3703</v>
      </c>
      <c r="W153" t="str">
        <f t="shared" si="19"/>
        <v/>
      </c>
      <c r="X153">
        <f t="shared" si="17"/>
        <v>0</v>
      </c>
    </row>
    <row r="154" spans="3:24">
      <c r="C154" t="s">
        <v>5251</v>
      </c>
      <c r="E154" t="s">
        <v>4994</v>
      </c>
      <c r="F154" t="s">
        <v>3703</v>
      </c>
      <c r="G154" t="str">
        <f t="shared" si="14"/>
        <v/>
      </c>
      <c r="H154">
        <f t="shared" si="15"/>
        <v>0</v>
      </c>
      <c r="K154" t="s">
        <v>5251</v>
      </c>
      <c r="M154" t="s">
        <v>4994</v>
      </c>
      <c r="N154" t="s">
        <v>3703</v>
      </c>
      <c r="O154" t="str">
        <f t="shared" si="18"/>
        <v/>
      </c>
      <c r="P154">
        <f t="shared" si="16"/>
        <v>0</v>
      </c>
      <c r="S154" t="s">
        <v>5251</v>
      </c>
      <c r="U154" t="s">
        <v>4994</v>
      </c>
      <c r="V154" t="s">
        <v>3703</v>
      </c>
      <c r="W154" t="str">
        <f t="shared" si="19"/>
        <v/>
      </c>
      <c r="X154">
        <f t="shared" si="17"/>
        <v>0</v>
      </c>
    </row>
    <row r="155" spans="3:24">
      <c r="C155" t="s">
        <v>5252</v>
      </c>
      <c r="E155" t="s">
        <v>4995</v>
      </c>
      <c r="F155" t="s">
        <v>3703</v>
      </c>
      <c r="G155" t="str">
        <f t="shared" si="14"/>
        <v/>
      </c>
      <c r="H155">
        <f t="shared" si="15"/>
        <v>0</v>
      </c>
      <c r="K155" t="s">
        <v>5252</v>
      </c>
      <c r="M155" t="s">
        <v>4995</v>
      </c>
      <c r="N155" t="s">
        <v>3703</v>
      </c>
      <c r="O155" t="str">
        <f t="shared" si="18"/>
        <v/>
      </c>
      <c r="P155">
        <f t="shared" si="16"/>
        <v>0</v>
      </c>
      <c r="S155" t="s">
        <v>5252</v>
      </c>
      <c r="U155" t="s">
        <v>4995</v>
      </c>
      <c r="V155" t="s">
        <v>3703</v>
      </c>
      <c r="W155" t="str">
        <f t="shared" si="19"/>
        <v/>
      </c>
      <c r="X155">
        <f t="shared" si="17"/>
        <v>0</v>
      </c>
    </row>
    <row r="156" spans="3:24">
      <c r="C156" t="s">
        <v>5253</v>
      </c>
      <c r="E156" t="s">
        <v>4996</v>
      </c>
      <c r="F156" t="s">
        <v>3703</v>
      </c>
      <c r="G156" t="str">
        <f t="shared" si="14"/>
        <v/>
      </c>
      <c r="H156">
        <f t="shared" si="15"/>
        <v>0</v>
      </c>
      <c r="K156" t="s">
        <v>5253</v>
      </c>
      <c r="M156" t="s">
        <v>4996</v>
      </c>
      <c r="N156" t="s">
        <v>3703</v>
      </c>
      <c r="O156" t="str">
        <f t="shared" si="18"/>
        <v/>
      </c>
      <c r="P156">
        <f t="shared" si="16"/>
        <v>0</v>
      </c>
      <c r="S156" t="s">
        <v>5253</v>
      </c>
      <c r="U156" t="s">
        <v>4996</v>
      </c>
      <c r="V156" t="s">
        <v>3703</v>
      </c>
      <c r="W156" t="str">
        <f t="shared" si="19"/>
        <v/>
      </c>
      <c r="X156">
        <f t="shared" si="17"/>
        <v>0</v>
      </c>
    </row>
    <row r="157" spans="3:24">
      <c r="C157" t="s">
        <v>5254</v>
      </c>
      <c r="E157" t="s">
        <v>4997</v>
      </c>
      <c r="F157" t="s">
        <v>3703</v>
      </c>
      <c r="G157" t="str">
        <f t="shared" si="14"/>
        <v/>
      </c>
      <c r="H157">
        <f t="shared" si="15"/>
        <v>0</v>
      </c>
      <c r="K157" t="s">
        <v>5254</v>
      </c>
      <c r="M157" t="s">
        <v>4997</v>
      </c>
      <c r="N157" t="s">
        <v>3703</v>
      </c>
      <c r="O157" t="str">
        <f t="shared" si="18"/>
        <v/>
      </c>
      <c r="P157">
        <f t="shared" si="16"/>
        <v>0</v>
      </c>
      <c r="S157" t="s">
        <v>5254</v>
      </c>
      <c r="U157" t="s">
        <v>4997</v>
      </c>
      <c r="V157" t="s">
        <v>3703</v>
      </c>
      <c r="W157" t="str">
        <f t="shared" si="19"/>
        <v/>
      </c>
      <c r="X157">
        <f t="shared" si="17"/>
        <v>0</v>
      </c>
    </row>
    <row r="158" spans="3:24">
      <c r="C158" t="s">
        <v>5255</v>
      </c>
      <c r="E158" t="s">
        <v>4998</v>
      </c>
      <c r="F158" t="s">
        <v>3703</v>
      </c>
      <c r="G158" t="str">
        <f t="shared" si="14"/>
        <v/>
      </c>
      <c r="H158">
        <f t="shared" si="15"/>
        <v>0</v>
      </c>
      <c r="K158" t="s">
        <v>5255</v>
      </c>
      <c r="M158" t="s">
        <v>4998</v>
      </c>
      <c r="N158" t="s">
        <v>3703</v>
      </c>
      <c r="O158" t="str">
        <f t="shared" si="18"/>
        <v/>
      </c>
      <c r="P158">
        <f t="shared" si="16"/>
        <v>0</v>
      </c>
      <c r="S158" t="s">
        <v>5255</v>
      </c>
      <c r="U158" t="s">
        <v>4998</v>
      </c>
      <c r="V158" t="s">
        <v>3703</v>
      </c>
      <c r="W158" t="str">
        <f t="shared" si="19"/>
        <v/>
      </c>
      <c r="X158">
        <f t="shared" si="17"/>
        <v>0</v>
      </c>
    </row>
    <row r="159" spans="3:24">
      <c r="C159" t="s">
        <v>5256</v>
      </c>
      <c r="E159" t="s">
        <v>4999</v>
      </c>
      <c r="F159" t="s">
        <v>3703</v>
      </c>
      <c r="G159" t="str">
        <f t="shared" si="14"/>
        <v/>
      </c>
      <c r="H159">
        <f t="shared" si="15"/>
        <v>0</v>
      </c>
      <c r="K159" t="s">
        <v>5256</v>
      </c>
      <c r="M159" t="s">
        <v>4999</v>
      </c>
      <c r="N159" t="s">
        <v>3703</v>
      </c>
      <c r="O159" t="str">
        <f t="shared" si="18"/>
        <v/>
      </c>
      <c r="P159">
        <f t="shared" si="16"/>
        <v>0</v>
      </c>
      <c r="S159" t="s">
        <v>5256</v>
      </c>
      <c r="U159" t="s">
        <v>4999</v>
      </c>
      <c r="V159" t="s">
        <v>3703</v>
      </c>
      <c r="W159" t="str">
        <f t="shared" si="19"/>
        <v/>
      </c>
      <c r="X159">
        <f t="shared" si="17"/>
        <v>0</v>
      </c>
    </row>
    <row r="160" spans="3:24">
      <c r="C160" t="s">
        <v>5257</v>
      </c>
      <c r="D160" s="8" t="s">
        <v>277</v>
      </c>
      <c r="E160" t="s">
        <v>5000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5257</v>
      </c>
      <c r="L160" s="8" t="s">
        <v>277</v>
      </c>
      <c r="M160" t="s">
        <v>5000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5257</v>
      </c>
      <c r="T160" s="8" t="s">
        <v>277</v>
      </c>
      <c r="U160" t="s">
        <v>5000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5258</v>
      </c>
      <c r="E161" t="s">
        <v>5002</v>
      </c>
      <c r="F161" t="s">
        <v>3703</v>
      </c>
      <c r="G161" t="str">
        <f t="shared" si="14"/>
        <v/>
      </c>
      <c r="H161">
        <f t="shared" si="15"/>
        <v>0</v>
      </c>
      <c r="K161" t="s">
        <v>5258</v>
      </c>
      <c r="M161" t="s">
        <v>5002</v>
      </c>
      <c r="N161" t="s">
        <v>3703</v>
      </c>
      <c r="O161" t="str">
        <f t="shared" si="18"/>
        <v/>
      </c>
      <c r="P161">
        <f t="shared" si="16"/>
        <v>0</v>
      </c>
      <c r="S161" t="s">
        <v>5258</v>
      </c>
      <c r="U161" t="s">
        <v>5002</v>
      </c>
      <c r="V161" t="s">
        <v>3703</v>
      </c>
      <c r="W161" t="str">
        <f t="shared" si="19"/>
        <v/>
      </c>
      <c r="X161">
        <f t="shared" si="17"/>
        <v>0</v>
      </c>
    </row>
    <row r="162" spans="2:24">
      <c r="C162" t="s">
        <v>5259</v>
      </c>
      <c r="E162" t="s">
        <v>5001</v>
      </c>
      <c r="F162" t="s">
        <v>3703</v>
      </c>
      <c r="G162" t="str">
        <f t="shared" si="14"/>
        <v/>
      </c>
      <c r="H162">
        <f t="shared" si="15"/>
        <v>0</v>
      </c>
      <c r="K162" t="s">
        <v>5259</v>
      </c>
      <c r="M162" t="s">
        <v>5001</v>
      </c>
      <c r="N162" t="s">
        <v>3703</v>
      </c>
      <c r="O162" t="str">
        <f t="shared" si="18"/>
        <v/>
      </c>
      <c r="P162">
        <f t="shared" si="16"/>
        <v>0</v>
      </c>
      <c r="S162" t="s">
        <v>5259</v>
      </c>
      <c r="U162" t="s">
        <v>5001</v>
      </c>
      <c r="V162" t="s">
        <v>3703</v>
      </c>
      <c r="W162" t="str">
        <f t="shared" si="19"/>
        <v/>
      </c>
      <c r="X162">
        <f t="shared" si="17"/>
        <v>0</v>
      </c>
    </row>
    <row r="163" spans="2:24">
      <c r="C163" t="s">
        <v>5260</v>
      </c>
      <c r="E163" t="s">
        <v>5004</v>
      </c>
      <c r="F163" t="s">
        <v>3703</v>
      </c>
      <c r="G163" t="str">
        <f t="shared" si="14"/>
        <v/>
      </c>
      <c r="H163">
        <f t="shared" si="15"/>
        <v>0</v>
      </c>
      <c r="K163" t="s">
        <v>5260</v>
      </c>
      <c r="M163" t="s">
        <v>5004</v>
      </c>
      <c r="N163" t="s">
        <v>3703</v>
      </c>
      <c r="O163" t="str">
        <f t="shared" si="18"/>
        <v/>
      </c>
      <c r="P163">
        <f t="shared" si="16"/>
        <v>0</v>
      </c>
      <c r="S163" t="s">
        <v>5260</v>
      </c>
      <c r="U163" t="s">
        <v>5004</v>
      </c>
      <c r="V163" t="s">
        <v>3703</v>
      </c>
      <c r="W163" t="str">
        <f t="shared" si="19"/>
        <v/>
      </c>
      <c r="X163">
        <f t="shared" si="17"/>
        <v>0</v>
      </c>
    </row>
    <row r="164" spans="2:24">
      <c r="C164" t="s">
        <v>5261</v>
      </c>
      <c r="E164" t="s">
        <v>5005</v>
      </c>
      <c r="F164" t="s">
        <v>3703</v>
      </c>
      <c r="G164" t="str">
        <f t="shared" si="14"/>
        <v/>
      </c>
      <c r="H164">
        <f t="shared" si="15"/>
        <v>0</v>
      </c>
      <c r="K164" t="s">
        <v>5261</v>
      </c>
      <c r="M164" t="s">
        <v>5005</v>
      </c>
      <c r="N164" t="s">
        <v>3703</v>
      </c>
      <c r="O164" t="str">
        <f t="shared" si="18"/>
        <v/>
      </c>
      <c r="P164">
        <f t="shared" si="16"/>
        <v>0</v>
      </c>
      <c r="S164" t="s">
        <v>5261</v>
      </c>
      <c r="U164" t="s">
        <v>5005</v>
      </c>
      <c r="V164" t="s">
        <v>3703</v>
      </c>
      <c r="W164" t="str">
        <f t="shared" si="19"/>
        <v/>
      </c>
      <c r="X164">
        <f t="shared" si="17"/>
        <v>0</v>
      </c>
    </row>
    <row r="165" spans="2:24">
      <c r="C165" t="s">
        <v>5262</v>
      </c>
      <c r="E165" t="s">
        <v>4662</v>
      </c>
      <c r="F165" t="s">
        <v>3703</v>
      </c>
      <c r="G165" t="str">
        <f t="shared" si="14"/>
        <v/>
      </c>
      <c r="H165">
        <f t="shared" si="15"/>
        <v>0</v>
      </c>
      <c r="K165" t="s">
        <v>5262</v>
      </c>
      <c r="M165" t="s">
        <v>4662</v>
      </c>
      <c r="N165" t="s">
        <v>3703</v>
      </c>
      <c r="O165" t="str">
        <f t="shared" si="18"/>
        <v/>
      </c>
      <c r="P165">
        <f t="shared" si="16"/>
        <v>0</v>
      </c>
      <c r="S165" t="s">
        <v>5262</v>
      </c>
      <c r="U165" t="s">
        <v>4662</v>
      </c>
      <c r="V165" t="s">
        <v>3703</v>
      </c>
      <c r="W165" t="str">
        <f t="shared" si="19"/>
        <v/>
      </c>
      <c r="X165">
        <f t="shared" si="17"/>
        <v>0</v>
      </c>
    </row>
    <row r="166" spans="2:24">
      <c r="C166" t="s">
        <v>5263</v>
      </c>
      <c r="E166" t="s">
        <v>4864</v>
      </c>
      <c r="F166" t="s">
        <v>3703</v>
      </c>
      <c r="G166" t="str">
        <f t="shared" si="14"/>
        <v/>
      </c>
      <c r="H166">
        <f t="shared" si="15"/>
        <v>0</v>
      </c>
      <c r="K166" t="s">
        <v>5263</v>
      </c>
      <c r="M166" t="s">
        <v>4864</v>
      </c>
      <c r="N166" t="s">
        <v>3703</v>
      </c>
      <c r="O166" t="str">
        <f t="shared" si="18"/>
        <v/>
      </c>
      <c r="P166">
        <f t="shared" si="16"/>
        <v>0</v>
      </c>
      <c r="S166" t="s">
        <v>5263</v>
      </c>
      <c r="U166" t="s">
        <v>4864</v>
      </c>
      <c r="V166" t="s">
        <v>3703</v>
      </c>
      <c r="W166" t="str">
        <f t="shared" si="19"/>
        <v/>
      </c>
      <c r="X166">
        <f t="shared" si="17"/>
        <v>0</v>
      </c>
    </row>
    <row r="167" spans="2:24">
      <c r="C167" t="s">
        <v>5264</v>
      </c>
      <c r="E167" t="s">
        <v>4910</v>
      </c>
      <c r="F167" t="s">
        <v>3703</v>
      </c>
      <c r="G167" t="str">
        <f t="shared" si="14"/>
        <v/>
      </c>
      <c r="H167">
        <f t="shared" si="15"/>
        <v>0</v>
      </c>
      <c r="K167" t="s">
        <v>5264</v>
      </c>
      <c r="M167" t="s">
        <v>4910</v>
      </c>
      <c r="N167" t="s">
        <v>3703</v>
      </c>
      <c r="O167" t="str">
        <f t="shared" si="18"/>
        <v/>
      </c>
      <c r="P167">
        <f t="shared" si="16"/>
        <v>0</v>
      </c>
      <c r="S167" t="s">
        <v>5264</v>
      </c>
      <c r="U167" t="s">
        <v>4910</v>
      </c>
      <c r="V167" t="s">
        <v>3703</v>
      </c>
      <c r="W167" t="str">
        <f t="shared" si="19"/>
        <v/>
      </c>
      <c r="X167">
        <f t="shared" si="17"/>
        <v>0</v>
      </c>
    </row>
    <row r="168" spans="2:24">
      <c r="C168" t="s">
        <v>5265</v>
      </c>
      <c r="E168" t="s">
        <v>5003</v>
      </c>
      <c r="F168" t="s">
        <v>3703</v>
      </c>
      <c r="G168" t="str">
        <f t="shared" si="14"/>
        <v/>
      </c>
      <c r="H168">
        <f t="shared" si="15"/>
        <v>0</v>
      </c>
      <c r="K168" t="s">
        <v>5265</v>
      </c>
      <c r="M168" t="s">
        <v>5003</v>
      </c>
      <c r="N168" t="s">
        <v>3703</v>
      </c>
      <c r="O168" t="str">
        <f t="shared" si="18"/>
        <v/>
      </c>
      <c r="P168">
        <f t="shared" si="16"/>
        <v>0</v>
      </c>
      <c r="S168" t="s">
        <v>5265</v>
      </c>
      <c r="U168" t="s">
        <v>5003</v>
      </c>
      <c r="V168" t="s">
        <v>3703</v>
      </c>
      <c r="W168" t="str">
        <f t="shared" si="19"/>
        <v/>
      </c>
      <c r="X168">
        <f t="shared" si="17"/>
        <v>0</v>
      </c>
    </row>
    <row r="169" spans="2:24">
      <c r="C169" t="s">
        <v>5266</v>
      </c>
      <c r="E169" t="s">
        <v>5006</v>
      </c>
      <c r="F169" t="s">
        <v>3703</v>
      </c>
      <c r="G169" t="str">
        <f t="shared" si="14"/>
        <v/>
      </c>
      <c r="H169">
        <f t="shared" si="15"/>
        <v>0</v>
      </c>
      <c r="K169" t="s">
        <v>5266</v>
      </c>
      <c r="M169" t="s">
        <v>5006</v>
      </c>
      <c r="N169" t="s">
        <v>3703</v>
      </c>
      <c r="O169" t="str">
        <f t="shared" si="18"/>
        <v/>
      </c>
      <c r="P169">
        <f t="shared" si="16"/>
        <v>0</v>
      </c>
      <c r="S169" t="s">
        <v>5266</v>
      </c>
      <c r="U169" t="s">
        <v>5006</v>
      </c>
      <c r="V169" t="s">
        <v>3703</v>
      </c>
      <c r="W169" t="str">
        <f t="shared" si="19"/>
        <v/>
      </c>
      <c r="X169">
        <f t="shared" si="17"/>
        <v>0</v>
      </c>
    </row>
    <row r="170" spans="2:24">
      <c r="B170" t="s">
        <v>4852</v>
      </c>
      <c r="G170" t="str">
        <f>B170</f>
        <v>&lt;/entidades_adm&gt;</v>
      </c>
      <c r="H170">
        <f t="shared" si="15"/>
        <v>0</v>
      </c>
      <c r="J170" t="s">
        <v>4852</v>
      </c>
      <c r="O170" t="str">
        <f>J170</f>
        <v>&lt;/entidades_adm&gt;</v>
      </c>
      <c r="P170">
        <f t="shared" si="16"/>
        <v>0</v>
      </c>
      <c r="R170" t="s">
        <v>4852</v>
      </c>
      <c r="W170" t="str">
        <f>R170</f>
        <v>&lt;/entidades_adm&gt;</v>
      </c>
      <c r="X170">
        <f t="shared" si="17"/>
        <v>0</v>
      </c>
    </row>
    <row r="171" spans="2:24">
      <c r="B171" t="s">
        <v>4853</v>
      </c>
      <c r="G171" t="str">
        <f>B171</f>
        <v>&lt;emisoras&gt;</v>
      </c>
      <c r="H171">
        <f t="shared" si="15"/>
        <v>0</v>
      </c>
      <c r="J171" t="s">
        <v>4853</v>
      </c>
      <c r="O171" t="str">
        <f>J171</f>
        <v>&lt;emisoras&gt;</v>
      </c>
      <c r="P171">
        <f t="shared" si="16"/>
        <v>0</v>
      </c>
      <c r="R171" t="s">
        <v>4853</v>
      </c>
      <c r="W171" t="str">
        <f>R171</f>
        <v>&lt;emisoras&gt;</v>
      </c>
      <c r="X171">
        <f t="shared" si="17"/>
        <v>0</v>
      </c>
    </row>
    <row r="172" spans="2:24">
      <c r="C172" t="s">
        <v>4838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4838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4838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5267</v>
      </c>
      <c r="D173" s="36">
        <v>0</v>
      </c>
      <c r="E173" t="s">
        <v>5007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5267</v>
      </c>
      <c r="L173" s="36">
        <v>0</v>
      </c>
      <c r="M173" t="s">
        <v>5007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5267</v>
      </c>
      <c r="T173" s="36">
        <v>0</v>
      </c>
      <c r="U173" t="s">
        <v>5007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5268</v>
      </c>
      <c r="D174" s="36">
        <v>0</v>
      </c>
      <c r="E174" t="s">
        <v>5008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5268</v>
      </c>
      <c r="L174" s="36">
        <v>0</v>
      </c>
      <c r="M174" t="s">
        <v>5008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5268</v>
      </c>
      <c r="T174" s="36">
        <v>0</v>
      </c>
      <c r="U174" t="s">
        <v>5008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5269</v>
      </c>
      <c r="D175" s="36">
        <v>0</v>
      </c>
      <c r="E175" t="s">
        <v>5009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5269</v>
      </c>
      <c r="L175" s="36">
        <v>0</v>
      </c>
      <c r="M175" t="s">
        <v>5009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5269</v>
      </c>
      <c r="T175" s="36">
        <v>0</v>
      </c>
      <c r="U175" t="s">
        <v>5009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5270</v>
      </c>
      <c r="D176" s="36">
        <v>0</v>
      </c>
      <c r="E176" t="s">
        <v>5010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5270</v>
      </c>
      <c r="L176" s="36">
        <v>0</v>
      </c>
      <c r="M176" t="s">
        <v>5010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5270</v>
      </c>
      <c r="T176" s="36">
        <v>0</v>
      </c>
      <c r="U176" t="s">
        <v>5010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5271</v>
      </c>
      <c r="D177" s="36">
        <v>0</v>
      </c>
      <c r="E177" t="s">
        <v>5011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5271</v>
      </c>
      <c r="L177" s="36">
        <v>0</v>
      </c>
      <c r="M177" t="s">
        <v>5011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5271</v>
      </c>
      <c r="T177" s="36">
        <v>0</v>
      </c>
      <c r="U177" t="s">
        <v>5011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5272</v>
      </c>
      <c r="D178" s="36" t="s">
        <v>1</v>
      </c>
      <c r="E178" t="s">
        <v>5012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5272</v>
      </c>
      <c r="L178" s="36" t="s">
        <v>1</v>
      </c>
      <c r="M178" t="s">
        <v>5012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5272</v>
      </c>
      <c r="T178" s="36" t="s">
        <v>1</v>
      </c>
      <c r="U178" t="s">
        <v>5012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5273</v>
      </c>
      <c r="D179" s="36">
        <v>0</v>
      </c>
      <c r="E179" t="s">
        <v>5013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5273</v>
      </c>
      <c r="L179" s="36">
        <v>0</v>
      </c>
      <c r="M179" t="s">
        <v>5013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5273</v>
      </c>
      <c r="T179" s="36">
        <v>0</v>
      </c>
      <c r="U179" t="s">
        <v>5013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5274</v>
      </c>
      <c r="D180" s="36" t="s">
        <v>277</v>
      </c>
      <c r="E180" t="s">
        <v>5014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5274</v>
      </c>
      <c r="L180" s="36" t="s">
        <v>277</v>
      </c>
      <c r="M180" t="s">
        <v>5014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5274</v>
      </c>
      <c r="T180" s="36" t="s">
        <v>277</v>
      </c>
      <c r="U180" t="s">
        <v>5014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5275</v>
      </c>
      <c r="D181" s="36">
        <v>26</v>
      </c>
      <c r="E181" t="s">
        <v>5015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5275</v>
      </c>
      <c r="L181" s="36">
        <v>26</v>
      </c>
      <c r="M181" t="s">
        <v>5015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5275</v>
      </c>
      <c r="T181" s="36">
        <v>26</v>
      </c>
      <c r="U181" t="s">
        <v>5015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5134</v>
      </c>
      <c r="D182" s="36">
        <v>39</v>
      </c>
      <c r="E182" t="s">
        <v>4879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5134</v>
      </c>
      <c r="L182" s="36">
        <v>39</v>
      </c>
      <c r="M182" t="s">
        <v>4879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5134</v>
      </c>
      <c r="T182" s="36">
        <v>39</v>
      </c>
      <c r="U182" t="s">
        <v>4879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5276</v>
      </c>
      <c r="E183" t="s">
        <v>5016</v>
      </c>
      <c r="F183" t="s">
        <v>3703</v>
      </c>
      <c r="G183" t="str">
        <f t="shared" si="14"/>
        <v/>
      </c>
      <c r="H183">
        <f t="shared" si="15"/>
        <v>0</v>
      </c>
      <c r="K183" t="s">
        <v>5276</v>
      </c>
      <c r="M183" t="s">
        <v>5016</v>
      </c>
      <c r="N183" t="s">
        <v>3703</v>
      </c>
      <c r="O183" t="str">
        <f t="shared" si="20"/>
        <v/>
      </c>
      <c r="P183">
        <f t="shared" si="16"/>
        <v>0</v>
      </c>
      <c r="S183" t="s">
        <v>5276</v>
      </c>
      <c r="U183" t="s">
        <v>5016</v>
      </c>
      <c r="V183" t="s">
        <v>3703</v>
      </c>
      <c r="W183" t="str">
        <f t="shared" si="21"/>
        <v/>
      </c>
      <c r="X183">
        <f t="shared" si="17"/>
        <v>0</v>
      </c>
    </row>
    <row r="184" spans="3:24">
      <c r="C184" t="s">
        <v>5277</v>
      </c>
      <c r="E184" t="s">
        <v>5017</v>
      </c>
      <c r="F184" t="s">
        <v>3703</v>
      </c>
      <c r="G184" t="str">
        <f t="shared" si="14"/>
        <v/>
      </c>
      <c r="H184">
        <f t="shared" si="15"/>
        <v>0</v>
      </c>
      <c r="K184" t="s">
        <v>5277</v>
      </c>
      <c r="M184" t="s">
        <v>5017</v>
      </c>
      <c r="N184" t="s">
        <v>3703</v>
      </c>
      <c r="O184" t="str">
        <f t="shared" si="20"/>
        <v/>
      </c>
      <c r="P184">
        <f t="shared" si="16"/>
        <v>0</v>
      </c>
      <c r="S184" t="s">
        <v>5277</v>
      </c>
      <c r="U184" t="s">
        <v>5017</v>
      </c>
      <c r="V184" t="s">
        <v>3703</v>
      </c>
      <c r="W184" t="str">
        <f t="shared" si="21"/>
        <v/>
      </c>
      <c r="X184">
        <f t="shared" si="17"/>
        <v>0</v>
      </c>
    </row>
    <row r="185" spans="3:24">
      <c r="C185" t="s">
        <v>5278</v>
      </c>
      <c r="E185" t="s">
        <v>5018</v>
      </c>
      <c r="F185" t="s">
        <v>3703</v>
      </c>
      <c r="G185" t="str">
        <f t="shared" si="14"/>
        <v/>
      </c>
      <c r="H185">
        <f t="shared" si="15"/>
        <v>0</v>
      </c>
      <c r="K185" t="s">
        <v>5278</v>
      </c>
      <c r="M185" t="s">
        <v>5018</v>
      </c>
      <c r="N185" t="s">
        <v>3703</v>
      </c>
      <c r="O185" t="str">
        <f t="shared" si="20"/>
        <v/>
      </c>
      <c r="P185">
        <f t="shared" si="16"/>
        <v>0</v>
      </c>
      <c r="S185" t="s">
        <v>5278</v>
      </c>
      <c r="U185" t="s">
        <v>5018</v>
      </c>
      <c r="V185" t="s">
        <v>3703</v>
      </c>
      <c r="W185" t="str">
        <f t="shared" si="21"/>
        <v/>
      </c>
      <c r="X185">
        <f t="shared" si="17"/>
        <v>0</v>
      </c>
    </row>
    <row r="186" spans="3:24">
      <c r="C186" t="s">
        <v>5279</v>
      </c>
      <c r="D186" s="8" t="s">
        <v>5119</v>
      </c>
      <c r="E186" t="s">
        <v>5019</v>
      </c>
      <c r="F186" t="s">
        <v>5119</v>
      </c>
      <c r="G186" t="str">
        <f t="shared" si="14"/>
        <v>&lt;tipo_emisor_g03&gt;ENF&lt;/tipo_emisor_g03&gt;</v>
      </c>
      <c r="H186">
        <f t="shared" si="15"/>
        <v>3</v>
      </c>
      <c r="K186" t="s">
        <v>5279</v>
      </c>
      <c r="L186" s="8" t="s">
        <v>5119</v>
      </c>
      <c r="M186" t="s">
        <v>5019</v>
      </c>
      <c r="N186" t="s">
        <v>5119</v>
      </c>
      <c r="O186" t="str">
        <f t="shared" si="20"/>
        <v>&lt;tipo_emisor_g03&gt;ENF&lt;/tipo_emisor_g03&gt;</v>
      </c>
      <c r="P186">
        <f t="shared" si="16"/>
        <v>3</v>
      </c>
      <c r="S186" t="s">
        <v>5279</v>
      </c>
      <c r="T186" s="8" t="s">
        <v>5119</v>
      </c>
      <c r="U186" t="s">
        <v>5019</v>
      </c>
      <c r="V186" t="s">
        <v>5119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5280</v>
      </c>
      <c r="E187" t="s">
        <v>5020</v>
      </c>
      <c r="F187" t="s">
        <v>3703</v>
      </c>
      <c r="G187" t="str">
        <f t="shared" si="14"/>
        <v/>
      </c>
      <c r="H187">
        <f t="shared" si="15"/>
        <v>0</v>
      </c>
      <c r="K187" t="s">
        <v>5280</v>
      </c>
      <c r="M187" t="s">
        <v>5020</v>
      </c>
      <c r="N187" t="s">
        <v>3703</v>
      </c>
      <c r="O187" t="str">
        <f t="shared" si="20"/>
        <v/>
      </c>
      <c r="P187">
        <f t="shared" si="16"/>
        <v>0</v>
      </c>
      <c r="S187" t="s">
        <v>5280</v>
      </c>
      <c r="U187" t="s">
        <v>5020</v>
      </c>
      <c r="V187" t="s">
        <v>3703</v>
      </c>
      <c r="W187" t="str">
        <f t="shared" si="21"/>
        <v/>
      </c>
      <c r="X187">
        <f t="shared" si="17"/>
        <v>0</v>
      </c>
    </row>
    <row r="188" spans="3:24">
      <c r="C188" t="s">
        <v>5281</v>
      </c>
      <c r="E188" t="s">
        <v>5021</v>
      </c>
      <c r="F188" t="s">
        <v>3703</v>
      </c>
      <c r="G188" t="str">
        <f t="shared" si="14"/>
        <v/>
      </c>
      <c r="H188">
        <f t="shared" si="15"/>
        <v>0</v>
      </c>
      <c r="K188" t="s">
        <v>5281</v>
      </c>
      <c r="M188" t="s">
        <v>5021</v>
      </c>
      <c r="N188" t="s">
        <v>3703</v>
      </c>
      <c r="O188" t="str">
        <f t="shared" si="20"/>
        <v/>
      </c>
      <c r="P188">
        <f t="shared" si="16"/>
        <v>0</v>
      </c>
      <c r="S188" t="s">
        <v>5281</v>
      </c>
      <c r="U188" t="s">
        <v>5021</v>
      </c>
      <c r="V188" t="s">
        <v>3703</v>
      </c>
      <c r="W188" t="str">
        <f t="shared" si="21"/>
        <v/>
      </c>
      <c r="X188">
        <f t="shared" si="17"/>
        <v>0</v>
      </c>
    </row>
    <row r="189" spans="3:24">
      <c r="C189" t="s">
        <v>5282</v>
      </c>
      <c r="E189" t="s">
        <v>5022</v>
      </c>
      <c r="F189" t="s">
        <v>3703</v>
      </c>
      <c r="G189" t="str">
        <f t="shared" si="14"/>
        <v/>
      </c>
      <c r="H189">
        <f t="shared" si="15"/>
        <v>0</v>
      </c>
      <c r="K189" t="s">
        <v>5282</v>
      </c>
      <c r="M189" t="s">
        <v>5022</v>
      </c>
      <c r="N189" t="s">
        <v>3703</v>
      </c>
      <c r="O189" t="str">
        <f t="shared" si="20"/>
        <v/>
      </c>
      <c r="P189">
        <f t="shared" si="16"/>
        <v>0</v>
      </c>
      <c r="S189" t="s">
        <v>5282</v>
      </c>
      <c r="U189" t="s">
        <v>5022</v>
      </c>
      <c r="V189" t="s">
        <v>3703</v>
      </c>
      <c r="W189" t="str">
        <f t="shared" si="21"/>
        <v/>
      </c>
      <c r="X189">
        <f t="shared" si="17"/>
        <v>0</v>
      </c>
    </row>
    <row r="190" spans="3:24">
      <c r="C190" t="s">
        <v>5283</v>
      </c>
      <c r="E190" t="s">
        <v>5023</v>
      </c>
      <c r="F190" t="s">
        <v>3703</v>
      </c>
      <c r="G190" t="str">
        <f t="shared" si="14"/>
        <v/>
      </c>
      <c r="H190">
        <f t="shared" si="15"/>
        <v>0</v>
      </c>
      <c r="K190" t="s">
        <v>5283</v>
      </c>
      <c r="M190" t="s">
        <v>5023</v>
      </c>
      <c r="N190" t="s">
        <v>3703</v>
      </c>
      <c r="O190" t="str">
        <f t="shared" si="20"/>
        <v/>
      </c>
      <c r="P190">
        <f t="shared" si="16"/>
        <v>0</v>
      </c>
      <c r="S190" t="s">
        <v>5283</v>
      </c>
      <c r="U190" t="s">
        <v>5023</v>
      </c>
      <c r="V190" t="s">
        <v>3703</v>
      </c>
      <c r="W190" t="str">
        <f t="shared" si="21"/>
        <v/>
      </c>
      <c r="X190">
        <f t="shared" si="17"/>
        <v>0</v>
      </c>
    </row>
    <row r="191" spans="3:24">
      <c r="C191" t="s">
        <v>5284</v>
      </c>
      <c r="E191" t="s">
        <v>5024</v>
      </c>
      <c r="F191" t="s">
        <v>3703</v>
      </c>
      <c r="G191" t="str">
        <f t="shared" si="14"/>
        <v/>
      </c>
      <c r="H191">
        <f t="shared" si="15"/>
        <v>0</v>
      </c>
      <c r="K191" t="s">
        <v>5284</v>
      </c>
      <c r="M191" t="s">
        <v>5024</v>
      </c>
      <c r="N191" t="s">
        <v>3703</v>
      </c>
      <c r="O191" t="str">
        <f t="shared" si="20"/>
        <v/>
      </c>
      <c r="P191">
        <f t="shared" si="16"/>
        <v>0</v>
      </c>
      <c r="S191" t="s">
        <v>5284</v>
      </c>
      <c r="U191" t="s">
        <v>5024</v>
      </c>
      <c r="V191" t="s">
        <v>3703</v>
      </c>
      <c r="W191" t="str">
        <f t="shared" si="21"/>
        <v/>
      </c>
      <c r="X191">
        <f t="shared" si="17"/>
        <v>0</v>
      </c>
    </row>
    <row r="192" spans="3:24">
      <c r="C192" t="s">
        <v>5285</v>
      </c>
      <c r="E192" t="s">
        <v>5025</v>
      </c>
      <c r="F192" t="s">
        <v>3703</v>
      </c>
      <c r="G192" t="str">
        <f t="shared" si="14"/>
        <v/>
      </c>
      <c r="H192">
        <f t="shared" si="15"/>
        <v>0</v>
      </c>
      <c r="K192" t="s">
        <v>5285</v>
      </c>
      <c r="M192" t="s">
        <v>5025</v>
      </c>
      <c r="N192" t="s">
        <v>3703</v>
      </c>
      <c r="O192" t="str">
        <f t="shared" si="20"/>
        <v/>
      </c>
      <c r="P192">
        <f t="shared" si="16"/>
        <v>0</v>
      </c>
      <c r="S192" t="s">
        <v>5285</v>
      </c>
      <c r="U192" t="s">
        <v>5025</v>
      </c>
      <c r="V192" t="s">
        <v>3703</v>
      </c>
      <c r="W192" t="str">
        <f t="shared" si="21"/>
        <v/>
      </c>
      <c r="X192">
        <f t="shared" si="17"/>
        <v>0</v>
      </c>
    </row>
    <row r="193" spans="3:24">
      <c r="C193" t="s">
        <v>5286</v>
      </c>
      <c r="E193" t="s">
        <v>5026</v>
      </c>
      <c r="F193" t="s">
        <v>3703</v>
      </c>
      <c r="G193" t="str">
        <f t="shared" si="14"/>
        <v/>
      </c>
      <c r="H193">
        <f t="shared" si="15"/>
        <v>0</v>
      </c>
      <c r="K193" t="s">
        <v>5286</v>
      </c>
      <c r="M193" t="s">
        <v>5026</v>
      </c>
      <c r="N193" t="s">
        <v>3703</v>
      </c>
      <c r="O193" t="str">
        <f t="shared" si="20"/>
        <v/>
      </c>
      <c r="P193">
        <f t="shared" si="16"/>
        <v>0</v>
      </c>
      <c r="S193" t="s">
        <v>5286</v>
      </c>
      <c r="U193" t="s">
        <v>5026</v>
      </c>
      <c r="V193" t="s">
        <v>3703</v>
      </c>
      <c r="W193" t="str">
        <f t="shared" si="21"/>
        <v/>
      </c>
      <c r="X193">
        <f t="shared" si="17"/>
        <v>0</v>
      </c>
    </row>
    <row r="194" spans="3:24">
      <c r="C194" t="s">
        <v>5287</v>
      </c>
      <c r="D194" s="36">
        <v>10</v>
      </c>
      <c r="E194" t="s">
        <v>5027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5287</v>
      </c>
      <c r="L194" s="36">
        <v>10</v>
      </c>
      <c r="M194" t="s">
        <v>5027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5287</v>
      </c>
      <c r="T194" s="36">
        <v>10</v>
      </c>
      <c r="U194" t="s">
        <v>5027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5288</v>
      </c>
      <c r="E195" t="s">
        <v>5028</v>
      </c>
      <c r="F195" t="s">
        <v>3703</v>
      </c>
      <c r="G195" t="str">
        <f t="shared" si="14"/>
        <v/>
      </c>
      <c r="H195">
        <f t="shared" si="15"/>
        <v>0</v>
      </c>
      <c r="K195" t="s">
        <v>5288</v>
      </c>
      <c r="M195" t="s">
        <v>5028</v>
      </c>
      <c r="N195" t="s">
        <v>3703</v>
      </c>
      <c r="O195" t="str">
        <f t="shared" si="20"/>
        <v/>
      </c>
      <c r="P195">
        <f t="shared" si="16"/>
        <v>0</v>
      </c>
      <c r="S195" t="s">
        <v>5288</v>
      </c>
      <c r="U195" t="s">
        <v>5028</v>
      </c>
      <c r="V195" t="s">
        <v>3703</v>
      </c>
      <c r="W195" t="str">
        <f t="shared" si="21"/>
        <v/>
      </c>
      <c r="X195">
        <f t="shared" si="17"/>
        <v>0</v>
      </c>
    </row>
    <row r="196" spans="3:24">
      <c r="C196" t="s">
        <v>5289</v>
      </c>
      <c r="E196" t="s">
        <v>5029</v>
      </c>
      <c r="F196" t="s">
        <v>3703</v>
      </c>
      <c r="G196" t="str">
        <f t="shared" si="14"/>
        <v/>
      </c>
      <c r="H196">
        <f t="shared" si="15"/>
        <v>0</v>
      </c>
      <c r="K196" t="s">
        <v>5289</v>
      </c>
      <c r="M196" t="s">
        <v>5029</v>
      </c>
      <c r="N196" t="s">
        <v>3703</v>
      </c>
      <c r="O196" t="str">
        <f t="shared" si="20"/>
        <v/>
      </c>
      <c r="P196">
        <f t="shared" si="16"/>
        <v>0</v>
      </c>
      <c r="S196" t="s">
        <v>5289</v>
      </c>
      <c r="U196" t="s">
        <v>5029</v>
      </c>
      <c r="V196" t="s">
        <v>3703</v>
      </c>
      <c r="W196" t="str">
        <f t="shared" si="21"/>
        <v/>
      </c>
      <c r="X196">
        <f t="shared" si="17"/>
        <v>0</v>
      </c>
    </row>
    <row r="197" spans="3:24">
      <c r="C197" t="s">
        <v>5290</v>
      </c>
      <c r="E197" t="s">
        <v>5032</v>
      </c>
      <c r="F197" t="s">
        <v>3703</v>
      </c>
      <c r="G197" t="str">
        <f t="shared" si="14"/>
        <v/>
      </c>
      <c r="H197">
        <f t="shared" si="15"/>
        <v>0</v>
      </c>
      <c r="K197" t="s">
        <v>5290</v>
      </c>
      <c r="M197" t="s">
        <v>5032</v>
      </c>
      <c r="N197" t="s">
        <v>3703</v>
      </c>
      <c r="O197" t="str">
        <f t="shared" si="20"/>
        <v/>
      </c>
      <c r="P197">
        <f t="shared" si="16"/>
        <v>0</v>
      </c>
      <c r="S197" t="s">
        <v>5290</v>
      </c>
      <c r="U197" t="s">
        <v>5032</v>
      </c>
      <c r="V197" t="s">
        <v>3703</v>
      </c>
      <c r="W197" t="str">
        <f t="shared" si="21"/>
        <v/>
      </c>
      <c r="X197">
        <f t="shared" si="17"/>
        <v>0</v>
      </c>
    </row>
    <row r="198" spans="3:24">
      <c r="C198" t="s">
        <v>5291</v>
      </c>
      <c r="E198" t="s">
        <v>5033</v>
      </c>
      <c r="F198" t="s">
        <v>3703</v>
      </c>
      <c r="G198" t="str">
        <f t="shared" si="14"/>
        <v/>
      </c>
      <c r="H198">
        <f t="shared" si="15"/>
        <v>0</v>
      </c>
      <c r="K198" t="s">
        <v>5291</v>
      </c>
      <c r="M198" t="s">
        <v>5033</v>
      </c>
      <c r="N198" t="s">
        <v>3703</v>
      </c>
      <c r="O198" t="str">
        <f t="shared" si="20"/>
        <v/>
      </c>
      <c r="P198">
        <f t="shared" si="16"/>
        <v>0</v>
      </c>
      <c r="S198" t="s">
        <v>5291</v>
      </c>
      <c r="U198" t="s">
        <v>5033</v>
      </c>
      <c r="V198" t="s">
        <v>3703</v>
      </c>
      <c r="W198" t="str">
        <f t="shared" si="21"/>
        <v/>
      </c>
      <c r="X198">
        <f t="shared" si="17"/>
        <v>0</v>
      </c>
    </row>
    <row r="199" spans="3:24">
      <c r="C199" t="s">
        <v>5292</v>
      </c>
      <c r="E199" t="s">
        <v>5030</v>
      </c>
      <c r="F199" t="s">
        <v>3703</v>
      </c>
      <c r="G199" t="str">
        <f t="shared" si="14"/>
        <v/>
      </c>
      <c r="H199">
        <f t="shared" si="15"/>
        <v>0</v>
      </c>
      <c r="K199" t="s">
        <v>5292</v>
      </c>
      <c r="M199" t="s">
        <v>5030</v>
      </c>
      <c r="N199" t="s">
        <v>3703</v>
      </c>
      <c r="O199" t="str">
        <f t="shared" si="20"/>
        <v/>
      </c>
      <c r="P199">
        <f t="shared" si="16"/>
        <v>0</v>
      </c>
      <c r="S199" t="s">
        <v>5292</v>
      </c>
      <c r="U199" t="s">
        <v>5030</v>
      </c>
      <c r="V199" t="s">
        <v>3703</v>
      </c>
      <c r="W199" t="str">
        <f t="shared" si="21"/>
        <v/>
      </c>
      <c r="X199">
        <f t="shared" si="17"/>
        <v>0</v>
      </c>
    </row>
    <row r="200" spans="3:24">
      <c r="C200" t="s">
        <v>5293</v>
      </c>
      <c r="E200" t="s">
        <v>5031</v>
      </c>
      <c r="F200" t="s">
        <v>3703</v>
      </c>
      <c r="G200" t="str">
        <f t="shared" si="14"/>
        <v/>
      </c>
      <c r="H200">
        <f t="shared" si="15"/>
        <v>0</v>
      </c>
      <c r="K200" t="s">
        <v>5293</v>
      </c>
      <c r="M200" t="s">
        <v>5031</v>
      </c>
      <c r="N200" t="s">
        <v>3703</v>
      </c>
      <c r="O200" t="str">
        <f t="shared" si="20"/>
        <v/>
      </c>
      <c r="P200">
        <f t="shared" si="16"/>
        <v>0</v>
      </c>
      <c r="S200" t="s">
        <v>5293</v>
      </c>
      <c r="U200" t="s">
        <v>5031</v>
      </c>
      <c r="V200" t="s">
        <v>3703</v>
      </c>
      <c r="W200" t="str">
        <f t="shared" si="21"/>
        <v/>
      </c>
      <c r="X200">
        <f t="shared" si="17"/>
        <v>0</v>
      </c>
    </row>
    <row r="201" spans="3:24">
      <c r="C201" t="s">
        <v>5294</v>
      </c>
      <c r="E201" t="s">
        <v>5034</v>
      </c>
      <c r="F201" t="s">
        <v>3703</v>
      </c>
      <c r="G201" t="str">
        <f t="shared" si="14"/>
        <v/>
      </c>
      <c r="H201">
        <f t="shared" si="15"/>
        <v>0</v>
      </c>
      <c r="K201" t="s">
        <v>5294</v>
      </c>
      <c r="M201" t="s">
        <v>5034</v>
      </c>
      <c r="N201" t="s">
        <v>3703</v>
      </c>
      <c r="O201" t="str">
        <f t="shared" si="20"/>
        <v/>
      </c>
      <c r="P201">
        <f t="shared" si="16"/>
        <v>0</v>
      </c>
      <c r="S201" t="s">
        <v>5294</v>
      </c>
      <c r="U201" t="s">
        <v>5034</v>
      </c>
      <c r="V201" t="s">
        <v>3703</v>
      </c>
      <c r="W201" t="str">
        <f t="shared" si="21"/>
        <v/>
      </c>
      <c r="X201">
        <f t="shared" si="17"/>
        <v>0</v>
      </c>
    </row>
    <row r="202" spans="3:24">
      <c r="C202" t="s">
        <v>5295</v>
      </c>
      <c r="E202" t="s">
        <v>5035</v>
      </c>
      <c r="F202" t="s">
        <v>3703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5295</v>
      </c>
      <c r="M202" t="s">
        <v>5035</v>
      </c>
      <c r="N202" t="s">
        <v>3703</v>
      </c>
      <c r="O202" t="str">
        <f t="shared" si="20"/>
        <v/>
      </c>
      <c r="P202">
        <f t="shared" si="16"/>
        <v>0</v>
      </c>
      <c r="S202" t="s">
        <v>5295</v>
      </c>
      <c r="U202" t="s">
        <v>5035</v>
      </c>
      <c r="V202" t="s">
        <v>3703</v>
      </c>
      <c r="W202" t="str">
        <f t="shared" si="21"/>
        <v/>
      </c>
      <c r="X202">
        <f t="shared" si="17"/>
        <v>0</v>
      </c>
    </row>
    <row r="203" spans="3:24">
      <c r="C203" t="s">
        <v>5296</v>
      </c>
      <c r="E203" t="s">
        <v>5036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5296</v>
      </c>
      <c r="M203" t="s">
        <v>5036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5296</v>
      </c>
      <c r="U203" t="s">
        <v>5036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5297</v>
      </c>
      <c r="E204" t="s">
        <v>5037</v>
      </c>
      <c r="F204" t="s">
        <v>3703</v>
      </c>
      <c r="G204" t="str">
        <f t="shared" si="22"/>
        <v/>
      </c>
      <c r="H204">
        <f t="shared" si="23"/>
        <v>0</v>
      </c>
      <c r="K204" t="s">
        <v>5297</v>
      </c>
      <c r="M204" t="s">
        <v>5037</v>
      </c>
      <c r="N204" t="s">
        <v>3703</v>
      </c>
      <c r="O204" t="str">
        <f t="shared" si="20"/>
        <v/>
      </c>
      <c r="P204">
        <f t="shared" si="24"/>
        <v>0</v>
      </c>
      <c r="S204" t="s">
        <v>5297</v>
      </c>
      <c r="U204" t="s">
        <v>5037</v>
      </c>
      <c r="V204" t="s">
        <v>3703</v>
      </c>
      <c r="W204" t="str">
        <f t="shared" si="21"/>
        <v/>
      </c>
      <c r="X204">
        <f t="shared" si="25"/>
        <v>0</v>
      </c>
    </row>
    <row r="205" spans="3:24">
      <c r="C205" t="s">
        <v>5298</v>
      </c>
      <c r="E205" t="s">
        <v>5038</v>
      </c>
      <c r="F205" t="s">
        <v>3703</v>
      </c>
      <c r="G205" t="str">
        <f t="shared" si="22"/>
        <v/>
      </c>
      <c r="H205">
        <f t="shared" si="23"/>
        <v>0</v>
      </c>
      <c r="K205" t="s">
        <v>5298</v>
      </c>
      <c r="M205" t="s">
        <v>5038</v>
      </c>
      <c r="N205" t="s">
        <v>3703</v>
      </c>
      <c r="O205" t="str">
        <f t="shared" si="20"/>
        <v/>
      </c>
      <c r="P205">
        <f t="shared" si="24"/>
        <v>0</v>
      </c>
      <c r="S205" t="s">
        <v>5298</v>
      </c>
      <c r="U205" t="s">
        <v>5038</v>
      </c>
      <c r="V205" t="s">
        <v>3703</v>
      </c>
      <c r="W205" t="str">
        <f t="shared" si="21"/>
        <v/>
      </c>
      <c r="X205">
        <f t="shared" si="25"/>
        <v>0</v>
      </c>
    </row>
    <row r="206" spans="3:24">
      <c r="C206" t="s">
        <v>5299</v>
      </c>
      <c r="E206" t="s">
        <v>5039</v>
      </c>
      <c r="F206" t="s">
        <v>3703</v>
      </c>
      <c r="G206" t="str">
        <f t="shared" si="22"/>
        <v/>
      </c>
      <c r="H206">
        <f t="shared" si="23"/>
        <v>0</v>
      </c>
      <c r="K206" t="s">
        <v>5299</v>
      </c>
      <c r="M206" t="s">
        <v>5039</v>
      </c>
      <c r="N206" t="s">
        <v>3703</v>
      </c>
      <c r="O206" t="str">
        <f t="shared" si="20"/>
        <v/>
      </c>
      <c r="P206">
        <f t="shared" si="24"/>
        <v>0</v>
      </c>
      <c r="S206" t="s">
        <v>5299</v>
      </c>
      <c r="U206" t="s">
        <v>5039</v>
      </c>
      <c r="V206" t="s">
        <v>3703</v>
      </c>
      <c r="W206" t="str">
        <f t="shared" si="21"/>
        <v/>
      </c>
      <c r="X206">
        <f t="shared" si="25"/>
        <v>0</v>
      </c>
    </row>
    <row r="207" spans="3:24">
      <c r="C207" t="s">
        <v>5300</v>
      </c>
      <c r="E207" t="s">
        <v>5040</v>
      </c>
      <c r="F207" t="s">
        <v>3703</v>
      </c>
      <c r="G207" t="str">
        <f t="shared" si="22"/>
        <v/>
      </c>
      <c r="H207">
        <f t="shared" si="23"/>
        <v>0</v>
      </c>
      <c r="K207" t="s">
        <v>5300</v>
      </c>
      <c r="M207" t="s">
        <v>5040</v>
      </c>
      <c r="N207" t="s">
        <v>3703</v>
      </c>
      <c r="O207" t="str">
        <f t="shared" si="20"/>
        <v/>
      </c>
      <c r="P207">
        <f t="shared" si="24"/>
        <v>0</v>
      </c>
      <c r="S207" t="s">
        <v>5300</v>
      </c>
      <c r="U207" t="s">
        <v>5040</v>
      </c>
      <c r="V207" t="s">
        <v>3703</v>
      </c>
      <c r="W207" t="str">
        <f t="shared" si="21"/>
        <v/>
      </c>
      <c r="X207">
        <f t="shared" si="25"/>
        <v>0</v>
      </c>
    </row>
    <row r="208" spans="3:24">
      <c r="C208" t="s">
        <v>5301</v>
      </c>
      <c r="D208" s="8" t="s">
        <v>1</v>
      </c>
      <c r="E208" t="s">
        <v>5041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5301</v>
      </c>
      <c r="L208" s="8" t="s">
        <v>1</v>
      </c>
      <c r="M208" t="s">
        <v>5041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5301</v>
      </c>
      <c r="T208" s="8" t="s">
        <v>1</v>
      </c>
      <c r="U208" t="s">
        <v>5041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5302</v>
      </c>
      <c r="D209" s="8" t="s">
        <v>277</v>
      </c>
      <c r="E209" t="s">
        <v>5042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5302</v>
      </c>
      <c r="L209" s="8" t="s">
        <v>277</v>
      </c>
      <c r="M209" t="s">
        <v>5042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5302</v>
      </c>
      <c r="T209" s="8" t="s">
        <v>277</v>
      </c>
      <c r="U209" t="s">
        <v>5042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5303</v>
      </c>
      <c r="D210" s="8" t="s">
        <v>5120</v>
      </c>
      <c r="E210" t="s">
        <v>5043</v>
      </c>
      <c r="F210" t="s">
        <v>5120</v>
      </c>
      <c r="G210" t="str">
        <f t="shared" si="22"/>
        <v>&lt;ind_articulo_36_e&gt;X&lt;/ind_articulo_36_e&gt;</v>
      </c>
      <c r="H210">
        <f t="shared" si="23"/>
        <v>1</v>
      </c>
      <c r="K210" t="s">
        <v>5303</v>
      </c>
      <c r="L210" s="8" t="s">
        <v>5120</v>
      </c>
      <c r="M210" t="s">
        <v>5043</v>
      </c>
      <c r="N210" t="s">
        <v>5120</v>
      </c>
      <c r="O210" t="str">
        <f t="shared" si="20"/>
        <v>&lt;ind_articulo_36_e&gt;X&lt;/ind_articulo_36_e&gt;</v>
      </c>
      <c r="P210">
        <f t="shared" si="24"/>
        <v>1</v>
      </c>
      <c r="S210" t="s">
        <v>5303</v>
      </c>
      <c r="T210" s="8" t="s">
        <v>5120</v>
      </c>
      <c r="U210" t="s">
        <v>5043</v>
      </c>
      <c r="V210" t="s">
        <v>5120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5304</v>
      </c>
      <c r="E211" t="s">
        <v>5044</v>
      </c>
      <c r="F211" t="s">
        <v>3703</v>
      </c>
      <c r="G211" t="str">
        <f t="shared" si="22"/>
        <v/>
      </c>
      <c r="H211">
        <f t="shared" si="23"/>
        <v>0</v>
      </c>
      <c r="K211" t="s">
        <v>5304</v>
      </c>
      <c r="M211" t="s">
        <v>5044</v>
      </c>
      <c r="N211" t="s">
        <v>3703</v>
      </c>
      <c r="O211" t="str">
        <f t="shared" si="20"/>
        <v/>
      </c>
      <c r="P211">
        <f t="shared" si="24"/>
        <v>0</v>
      </c>
      <c r="S211" t="s">
        <v>5304</v>
      </c>
      <c r="U211" t="s">
        <v>5044</v>
      </c>
      <c r="V211" t="s">
        <v>3703</v>
      </c>
      <c r="W211" t="str">
        <f t="shared" si="21"/>
        <v/>
      </c>
      <c r="X211">
        <f t="shared" si="25"/>
        <v>0</v>
      </c>
    </row>
    <row r="212" spans="3:24">
      <c r="C212" t="s">
        <v>5305</v>
      </c>
      <c r="E212" t="s">
        <v>5045</v>
      </c>
      <c r="F212" t="s">
        <v>3703</v>
      </c>
      <c r="G212" t="str">
        <f t="shared" si="22"/>
        <v/>
      </c>
      <c r="H212">
        <f t="shared" si="23"/>
        <v>0</v>
      </c>
      <c r="K212" t="s">
        <v>5305</v>
      </c>
      <c r="M212" t="s">
        <v>5045</v>
      </c>
      <c r="N212" t="s">
        <v>3703</v>
      </c>
      <c r="O212" t="str">
        <f t="shared" si="20"/>
        <v/>
      </c>
      <c r="P212">
        <f t="shared" si="24"/>
        <v>0</v>
      </c>
      <c r="S212" t="s">
        <v>5305</v>
      </c>
      <c r="U212" t="s">
        <v>5045</v>
      </c>
      <c r="V212" t="s">
        <v>3703</v>
      </c>
      <c r="W212" t="str">
        <f t="shared" si="21"/>
        <v/>
      </c>
      <c r="X212">
        <f t="shared" si="25"/>
        <v>0</v>
      </c>
    </row>
    <row r="213" spans="3:24">
      <c r="C213" t="s">
        <v>5306</v>
      </c>
      <c r="E213" t="s">
        <v>5046</v>
      </c>
      <c r="F213" t="s">
        <v>3703</v>
      </c>
      <c r="G213" t="str">
        <f t="shared" si="22"/>
        <v/>
      </c>
      <c r="H213">
        <f t="shared" si="23"/>
        <v>0</v>
      </c>
      <c r="K213" t="s">
        <v>5306</v>
      </c>
      <c r="M213" t="s">
        <v>5046</v>
      </c>
      <c r="N213" t="s">
        <v>3703</v>
      </c>
      <c r="O213" t="str">
        <f t="shared" si="20"/>
        <v/>
      </c>
      <c r="P213">
        <f t="shared" si="24"/>
        <v>0</v>
      </c>
      <c r="S213" t="s">
        <v>5306</v>
      </c>
      <c r="U213" t="s">
        <v>5046</v>
      </c>
      <c r="V213" t="s">
        <v>3703</v>
      </c>
      <c r="W213" t="str">
        <f t="shared" si="21"/>
        <v/>
      </c>
      <c r="X213">
        <f t="shared" si="25"/>
        <v>0</v>
      </c>
    </row>
    <row r="214" spans="3:24">
      <c r="C214" t="s">
        <v>5307</v>
      </c>
      <c r="D214" s="36">
        <v>0</v>
      </c>
      <c r="E214" t="s">
        <v>5047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5307</v>
      </c>
      <c r="L214" s="36">
        <v>0</v>
      </c>
      <c r="M214" t="s">
        <v>5047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5307</v>
      </c>
      <c r="T214" s="36">
        <v>0</v>
      </c>
      <c r="U214" t="s">
        <v>5047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5308</v>
      </c>
      <c r="E215" t="s">
        <v>5048</v>
      </c>
      <c r="F215" t="s">
        <v>3703</v>
      </c>
      <c r="G215" t="str">
        <f t="shared" si="22"/>
        <v/>
      </c>
      <c r="H215">
        <f t="shared" si="23"/>
        <v>0</v>
      </c>
      <c r="K215" t="s">
        <v>5308</v>
      </c>
      <c r="M215" t="s">
        <v>5048</v>
      </c>
      <c r="N215" t="s">
        <v>3703</v>
      </c>
      <c r="O215" t="str">
        <f t="shared" si="20"/>
        <v/>
      </c>
      <c r="P215">
        <f t="shared" si="24"/>
        <v>0</v>
      </c>
      <c r="S215" t="s">
        <v>5308</v>
      </c>
      <c r="U215" t="s">
        <v>5048</v>
      </c>
      <c r="V215" t="s">
        <v>3703</v>
      </c>
      <c r="W215" t="str">
        <f t="shared" si="21"/>
        <v/>
      </c>
      <c r="X215">
        <f t="shared" si="25"/>
        <v>0</v>
      </c>
    </row>
    <row r="216" spans="3:24">
      <c r="C216" t="s">
        <v>5309</v>
      </c>
      <c r="E216" t="s">
        <v>5049</v>
      </c>
      <c r="F216" t="s">
        <v>3703</v>
      </c>
      <c r="G216" t="str">
        <f t="shared" si="22"/>
        <v/>
      </c>
      <c r="H216">
        <f t="shared" si="23"/>
        <v>0</v>
      </c>
      <c r="K216" t="s">
        <v>5309</v>
      </c>
      <c r="M216" t="s">
        <v>5049</v>
      </c>
      <c r="N216" t="s">
        <v>3703</v>
      </c>
      <c r="O216" t="str">
        <f t="shared" si="20"/>
        <v/>
      </c>
      <c r="P216">
        <f t="shared" si="24"/>
        <v>0</v>
      </c>
      <c r="S216" t="s">
        <v>5309</v>
      </c>
      <c r="U216" t="s">
        <v>5049</v>
      </c>
      <c r="V216" t="s">
        <v>3703</v>
      </c>
      <c r="W216" t="str">
        <f t="shared" si="21"/>
        <v/>
      </c>
      <c r="X216">
        <f t="shared" si="25"/>
        <v>0</v>
      </c>
    </row>
    <row r="217" spans="3:24">
      <c r="C217" t="s">
        <v>5310</v>
      </c>
      <c r="E217" t="s">
        <v>5050</v>
      </c>
      <c r="F217" t="s">
        <v>3703</v>
      </c>
      <c r="G217" t="str">
        <f t="shared" si="22"/>
        <v/>
      </c>
      <c r="H217">
        <f t="shared" si="23"/>
        <v>0</v>
      </c>
      <c r="K217" t="s">
        <v>5310</v>
      </c>
      <c r="M217" t="s">
        <v>5050</v>
      </c>
      <c r="N217" t="s">
        <v>3703</v>
      </c>
      <c r="O217" t="str">
        <f t="shared" si="20"/>
        <v/>
      </c>
      <c r="P217">
        <f t="shared" si="24"/>
        <v>0</v>
      </c>
      <c r="S217" t="s">
        <v>5310</v>
      </c>
      <c r="U217" t="s">
        <v>5050</v>
      </c>
      <c r="V217" t="s">
        <v>3703</v>
      </c>
      <c r="W217" t="str">
        <f t="shared" si="21"/>
        <v/>
      </c>
      <c r="X217">
        <f t="shared" si="25"/>
        <v>0</v>
      </c>
    </row>
    <row r="218" spans="3:24">
      <c r="C218" t="s">
        <v>5311</v>
      </c>
      <c r="E218" t="s">
        <v>5051</v>
      </c>
      <c r="F218" t="s">
        <v>3703</v>
      </c>
      <c r="G218" t="str">
        <f t="shared" si="22"/>
        <v/>
      </c>
      <c r="H218">
        <f t="shared" si="23"/>
        <v>0</v>
      </c>
      <c r="K218" t="s">
        <v>5311</v>
      </c>
      <c r="M218" t="s">
        <v>5051</v>
      </c>
      <c r="N218" t="s">
        <v>3703</v>
      </c>
      <c r="O218" t="str">
        <f t="shared" si="20"/>
        <v/>
      </c>
      <c r="P218">
        <f t="shared" si="24"/>
        <v>0</v>
      </c>
      <c r="S218" t="s">
        <v>5311</v>
      </c>
      <c r="U218" t="s">
        <v>5051</v>
      </c>
      <c r="V218" t="s">
        <v>3703</v>
      </c>
      <c r="W218" t="str">
        <f t="shared" si="21"/>
        <v/>
      </c>
      <c r="X218">
        <f t="shared" si="25"/>
        <v>0</v>
      </c>
    </row>
    <row r="219" spans="3:24">
      <c r="C219" t="s">
        <v>5312</v>
      </c>
      <c r="E219" t="s">
        <v>5052</v>
      </c>
      <c r="F219" t="s">
        <v>3703</v>
      </c>
      <c r="G219" t="str">
        <f t="shared" si="22"/>
        <v/>
      </c>
      <c r="H219">
        <f t="shared" si="23"/>
        <v>0</v>
      </c>
      <c r="K219" t="s">
        <v>5312</v>
      </c>
      <c r="M219" t="s">
        <v>5052</v>
      </c>
      <c r="N219" t="s">
        <v>3703</v>
      </c>
      <c r="O219" t="str">
        <f t="shared" si="20"/>
        <v/>
      </c>
      <c r="P219">
        <f t="shared" si="24"/>
        <v>0</v>
      </c>
      <c r="S219" t="s">
        <v>5312</v>
      </c>
      <c r="U219" t="s">
        <v>5052</v>
      </c>
      <c r="V219" t="s">
        <v>3703</v>
      </c>
      <c r="W219" t="str">
        <f t="shared" si="21"/>
        <v/>
      </c>
      <c r="X219">
        <f t="shared" si="25"/>
        <v>0</v>
      </c>
    </row>
    <row r="220" spans="3:24">
      <c r="C220" t="s">
        <v>5313</v>
      </c>
      <c r="E220" t="s">
        <v>5053</v>
      </c>
      <c r="F220" t="s">
        <v>3703</v>
      </c>
      <c r="G220" t="str">
        <f t="shared" si="22"/>
        <v/>
      </c>
      <c r="H220">
        <f t="shared" si="23"/>
        <v>0</v>
      </c>
      <c r="K220" t="s">
        <v>5313</v>
      </c>
      <c r="M220" t="s">
        <v>5053</v>
      </c>
      <c r="N220" t="s">
        <v>3703</v>
      </c>
      <c r="O220" t="str">
        <f t="shared" si="20"/>
        <v/>
      </c>
      <c r="P220">
        <f t="shared" si="24"/>
        <v>0</v>
      </c>
      <c r="S220" t="s">
        <v>5313</v>
      </c>
      <c r="U220" t="s">
        <v>5053</v>
      </c>
      <c r="V220" t="s">
        <v>3703</v>
      </c>
      <c r="W220" t="str">
        <f t="shared" si="21"/>
        <v/>
      </c>
      <c r="X220">
        <f t="shared" si="25"/>
        <v>0</v>
      </c>
    </row>
    <row r="221" spans="3:24">
      <c r="C221" t="s">
        <v>5314</v>
      </c>
      <c r="E221" t="s">
        <v>5054</v>
      </c>
      <c r="F221" t="s">
        <v>3703</v>
      </c>
      <c r="G221" t="str">
        <f t="shared" si="22"/>
        <v/>
      </c>
      <c r="H221">
        <f t="shared" si="23"/>
        <v>0</v>
      </c>
      <c r="K221" t="s">
        <v>5314</v>
      </c>
      <c r="M221" t="s">
        <v>5054</v>
      </c>
      <c r="N221" t="s">
        <v>3703</v>
      </c>
      <c r="O221" t="str">
        <f t="shared" si="20"/>
        <v/>
      </c>
      <c r="P221">
        <f t="shared" si="24"/>
        <v>0</v>
      </c>
      <c r="S221" t="s">
        <v>5314</v>
      </c>
      <c r="U221" t="s">
        <v>5054</v>
      </c>
      <c r="V221" t="s">
        <v>3703</v>
      </c>
      <c r="W221" t="str">
        <f t="shared" si="21"/>
        <v/>
      </c>
      <c r="X221">
        <f t="shared" si="25"/>
        <v>0</v>
      </c>
    </row>
    <row r="222" spans="3:24">
      <c r="C222" t="s">
        <v>5315</v>
      </c>
      <c r="E222" t="s">
        <v>5055</v>
      </c>
      <c r="F222" t="s">
        <v>3703</v>
      </c>
      <c r="G222" t="str">
        <f t="shared" si="22"/>
        <v/>
      </c>
      <c r="H222">
        <f t="shared" si="23"/>
        <v>0</v>
      </c>
      <c r="K222" t="s">
        <v>5315</v>
      </c>
      <c r="M222" t="s">
        <v>5055</v>
      </c>
      <c r="N222" t="s">
        <v>3703</v>
      </c>
      <c r="O222" t="str">
        <f t="shared" si="20"/>
        <v/>
      </c>
      <c r="P222">
        <f t="shared" si="24"/>
        <v>0</v>
      </c>
      <c r="S222" t="s">
        <v>5315</v>
      </c>
      <c r="U222" t="s">
        <v>5055</v>
      </c>
      <c r="V222" t="s">
        <v>3703</v>
      </c>
      <c r="W222" t="str">
        <f t="shared" si="21"/>
        <v/>
      </c>
      <c r="X222">
        <f t="shared" si="25"/>
        <v>0</v>
      </c>
    </row>
    <row r="223" spans="3:24">
      <c r="C223" t="s">
        <v>5316</v>
      </c>
      <c r="E223" t="s">
        <v>5056</v>
      </c>
      <c r="F223" t="s">
        <v>3703</v>
      </c>
      <c r="G223" t="str">
        <f t="shared" si="22"/>
        <v/>
      </c>
      <c r="H223">
        <f t="shared" si="23"/>
        <v>0</v>
      </c>
      <c r="K223" t="s">
        <v>5316</v>
      </c>
      <c r="M223" t="s">
        <v>5056</v>
      </c>
      <c r="N223" t="s">
        <v>3703</v>
      </c>
      <c r="O223" t="str">
        <f t="shared" si="20"/>
        <v/>
      </c>
      <c r="P223">
        <f t="shared" si="24"/>
        <v>0</v>
      </c>
      <c r="S223" t="s">
        <v>5316</v>
      </c>
      <c r="U223" t="s">
        <v>5056</v>
      </c>
      <c r="V223" t="s">
        <v>3703</v>
      </c>
      <c r="W223" t="str">
        <f t="shared" si="21"/>
        <v/>
      </c>
      <c r="X223">
        <f t="shared" si="25"/>
        <v>0</v>
      </c>
    </row>
    <row r="224" spans="3:24">
      <c r="C224" t="s">
        <v>5317</v>
      </c>
      <c r="E224" t="s">
        <v>5057</v>
      </c>
      <c r="F224" t="s">
        <v>3703</v>
      </c>
      <c r="G224" t="str">
        <f t="shared" si="22"/>
        <v/>
      </c>
      <c r="H224">
        <f t="shared" si="23"/>
        <v>0</v>
      </c>
      <c r="K224" t="s">
        <v>5317</v>
      </c>
      <c r="M224" t="s">
        <v>5057</v>
      </c>
      <c r="N224" t="s">
        <v>3703</v>
      </c>
      <c r="O224" t="str">
        <f t="shared" si="20"/>
        <v/>
      </c>
      <c r="P224">
        <f t="shared" si="24"/>
        <v>0</v>
      </c>
      <c r="S224" t="s">
        <v>5317</v>
      </c>
      <c r="U224" t="s">
        <v>5057</v>
      </c>
      <c r="V224" t="s">
        <v>3703</v>
      </c>
      <c r="W224" t="str">
        <f t="shared" si="21"/>
        <v/>
      </c>
      <c r="X224">
        <f t="shared" si="25"/>
        <v>0</v>
      </c>
    </row>
    <row r="225" spans="3:24">
      <c r="C225" t="s">
        <v>5318</v>
      </c>
      <c r="E225" t="s">
        <v>5058</v>
      </c>
      <c r="F225" t="s">
        <v>3703</v>
      </c>
      <c r="G225" t="str">
        <f t="shared" si="22"/>
        <v/>
      </c>
      <c r="H225">
        <f t="shared" si="23"/>
        <v>0</v>
      </c>
      <c r="K225" t="s">
        <v>5318</v>
      </c>
      <c r="M225" t="s">
        <v>5058</v>
      </c>
      <c r="N225" t="s">
        <v>3703</v>
      </c>
      <c r="O225" t="str">
        <f t="shared" si="20"/>
        <v/>
      </c>
      <c r="P225">
        <f t="shared" si="24"/>
        <v>0</v>
      </c>
      <c r="S225" t="s">
        <v>5318</v>
      </c>
      <c r="U225" t="s">
        <v>5058</v>
      </c>
      <c r="V225" t="s">
        <v>3703</v>
      </c>
      <c r="W225" t="str">
        <f t="shared" si="21"/>
        <v/>
      </c>
      <c r="X225">
        <f t="shared" si="25"/>
        <v>0</v>
      </c>
    </row>
    <row r="226" spans="3:24">
      <c r="C226" t="s">
        <v>5319</v>
      </c>
      <c r="E226" t="s">
        <v>5059</v>
      </c>
      <c r="F226" t="s">
        <v>3703</v>
      </c>
      <c r="G226" t="str">
        <f t="shared" si="22"/>
        <v/>
      </c>
      <c r="H226">
        <f t="shared" si="23"/>
        <v>0</v>
      </c>
      <c r="K226" t="s">
        <v>5319</v>
      </c>
      <c r="M226" t="s">
        <v>5059</v>
      </c>
      <c r="N226" t="s">
        <v>3703</v>
      </c>
      <c r="O226" t="str">
        <f t="shared" si="20"/>
        <v/>
      </c>
      <c r="P226">
        <f t="shared" si="24"/>
        <v>0</v>
      </c>
      <c r="S226" t="s">
        <v>5319</v>
      </c>
      <c r="U226" t="s">
        <v>5059</v>
      </c>
      <c r="V226" t="s">
        <v>3703</v>
      </c>
      <c r="W226" t="str">
        <f t="shared" si="21"/>
        <v/>
      </c>
      <c r="X226">
        <f t="shared" si="25"/>
        <v>0</v>
      </c>
    </row>
    <row r="227" spans="3:24">
      <c r="C227" t="s">
        <v>5320</v>
      </c>
      <c r="E227" t="s">
        <v>5060</v>
      </c>
      <c r="F227" t="s">
        <v>3703</v>
      </c>
      <c r="G227" t="str">
        <f t="shared" si="22"/>
        <v/>
      </c>
      <c r="H227">
        <f t="shared" si="23"/>
        <v>0</v>
      </c>
      <c r="K227" t="s">
        <v>5320</v>
      </c>
      <c r="M227" t="s">
        <v>5060</v>
      </c>
      <c r="N227" t="s">
        <v>3703</v>
      </c>
      <c r="O227" t="str">
        <f t="shared" si="20"/>
        <v/>
      </c>
      <c r="P227">
        <f t="shared" si="24"/>
        <v>0</v>
      </c>
      <c r="S227" t="s">
        <v>5320</v>
      </c>
      <c r="U227" t="s">
        <v>5060</v>
      </c>
      <c r="V227" t="s">
        <v>3703</v>
      </c>
      <c r="W227" t="str">
        <f t="shared" si="21"/>
        <v/>
      </c>
      <c r="X227">
        <f t="shared" si="25"/>
        <v>0</v>
      </c>
    </row>
    <row r="228" spans="3:24">
      <c r="C228" t="s">
        <v>5321</v>
      </c>
      <c r="E228" t="s">
        <v>5061</v>
      </c>
      <c r="F228" t="s">
        <v>3703</v>
      </c>
      <c r="G228" t="str">
        <f t="shared" si="22"/>
        <v/>
      </c>
      <c r="H228">
        <f t="shared" si="23"/>
        <v>0</v>
      </c>
      <c r="K228" t="s">
        <v>5321</v>
      </c>
      <c r="M228" t="s">
        <v>5061</v>
      </c>
      <c r="N228" t="s">
        <v>3703</v>
      </c>
      <c r="O228" t="str">
        <f t="shared" si="20"/>
        <v/>
      </c>
      <c r="P228">
        <f t="shared" si="24"/>
        <v>0</v>
      </c>
      <c r="S228" t="s">
        <v>5321</v>
      </c>
      <c r="U228" t="s">
        <v>5061</v>
      </c>
      <c r="V228" t="s">
        <v>3703</v>
      </c>
      <c r="W228" t="str">
        <f t="shared" si="21"/>
        <v/>
      </c>
      <c r="X228">
        <f t="shared" si="25"/>
        <v>0</v>
      </c>
    </row>
    <row r="229" spans="3:24">
      <c r="C229" t="s">
        <v>5322</v>
      </c>
      <c r="E229" t="s">
        <v>5062</v>
      </c>
      <c r="F229" t="s">
        <v>3703</v>
      </c>
      <c r="G229" t="str">
        <f t="shared" si="22"/>
        <v/>
      </c>
      <c r="H229">
        <f t="shared" si="23"/>
        <v>0</v>
      </c>
      <c r="K229" t="s">
        <v>5322</v>
      </c>
      <c r="M229" t="s">
        <v>5062</v>
      </c>
      <c r="N229" t="s">
        <v>3703</v>
      </c>
      <c r="O229" t="str">
        <f t="shared" si="20"/>
        <v/>
      </c>
      <c r="P229">
        <f t="shared" si="24"/>
        <v>0</v>
      </c>
      <c r="S229" t="s">
        <v>5322</v>
      </c>
      <c r="U229" t="s">
        <v>5062</v>
      </c>
      <c r="V229" t="s">
        <v>3703</v>
      </c>
      <c r="W229" t="str">
        <f t="shared" si="21"/>
        <v/>
      </c>
      <c r="X229">
        <f t="shared" si="25"/>
        <v>0</v>
      </c>
    </row>
    <row r="230" spans="3:24">
      <c r="C230" t="s">
        <v>5323</v>
      </c>
      <c r="D230" s="8" t="s">
        <v>277</v>
      </c>
      <c r="E230" t="s">
        <v>5063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5323</v>
      </c>
      <c r="L230" s="8" t="s">
        <v>277</v>
      </c>
      <c r="M230" t="s">
        <v>5063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5323</v>
      </c>
      <c r="T230" s="8" t="s">
        <v>277</v>
      </c>
      <c r="U230" t="s">
        <v>5063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5324</v>
      </c>
      <c r="D231" s="8" t="s">
        <v>277</v>
      </c>
      <c r="E231" t="s">
        <v>5064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5324</v>
      </c>
      <c r="L231" s="8" t="s">
        <v>277</v>
      </c>
      <c r="M231" t="s">
        <v>5064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5324</v>
      </c>
      <c r="T231" s="8" t="s">
        <v>277</v>
      </c>
      <c r="U231" t="s">
        <v>5064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5325</v>
      </c>
      <c r="E232" t="s">
        <v>5065</v>
      </c>
      <c r="F232" t="s">
        <v>3703</v>
      </c>
      <c r="G232" t="str">
        <f t="shared" si="22"/>
        <v/>
      </c>
      <c r="H232">
        <f t="shared" si="23"/>
        <v>0</v>
      </c>
      <c r="K232" t="s">
        <v>5325</v>
      </c>
      <c r="M232" t="s">
        <v>5065</v>
      </c>
      <c r="N232" t="s">
        <v>3703</v>
      </c>
      <c r="O232" t="str">
        <f t="shared" si="20"/>
        <v/>
      </c>
      <c r="P232">
        <f t="shared" si="24"/>
        <v>0</v>
      </c>
      <c r="S232" t="s">
        <v>5325</v>
      </c>
      <c r="U232" t="s">
        <v>5065</v>
      </c>
      <c r="V232" t="s">
        <v>3703</v>
      </c>
      <c r="W232" t="str">
        <f t="shared" si="21"/>
        <v/>
      </c>
      <c r="X232">
        <f t="shared" si="25"/>
        <v>0</v>
      </c>
    </row>
    <row r="233" spans="3:24">
      <c r="C233" t="s">
        <v>5326</v>
      </c>
      <c r="E233" t="s">
        <v>5066</v>
      </c>
      <c r="F233" t="s">
        <v>3703</v>
      </c>
      <c r="G233" t="str">
        <f t="shared" si="22"/>
        <v/>
      </c>
      <c r="H233">
        <f t="shared" si="23"/>
        <v>0</v>
      </c>
      <c r="K233" t="s">
        <v>5326</v>
      </c>
      <c r="M233" t="s">
        <v>5066</v>
      </c>
      <c r="N233" t="s">
        <v>3703</v>
      </c>
      <c r="O233" t="str">
        <f t="shared" si="20"/>
        <v/>
      </c>
      <c r="P233">
        <f t="shared" si="24"/>
        <v>0</v>
      </c>
      <c r="S233" t="s">
        <v>5326</v>
      </c>
      <c r="U233" t="s">
        <v>5066</v>
      </c>
      <c r="V233" t="s">
        <v>3703</v>
      </c>
      <c r="W233" t="str">
        <f t="shared" si="21"/>
        <v/>
      </c>
      <c r="X233">
        <f t="shared" si="25"/>
        <v>0</v>
      </c>
    </row>
    <row r="234" spans="3:24">
      <c r="C234" t="s">
        <v>5327</v>
      </c>
      <c r="E234" t="s">
        <v>5067</v>
      </c>
      <c r="F234" t="s">
        <v>3703</v>
      </c>
      <c r="G234" t="str">
        <f t="shared" si="22"/>
        <v/>
      </c>
      <c r="H234">
        <f t="shared" si="23"/>
        <v>0</v>
      </c>
      <c r="K234" t="s">
        <v>5327</v>
      </c>
      <c r="M234" t="s">
        <v>5067</v>
      </c>
      <c r="N234" t="s">
        <v>3703</v>
      </c>
      <c r="O234" t="str">
        <f t="shared" si="20"/>
        <v/>
      </c>
      <c r="P234">
        <f t="shared" si="24"/>
        <v>0</v>
      </c>
      <c r="S234" t="s">
        <v>5327</v>
      </c>
      <c r="U234" t="s">
        <v>5067</v>
      </c>
      <c r="V234" t="s">
        <v>3703</v>
      </c>
      <c r="W234" t="str">
        <f t="shared" si="21"/>
        <v/>
      </c>
      <c r="X234">
        <f t="shared" si="25"/>
        <v>0</v>
      </c>
    </row>
    <row r="235" spans="3:24">
      <c r="C235" t="s">
        <v>5328</v>
      </c>
      <c r="E235" t="s">
        <v>5068</v>
      </c>
      <c r="F235" t="s">
        <v>3703</v>
      </c>
      <c r="G235" t="str">
        <f t="shared" si="22"/>
        <v/>
      </c>
      <c r="H235">
        <f t="shared" si="23"/>
        <v>0</v>
      </c>
      <c r="K235" t="s">
        <v>5328</v>
      </c>
      <c r="M235" t="s">
        <v>5068</v>
      </c>
      <c r="N235" t="s">
        <v>3703</v>
      </c>
      <c r="O235" t="str">
        <f t="shared" si="20"/>
        <v/>
      </c>
      <c r="P235">
        <f t="shared" si="24"/>
        <v>0</v>
      </c>
      <c r="S235" t="s">
        <v>5328</v>
      </c>
      <c r="U235" t="s">
        <v>5068</v>
      </c>
      <c r="V235" t="s">
        <v>3703</v>
      </c>
      <c r="W235" t="str">
        <f t="shared" si="21"/>
        <v/>
      </c>
      <c r="X235">
        <f t="shared" si="25"/>
        <v>0</v>
      </c>
    </row>
    <row r="236" spans="3:24">
      <c r="C236" t="s">
        <v>5329</v>
      </c>
      <c r="E236" t="s">
        <v>5069</v>
      </c>
      <c r="F236" t="s">
        <v>3703</v>
      </c>
      <c r="G236" t="str">
        <f t="shared" si="22"/>
        <v/>
      </c>
      <c r="H236">
        <f t="shared" si="23"/>
        <v>0</v>
      </c>
      <c r="K236" t="s">
        <v>5329</v>
      </c>
      <c r="M236" t="s">
        <v>5069</v>
      </c>
      <c r="N236" t="s">
        <v>3703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5329</v>
      </c>
      <c r="U236" t="s">
        <v>5069</v>
      </c>
      <c r="V236" t="s">
        <v>3703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5330</v>
      </c>
      <c r="E237" t="s">
        <v>5070</v>
      </c>
      <c r="F237" t="s">
        <v>3703</v>
      </c>
      <c r="G237" t="str">
        <f t="shared" si="22"/>
        <v/>
      </c>
      <c r="H237">
        <f t="shared" si="23"/>
        <v>0</v>
      </c>
      <c r="K237" t="s">
        <v>5330</v>
      </c>
      <c r="M237" t="s">
        <v>5070</v>
      </c>
      <c r="N237" t="s">
        <v>3703</v>
      </c>
      <c r="O237" t="str">
        <f t="shared" si="26"/>
        <v/>
      </c>
      <c r="P237">
        <f t="shared" si="24"/>
        <v>0</v>
      </c>
      <c r="S237" t="s">
        <v>5330</v>
      </c>
      <c r="U237" t="s">
        <v>5070</v>
      </c>
      <c r="V237" t="s">
        <v>3703</v>
      </c>
      <c r="W237" t="str">
        <f t="shared" si="27"/>
        <v/>
      </c>
      <c r="X237">
        <f t="shared" si="25"/>
        <v>0</v>
      </c>
    </row>
    <row r="238" spans="3:24">
      <c r="C238" t="s">
        <v>5331</v>
      </c>
      <c r="E238" t="s">
        <v>5072</v>
      </c>
      <c r="F238" t="s">
        <v>3703</v>
      </c>
      <c r="G238" t="str">
        <f t="shared" si="22"/>
        <v/>
      </c>
      <c r="H238">
        <f t="shared" si="23"/>
        <v>0</v>
      </c>
      <c r="K238" t="s">
        <v>5331</v>
      </c>
      <c r="M238" t="s">
        <v>5072</v>
      </c>
      <c r="N238" t="s">
        <v>3703</v>
      </c>
      <c r="O238" t="str">
        <f t="shared" si="26"/>
        <v/>
      </c>
      <c r="P238">
        <f t="shared" si="24"/>
        <v>0</v>
      </c>
      <c r="S238" t="s">
        <v>5331</v>
      </c>
      <c r="U238" t="s">
        <v>5072</v>
      </c>
      <c r="V238" t="s">
        <v>3703</v>
      </c>
      <c r="W238" t="str">
        <f t="shared" si="27"/>
        <v/>
      </c>
      <c r="X238">
        <f t="shared" si="25"/>
        <v>0</v>
      </c>
    </row>
    <row r="239" spans="3:24">
      <c r="C239" t="s">
        <v>5332</v>
      </c>
      <c r="E239" t="s">
        <v>5073</v>
      </c>
      <c r="F239" t="s">
        <v>3703</v>
      </c>
      <c r="G239" t="str">
        <f t="shared" si="22"/>
        <v/>
      </c>
      <c r="H239">
        <f t="shared" si="23"/>
        <v>0</v>
      </c>
      <c r="K239" t="s">
        <v>5332</v>
      </c>
      <c r="M239" t="s">
        <v>5073</v>
      </c>
      <c r="N239" t="s">
        <v>3703</v>
      </c>
      <c r="O239" t="str">
        <f t="shared" si="26"/>
        <v/>
      </c>
      <c r="P239">
        <f t="shared" si="24"/>
        <v>0</v>
      </c>
      <c r="S239" t="s">
        <v>5332</v>
      </c>
      <c r="U239" t="s">
        <v>5073</v>
      </c>
      <c r="V239" t="s">
        <v>3703</v>
      </c>
      <c r="W239" t="str">
        <f t="shared" si="27"/>
        <v/>
      </c>
      <c r="X239">
        <f t="shared" si="25"/>
        <v>0</v>
      </c>
    </row>
    <row r="240" spans="3:24">
      <c r="C240" t="s">
        <v>5333</v>
      </c>
      <c r="E240" t="s">
        <v>5074</v>
      </c>
      <c r="F240" t="s">
        <v>3703</v>
      </c>
      <c r="G240" t="str">
        <f t="shared" si="22"/>
        <v/>
      </c>
      <c r="H240">
        <f t="shared" si="23"/>
        <v>0</v>
      </c>
      <c r="K240" t="s">
        <v>5333</v>
      </c>
      <c r="M240" t="s">
        <v>5074</v>
      </c>
      <c r="N240" t="s">
        <v>3703</v>
      </c>
      <c r="O240" t="str">
        <f t="shared" si="26"/>
        <v/>
      </c>
      <c r="P240">
        <f t="shared" si="24"/>
        <v>0</v>
      </c>
      <c r="S240" t="s">
        <v>5333</v>
      </c>
      <c r="U240" t="s">
        <v>5074</v>
      </c>
      <c r="V240" t="s">
        <v>3703</v>
      </c>
      <c r="W240" t="str">
        <f t="shared" si="27"/>
        <v/>
      </c>
      <c r="X240">
        <f t="shared" si="25"/>
        <v>0</v>
      </c>
    </row>
    <row r="241" spans="3:24">
      <c r="C241" t="s">
        <v>5334</v>
      </c>
      <c r="E241" t="s">
        <v>5075</v>
      </c>
      <c r="F241" t="s">
        <v>3703</v>
      </c>
      <c r="G241" t="str">
        <f t="shared" si="22"/>
        <v/>
      </c>
      <c r="H241">
        <f t="shared" si="23"/>
        <v>0</v>
      </c>
      <c r="K241" t="s">
        <v>5334</v>
      </c>
      <c r="M241" t="s">
        <v>5075</v>
      </c>
      <c r="N241" t="s">
        <v>3703</v>
      </c>
      <c r="O241" t="str">
        <f t="shared" si="26"/>
        <v/>
      </c>
      <c r="P241">
        <f t="shared" si="24"/>
        <v>0</v>
      </c>
      <c r="S241" t="s">
        <v>5334</v>
      </c>
      <c r="U241" t="s">
        <v>5075</v>
      </c>
      <c r="V241" t="s">
        <v>3703</v>
      </c>
      <c r="W241" t="str">
        <f t="shared" si="27"/>
        <v/>
      </c>
      <c r="X241">
        <f t="shared" si="25"/>
        <v>0</v>
      </c>
    </row>
    <row r="242" spans="3:24">
      <c r="C242" t="s">
        <v>5335</v>
      </c>
      <c r="E242" t="s">
        <v>5076</v>
      </c>
      <c r="F242" t="s">
        <v>3703</v>
      </c>
      <c r="G242" t="str">
        <f t="shared" si="22"/>
        <v/>
      </c>
      <c r="H242">
        <f t="shared" si="23"/>
        <v>0</v>
      </c>
      <c r="K242" t="s">
        <v>5335</v>
      </c>
      <c r="M242" t="s">
        <v>5076</v>
      </c>
      <c r="N242" t="s">
        <v>3703</v>
      </c>
      <c r="O242" t="str">
        <f t="shared" si="26"/>
        <v/>
      </c>
      <c r="P242">
        <f t="shared" si="24"/>
        <v>0</v>
      </c>
      <c r="S242" t="s">
        <v>5335</v>
      </c>
      <c r="U242" t="s">
        <v>5076</v>
      </c>
      <c r="V242" t="s">
        <v>3703</v>
      </c>
      <c r="W242" t="str">
        <f t="shared" si="27"/>
        <v/>
      </c>
      <c r="X242">
        <f t="shared" si="25"/>
        <v>0</v>
      </c>
    </row>
    <row r="243" spans="3:24">
      <c r="C243" t="s">
        <v>5336</v>
      </c>
      <c r="E243" t="s">
        <v>5077</v>
      </c>
      <c r="F243" t="s">
        <v>3703</v>
      </c>
      <c r="G243" t="str">
        <f t="shared" si="22"/>
        <v/>
      </c>
      <c r="H243">
        <f t="shared" si="23"/>
        <v>0</v>
      </c>
      <c r="K243" t="s">
        <v>5336</v>
      </c>
      <c r="M243" t="s">
        <v>5077</v>
      </c>
      <c r="N243" t="s">
        <v>3703</v>
      </c>
      <c r="O243" t="str">
        <f t="shared" si="26"/>
        <v/>
      </c>
      <c r="P243">
        <f t="shared" si="24"/>
        <v>0</v>
      </c>
      <c r="S243" t="s">
        <v>5336</v>
      </c>
      <c r="U243" t="s">
        <v>5077</v>
      </c>
      <c r="V243" t="s">
        <v>3703</v>
      </c>
      <c r="W243" t="str">
        <f t="shared" si="27"/>
        <v/>
      </c>
      <c r="X243">
        <f t="shared" si="25"/>
        <v>0</v>
      </c>
    </row>
    <row r="244" spans="3:24">
      <c r="C244" t="s">
        <v>5337</v>
      </c>
      <c r="E244" t="s">
        <v>5078</v>
      </c>
      <c r="F244" t="s">
        <v>3703</v>
      </c>
      <c r="G244" t="str">
        <f t="shared" si="22"/>
        <v/>
      </c>
      <c r="H244">
        <f t="shared" si="23"/>
        <v>0</v>
      </c>
      <c r="K244" t="s">
        <v>5337</v>
      </c>
      <c r="M244" t="s">
        <v>5078</v>
      </c>
      <c r="N244" t="s">
        <v>3703</v>
      </c>
      <c r="O244" t="str">
        <f t="shared" si="26"/>
        <v/>
      </c>
      <c r="P244">
        <f t="shared" si="24"/>
        <v>0</v>
      </c>
      <c r="S244" t="s">
        <v>5337</v>
      </c>
      <c r="U244" t="s">
        <v>5078</v>
      </c>
      <c r="V244" t="s">
        <v>3703</v>
      </c>
      <c r="W244" t="str">
        <f t="shared" si="27"/>
        <v/>
      </c>
      <c r="X244">
        <f t="shared" si="25"/>
        <v>0</v>
      </c>
    </row>
    <row r="245" spans="3:24">
      <c r="C245" t="s">
        <v>5338</v>
      </c>
      <c r="E245" t="s">
        <v>5079</v>
      </c>
      <c r="F245" t="s">
        <v>3703</v>
      </c>
      <c r="G245" t="str">
        <f t="shared" si="22"/>
        <v/>
      </c>
      <c r="H245">
        <f t="shared" si="23"/>
        <v>0</v>
      </c>
      <c r="K245" t="s">
        <v>5338</v>
      </c>
      <c r="M245" t="s">
        <v>5079</v>
      </c>
      <c r="N245" t="s">
        <v>3703</v>
      </c>
      <c r="O245" t="str">
        <f t="shared" si="26"/>
        <v/>
      </c>
      <c r="P245">
        <f t="shared" si="24"/>
        <v>0</v>
      </c>
      <c r="S245" t="s">
        <v>5338</v>
      </c>
      <c r="U245" t="s">
        <v>5079</v>
      </c>
      <c r="V245" t="s">
        <v>3703</v>
      </c>
      <c r="W245" t="str">
        <f t="shared" si="27"/>
        <v/>
      </c>
      <c r="X245">
        <f t="shared" si="25"/>
        <v>0</v>
      </c>
    </row>
    <row r="246" spans="3:24">
      <c r="C246" t="s">
        <v>5339</v>
      </c>
      <c r="E246" t="s">
        <v>5080</v>
      </c>
      <c r="F246" t="s">
        <v>3703</v>
      </c>
      <c r="G246" t="str">
        <f t="shared" si="22"/>
        <v/>
      </c>
      <c r="H246">
        <f t="shared" si="23"/>
        <v>0</v>
      </c>
      <c r="K246" t="s">
        <v>5339</v>
      </c>
      <c r="M246" t="s">
        <v>5080</v>
      </c>
      <c r="N246" t="s">
        <v>3703</v>
      </c>
      <c r="O246" t="str">
        <f t="shared" si="26"/>
        <v/>
      </c>
      <c r="P246">
        <f t="shared" si="24"/>
        <v>0</v>
      </c>
      <c r="S246" t="s">
        <v>5339</v>
      </c>
      <c r="U246" t="s">
        <v>5080</v>
      </c>
      <c r="V246" t="s">
        <v>3703</v>
      </c>
      <c r="W246" t="str">
        <f t="shared" si="27"/>
        <v/>
      </c>
      <c r="X246">
        <f t="shared" si="25"/>
        <v>0</v>
      </c>
    </row>
    <row r="247" spans="3:24">
      <c r="C247" t="s">
        <v>5340</v>
      </c>
      <c r="E247" t="s">
        <v>5081</v>
      </c>
      <c r="F247" t="s">
        <v>3703</v>
      </c>
      <c r="G247" t="str">
        <f t="shared" si="22"/>
        <v/>
      </c>
      <c r="H247">
        <f t="shared" si="23"/>
        <v>0</v>
      </c>
      <c r="K247" t="s">
        <v>5340</v>
      </c>
      <c r="M247" t="s">
        <v>5081</v>
      </c>
      <c r="N247" t="s">
        <v>3703</v>
      </c>
      <c r="O247" t="str">
        <f t="shared" si="26"/>
        <v/>
      </c>
      <c r="P247">
        <f t="shared" si="24"/>
        <v>0</v>
      </c>
      <c r="S247" t="s">
        <v>5340</v>
      </c>
      <c r="U247" t="s">
        <v>5081</v>
      </c>
      <c r="V247" t="s">
        <v>3703</v>
      </c>
      <c r="W247" t="str">
        <f t="shared" si="27"/>
        <v/>
      </c>
      <c r="X247">
        <f t="shared" si="25"/>
        <v>0</v>
      </c>
    </row>
    <row r="248" spans="3:24">
      <c r="C248" t="s">
        <v>5341</v>
      </c>
      <c r="E248" t="s">
        <v>5082</v>
      </c>
      <c r="F248" t="s">
        <v>3703</v>
      </c>
      <c r="G248" t="str">
        <f t="shared" si="22"/>
        <v/>
      </c>
      <c r="H248">
        <f t="shared" si="23"/>
        <v>0</v>
      </c>
      <c r="K248" t="s">
        <v>5341</v>
      </c>
      <c r="M248" t="s">
        <v>5082</v>
      </c>
      <c r="N248" t="s">
        <v>3703</v>
      </c>
      <c r="O248" t="str">
        <f t="shared" si="26"/>
        <v/>
      </c>
      <c r="P248">
        <f t="shared" si="24"/>
        <v>0</v>
      </c>
      <c r="S248" t="s">
        <v>5341</v>
      </c>
      <c r="U248" t="s">
        <v>5082</v>
      </c>
      <c r="V248" t="s">
        <v>3703</v>
      </c>
      <c r="W248" t="str">
        <f t="shared" si="27"/>
        <v/>
      </c>
      <c r="X248">
        <f t="shared" si="25"/>
        <v>0</v>
      </c>
    </row>
    <row r="249" spans="3:24">
      <c r="C249" t="s">
        <v>5342</v>
      </c>
      <c r="E249" t="s">
        <v>5083</v>
      </c>
      <c r="F249" t="s">
        <v>3703</v>
      </c>
      <c r="G249" t="str">
        <f t="shared" si="22"/>
        <v/>
      </c>
      <c r="H249">
        <f t="shared" si="23"/>
        <v>0</v>
      </c>
      <c r="K249" t="s">
        <v>5342</v>
      </c>
      <c r="M249" t="s">
        <v>5083</v>
      </c>
      <c r="N249" t="s">
        <v>3703</v>
      </c>
      <c r="O249" t="str">
        <f t="shared" si="26"/>
        <v/>
      </c>
      <c r="P249">
        <f t="shared" si="24"/>
        <v>0</v>
      </c>
      <c r="S249" t="s">
        <v>5342</v>
      </c>
      <c r="U249" t="s">
        <v>5083</v>
      </c>
      <c r="V249" t="s">
        <v>3703</v>
      </c>
      <c r="W249" t="str">
        <f t="shared" si="27"/>
        <v/>
      </c>
      <c r="X249">
        <f t="shared" si="25"/>
        <v>0</v>
      </c>
    </row>
    <row r="250" spans="3:24">
      <c r="C250" t="s">
        <v>5343</v>
      </c>
      <c r="E250" t="s">
        <v>5084</v>
      </c>
      <c r="F250" t="s">
        <v>3703</v>
      </c>
      <c r="G250" t="str">
        <f t="shared" si="22"/>
        <v/>
      </c>
      <c r="H250">
        <f t="shared" si="23"/>
        <v>0</v>
      </c>
      <c r="K250" t="s">
        <v>5343</v>
      </c>
      <c r="M250" t="s">
        <v>5084</v>
      </c>
      <c r="N250" t="s">
        <v>3703</v>
      </c>
      <c r="O250" t="str">
        <f t="shared" si="26"/>
        <v/>
      </c>
      <c r="P250">
        <f t="shared" si="24"/>
        <v>0</v>
      </c>
      <c r="S250" t="s">
        <v>5343</v>
      </c>
      <c r="U250" t="s">
        <v>5084</v>
      </c>
      <c r="V250" t="s">
        <v>3703</v>
      </c>
      <c r="W250" t="str">
        <f t="shared" si="27"/>
        <v/>
      </c>
      <c r="X250">
        <f t="shared" si="25"/>
        <v>0</v>
      </c>
    </row>
    <row r="251" spans="3:24">
      <c r="C251" t="s">
        <v>5344</v>
      </c>
      <c r="D251" s="8" t="s">
        <v>1</v>
      </c>
      <c r="E251" t="s">
        <v>5071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5344</v>
      </c>
      <c r="L251" s="8" t="s">
        <v>1</v>
      </c>
      <c r="M251" t="s">
        <v>5071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5344</v>
      </c>
      <c r="T251" s="8" t="s">
        <v>1</v>
      </c>
      <c r="U251" t="s">
        <v>5071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5345</v>
      </c>
      <c r="E252" t="s">
        <v>5086</v>
      </c>
      <c r="F252" t="s">
        <v>3703</v>
      </c>
      <c r="G252" t="str">
        <f t="shared" si="22"/>
        <v/>
      </c>
      <c r="H252">
        <f t="shared" si="23"/>
        <v>0</v>
      </c>
      <c r="K252" t="s">
        <v>5345</v>
      </c>
      <c r="M252" t="s">
        <v>5086</v>
      </c>
      <c r="N252" t="s">
        <v>3703</v>
      </c>
      <c r="O252" t="str">
        <f t="shared" si="26"/>
        <v/>
      </c>
      <c r="P252">
        <f t="shared" si="24"/>
        <v>0</v>
      </c>
      <c r="S252" t="s">
        <v>5345</v>
      </c>
      <c r="U252" t="s">
        <v>5086</v>
      </c>
      <c r="V252" t="s">
        <v>3703</v>
      </c>
      <c r="W252" t="str">
        <f t="shared" si="27"/>
        <v/>
      </c>
      <c r="X252">
        <f t="shared" si="25"/>
        <v>0</v>
      </c>
    </row>
    <row r="253" spans="3:24">
      <c r="C253" t="s">
        <v>5346</v>
      </c>
      <c r="E253" t="s">
        <v>5087</v>
      </c>
      <c r="F253" t="s">
        <v>3703</v>
      </c>
      <c r="G253" t="str">
        <f t="shared" si="22"/>
        <v/>
      </c>
      <c r="H253">
        <f t="shared" si="23"/>
        <v>0</v>
      </c>
      <c r="K253" t="s">
        <v>5346</v>
      </c>
      <c r="M253" t="s">
        <v>5087</v>
      </c>
      <c r="N253" t="s">
        <v>3703</v>
      </c>
      <c r="O253" t="str">
        <f t="shared" si="26"/>
        <v/>
      </c>
      <c r="P253">
        <f t="shared" si="24"/>
        <v>0</v>
      </c>
      <c r="S253" t="s">
        <v>5346</v>
      </c>
      <c r="U253" t="s">
        <v>5087</v>
      </c>
      <c r="V253" t="s">
        <v>3703</v>
      </c>
      <c r="W253" t="str">
        <f t="shared" si="27"/>
        <v/>
      </c>
      <c r="X253">
        <f t="shared" si="25"/>
        <v>0</v>
      </c>
    </row>
    <row r="254" spans="3:24">
      <c r="C254" t="s">
        <v>5347</v>
      </c>
      <c r="E254" t="s">
        <v>5085</v>
      </c>
      <c r="F254" t="s">
        <v>3703</v>
      </c>
      <c r="G254" t="str">
        <f t="shared" si="22"/>
        <v/>
      </c>
      <c r="H254">
        <f t="shared" si="23"/>
        <v>0</v>
      </c>
      <c r="K254" t="s">
        <v>5347</v>
      </c>
      <c r="M254" t="s">
        <v>5085</v>
      </c>
      <c r="N254" t="s">
        <v>3703</v>
      </c>
      <c r="O254" t="str">
        <f t="shared" si="26"/>
        <v/>
      </c>
      <c r="P254">
        <f t="shared" si="24"/>
        <v>0</v>
      </c>
      <c r="S254" t="s">
        <v>5347</v>
      </c>
      <c r="U254" t="s">
        <v>5085</v>
      </c>
      <c r="V254" t="s">
        <v>3703</v>
      </c>
      <c r="W254" t="str">
        <f t="shared" si="27"/>
        <v/>
      </c>
      <c r="X254">
        <f t="shared" si="25"/>
        <v>0</v>
      </c>
    </row>
    <row r="255" spans="3:24">
      <c r="C255" t="s">
        <v>5348</v>
      </c>
      <c r="D255" s="8" t="s">
        <v>277</v>
      </c>
      <c r="E255" t="s">
        <v>5088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5348</v>
      </c>
      <c r="L255" s="8" t="s">
        <v>277</v>
      </c>
      <c r="M255" t="s">
        <v>5088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5348</v>
      </c>
      <c r="T255" s="8" t="s">
        <v>277</v>
      </c>
      <c r="U255" t="s">
        <v>5088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5349</v>
      </c>
      <c r="D256" s="8" t="s">
        <v>277</v>
      </c>
      <c r="E256" t="s">
        <v>5089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5349</v>
      </c>
      <c r="L256" s="8" t="s">
        <v>277</v>
      </c>
      <c r="M256" t="s">
        <v>5089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5349</v>
      </c>
      <c r="T256" s="8" t="s">
        <v>277</v>
      </c>
      <c r="U256" t="s">
        <v>5089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5350</v>
      </c>
      <c r="E257" t="s">
        <v>5090</v>
      </c>
      <c r="F257" t="s">
        <v>3703</v>
      </c>
      <c r="G257" t="str">
        <f t="shared" si="22"/>
        <v/>
      </c>
      <c r="H257">
        <f t="shared" si="23"/>
        <v>0</v>
      </c>
      <c r="K257" t="s">
        <v>5350</v>
      </c>
      <c r="M257" t="s">
        <v>5090</v>
      </c>
      <c r="N257" t="s">
        <v>3703</v>
      </c>
      <c r="O257" t="str">
        <f t="shared" si="26"/>
        <v/>
      </c>
      <c r="P257">
        <f t="shared" si="24"/>
        <v>0</v>
      </c>
      <c r="S257" t="s">
        <v>5350</v>
      </c>
      <c r="U257" t="s">
        <v>5090</v>
      </c>
      <c r="V257" t="s">
        <v>3703</v>
      </c>
      <c r="W257" t="str">
        <f t="shared" si="27"/>
        <v/>
      </c>
      <c r="X257">
        <f t="shared" si="25"/>
        <v>0</v>
      </c>
    </row>
    <row r="258" spans="3:24">
      <c r="C258" t="s">
        <v>5351</v>
      </c>
      <c r="E258" t="s">
        <v>5091</v>
      </c>
      <c r="F258" t="s">
        <v>3703</v>
      </c>
      <c r="G258" t="str">
        <f t="shared" si="22"/>
        <v/>
      </c>
      <c r="H258">
        <f t="shared" si="23"/>
        <v>0</v>
      </c>
      <c r="K258" t="s">
        <v>5351</v>
      </c>
      <c r="M258" t="s">
        <v>5091</v>
      </c>
      <c r="N258" t="s">
        <v>3703</v>
      </c>
      <c r="O258" t="str">
        <f t="shared" si="26"/>
        <v/>
      </c>
      <c r="P258">
        <f t="shared" si="24"/>
        <v>0</v>
      </c>
      <c r="S258" t="s">
        <v>5351</v>
      </c>
      <c r="U258" t="s">
        <v>5091</v>
      </c>
      <c r="V258" t="s">
        <v>3703</v>
      </c>
      <c r="W258" t="str">
        <f t="shared" si="27"/>
        <v/>
      </c>
      <c r="X258">
        <f t="shared" si="25"/>
        <v>0</v>
      </c>
    </row>
    <row r="259" spans="3:24">
      <c r="C259" t="s">
        <v>5352</v>
      </c>
      <c r="E259" t="s">
        <v>5092</v>
      </c>
      <c r="F259" t="s">
        <v>3703</v>
      </c>
      <c r="G259" t="str">
        <f t="shared" si="22"/>
        <v/>
      </c>
      <c r="H259">
        <f t="shared" si="23"/>
        <v>0</v>
      </c>
      <c r="K259" t="s">
        <v>5352</v>
      </c>
      <c r="M259" t="s">
        <v>5092</v>
      </c>
      <c r="N259" t="s">
        <v>3703</v>
      </c>
      <c r="O259" t="str">
        <f t="shared" si="26"/>
        <v/>
      </c>
      <c r="P259">
        <f t="shared" si="24"/>
        <v>0</v>
      </c>
      <c r="S259" t="s">
        <v>5352</v>
      </c>
      <c r="U259" t="s">
        <v>5092</v>
      </c>
      <c r="V259" t="s">
        <v>3703</v>
      </c>
      <c r="W259" t="str">
        <f t="shared" si="27"/>
        <v/>
      </c>
      <c r="X259">
        <f t="shared" si="25"/>
        <v>0</v>
      </c>
    </row>
    <row r="260" spans="3:24">
      <c r="C260" t="s">
        <v>5353</v>
      </c>
      <c r="E260" t="s">
        <v>5093</v>
      </c>
      <c r="F260" t="s">
        <v>3703</v>
      </c>
      <c r="G260" t="str">
        <f t="shared" si="22"/>
        <v/>
      </c>
      <c r="H260">
        <f t="shared" si="23"/>
        <v>0</v>
      </c>
      <c r="K260" t="s">
        <v>5353</v>
      </c>
      <c r="M260" t="s">
        <v>5093</v>
      </c>
      <c r="N260" t="s">
        <v>3703</v>
      </c>
      <c r="O260" t="str">
        <f t="shared" si="26"/>
        <v/>
      </c>
      <c r="P260">
        <f t="shared" si="24"/>
        <v>0</v>
      </c>
      <c r="S260" t="s">
        <v>5353</v>
      </c>
      <c r="U260" t="s">
        <v>5093</v>
      </c>
      <c r="V260" t="s">
        <v>3703</v>
      </c>
      <c r="W260" t="str">
        <f t="shared" si="27"/>
        <v/>
      </c>
      <c r="X260">
        <f t="shared" si="25"/>
        <v>0</v>
      </c>
    </row>
    <row r="261" spans="3:24">
      <c r="C261" t="s">
        <v>5354</v>
      </c>
      <c r="E261" t="s">
        <v>5094</v>
      </c>
      <c r="F261" t="s">
        <v>3703</v>
      </c>
      <c r="G261" t="str">
        <f t="shared" si="22"/>
        <v/>
      </c>
      <c r="H261">
        <f t="shared" si="23"/>
        <v>0</v>
      </c>
      <c r="K261" t="s">
        <v>5354</v>
      </c>
      <c r="M261" t="s">
        <v>5094</v>
      </c>
      <c r="N261" t="s">
        <v>3703</v>
      </c>
      <c r="O261" t="str">
        <f t="shared" si="26"/>
        <v/>
      </c>
      <c r="P261">
        <f t="shared" si="24"/>
        <v>0</v>
      </c>
      <c r="S261" t="s">
        <v>5354</v>
      </c>
      <c r="U261" t="s">
        <v>5094</v>
      </c>
      <c r="V261" t="s">
        <v>3703</v>
      </c>
      <c r="W261" t="str">
        <f t="shared" si="27"/>
        <v/>
      </c>
      <c r="X261">
        <f t="shared" si="25"/>
        <v>0</v>
      </c>
    </row>
    <row r="262" spans="3:24">
      <c r="C262" t="s">
        <v>5355</v>
      </c>
      <c r="E262" t="s">
        <v>5095</v>
      </c>
      <c r="F262" t="s">
        <v>3703</v>
      </c>
      <c r="G262" t="str">
        <f t="shared" si="22"/>
        <v/>
      </c>
      <c r="H262">
        <f t="shared" si="23"/>
        <v>0</v>
      </c>
      <c r="K262" t="s">
        <v>5355</v>
      </c>
      <c r="M262" t="s">
        <v>5095</v>
      </c>
      <c r="N262" t="s">
        <v>3703</v>
      </c>
      <c r="O262" t="str">
        <f t="shared" si="26"/>
        <v/>
      </c>
      <c r="P262">
        <f t="shared" si="24"/>
        <v>0</v>
      </c>
      <c r="S262" t="s">
        <v>5355</v>
      </c>
      <c r="U262" t="s">
        <v>5095</v>
      </c>
      <c r="V262" t="s">
        <v>3703</v>
      </c>
      <c r="W262" t="str">
        <f t="shared" si="27"/>
        <v/>
      </c>
      <c r="X262">
        <f t="shared" si="25"/>
        <v>0</v>
      </c>
    </row>
    <row r="263" spans="3:24">
      <c r="C263" t="s">
        <v>5356</v>
      </c>
      <c r="E263" t="s">
        <v>5096</v>
      </c>
      <c r="F263" t="s">
        <v>3703</v>
      </c>
      <c r="G263" t="str">
        <f t="shared" si="22"/>
        <v/>
      </c>
      <c r="H263">
        <f t="shared" si="23"/>
        <v>0</v>
      </c>
      <c r="K263" t="s">
        <v>5356</v>
      </c>
      <c r="M263" t="s">
        <v>5096</v>
      </c>
      <c r="N263" t="s">
        <v>3703</v>
      </c>
      <c r="O263" t="str">
        <f t="shared" si="26"/>
        <v/>
      </c>
      <c r="P263">
        <f t="shared" si="24"/>
        <v>0</v>
      </c>
      <c r="S263" t="s">
        <v>5356</v>
      </c>
      <c r="U263" t="s">
        <v>5096</v>
      </c>
      <c r="V263" t="s">
        <v>3703</v>
      </c>
      <c r="W263" t="str">
        <f t="shared" si="27"/>
        <v/>
      </c>
      <c r="X263">
        <f t="shared" si="25"/>
        <v>0</v>
      </c>
    </row>
    <row r="264" spans="3:24">
      <c r="C264" t="s">
        <v>5357</v>
      </c>
      <c r="E264" t="s">
        <v>5097</v>
      </c>
      <c r="F264" t="s">
        <v>3703</v>
      </c>
      <c r="G264" t="str">
        <f t="shared" si="22"/>
        <v/>
      </c>
      <c r="H264">
        <f t="shared" si="23"/>
        <v>0</v>
      </c>
      <c r="K264" t="s">
        <v>5357</v>
      </c>
      <c r="M264" t="s">
        <v>5097</v>
      </c>
      <c r="N264" t="s">
        <v>3703</v>
      </c>
      <c r="O264" t="str">
        <f t="shared" si="26"/>
        <v/>
      </c>
      <c r="P264">
        <f t="shared" si="24"/>
        <v>0</v>
      </c>
      <c r="S264" t="s">
        <v>5357</v>
      </c>
      <c r="U264" t="s">
        <v>5097</v>
      </c>
      <c r="V264" t="s">
        <v>3703</v>
      </c>
      <c r="W264" t="str">
        <f t="shared" si="27"/>
        <v/>
      </c>
      <c r="X264">
        <f t="shared" si="25"/>
        <v>0</v>
      </c>
    </row>
    <row r="265" spans="3:24">
      <c r="C265" t="s">
        <v>5358</v>
      </c>
      <c r="E265" t="s">
        <v>5098</v>
      </c>
      <c r="F265" t="s">
        <v>3703</v>
      </c>
      <c r="G265" t="str">
        <f t="shared" si="22"/>
        <v/>
      </c>
      <c r="H265">
        <f t="shared" si="23"/>
        <v>0</v>
      </c>
      <c r="K265" t="s">
        <v>5358</v>
      </c>
      <c r="M265" t="s">
        <v>5098</v>
      </c>
      <c r="N265" t="s">
        <v>3703</v>
      </c>
      <c r="O265" t="str">
        <f t="shared" si="26"/>
        <v/>
      </c>
      <c r="P265">
        <f t="shared" si="24"/>
        <v>0</v>
      </c>
      <c r="S265" t="s">
        <v>5358</v>
      </c>
      <c r="U265" t="s">
        <v>5098</v>
      </c>
      <c r="V265" t="s">
        <v>3703</v>
      </c>
      <c r="W265" t="str">
        <f t="shared" si="27"/>
        <v/>
      </c>
      <c r="X265">
        <f t="shared" si="25"/>
        <v>0</v>
      </c>
    </row>
    <row r="266" spans="3:24">
      <c r="C266" t="s">
        <v>5359</v>
      </c>
      <c r="E266" t="s">
        <v>5099</v>
      </c>
      <c r="F266" t="s">
        <v>3703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5359</v>
      </c>
      <c r="M266" t="s">
        <v>5099</v>
      </c>
      <c r="N266" t="s">
        <v>3703</v>
      </c>
      <c r="O266" t="str">
        <f t="shared" si="26"/>
        <v/>
      </c>
      <c r="P266">
        <f t="shared" si="24"/>
        <v>0</v>
      </c>
      <c r="S266" t="s">
        <v>5359</v>
      </c>
      <c r="U266" t="s">
        <v>5099</v>
      </c>
      <c r="V266" t="s">
        <v>3703</v>
      </c>
      <c r="W266" t="str">
        <f t="shared" si="27"/>
        <v/>
      </c>
      <c r="X266">
        <f t="shared" si="25"/>
        <v>0</v>
      </c>
    </row>
    <row r="267" spans="3:24">
      <c r="C267" t="s">
        <v>5360</v>
      </c>
      <c r="E267" t="s">
        <v>5100</v>
      </c>
      <c r="F267" t="s">
        <v>3703</v>
      </c>
      <c r="G267" t="str">
        <f t="shared" si="28"/>
        <v/>
      </c>
      <c r="H267">
        <f t="shared" ref="H267:H286" si="29">LEN(D267)</f>
        <v>0</v>
      </c>
      <c r="K267" t="s">
        <v>5360</v>
      </c>
      <c r="M267" t="s">
        <v>5100</v>
      </c>
      <c r="N267" t="s">
        <v>3703</v>
      </c>
      <c r="O267" t="str">
        <f t="shared" si="26"/>
        <v/>
      </c>
      <c r="P267">
        <f t="shared" ref="P267:P286" si="30">LEN(L267)</f>
        <v>0</v>
      </c>
      <c r="S267" t="s">
        <v>5360</v>
      </c>
      <c r="U267" t="s">
        <v>5100</v>
      </c>
      <c r="V267" t="s">
        <v>3703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5361</v>
      </c>
      <c r="E268" t="s">
        <v>5101</v>
      </c>
      <c r="F268" t="s">
        <v>3703</v>
      </c>
      <c r="G268" t="str">
        <f t="shared" si="28"/>
        <v/>
      </c>
      <c r="H268">
        <f t="shared" si="29"/>
        <v>0</v>
      </c>
      <c r="K268" t="s">
        <v>5361</v>
      </c>
      <c r="M268" t="s">
        <v>5101</v>
      </c>
      <c r="N268" t="s">
        <v>3703</v>
      </c>
      <c r="O268" t="str">
        <f t="shared" si="26"/>
        <v/>
      </c>
      <c r="P268">
        <f t="shared" si="30"/>
        <v>0</v>
      </c>
      <c r="S268" t="s">
        <v>5361</v>
      </c>
      <c r="U268" t="s">
        <v>5101</v>
      </c>
      <c r="V268" t="s">
        <v>3703</v>
      </c>
      <c r="W268" t="str">
        <f t="shared" si="27"/>
        <v/>
      </c>
      <c r="X268">
        <f t="shared" si="31"/>
        <v>0</v>
      </c>
    </row>
    <row r="269" spans="3:24">
      <c r="C269" t="s">
        <v>5362</v>
      </c>
      <c r="E269" t="s">
        <v>5102</v>
      </c>
      <c r="F269" t="s">
        <v>3703</v>
      </c>
      <c r="G269" t="str">
        <f t="shared" si="28"/>
        <v/>
      </c>
      <c r="H269">
        <f t="shared" si="29"/>
        <v>0</v>
      </c>
      <c r="K269" t="s">
        <v>5362</v>
      </c>
      <c r="M269" t="s">
        <v>5102</v>
      </c>
      <c r="N269" t="s">
        <v>3703</v>
      </c>
      <c r="O269" t="str">
        <f t="shared" si="26"/>
        <v/>
      </c>
      <c r="P269">
        <f t="shared" si="30"/>
        <v>0</v>
      </c>
      <c r="S269" t="s">
        <v>5362</v>
      </c>
      <c r="U269" t="s">
        <v>5102</v>
      </c>
      <c r="V269" t="s">
        <v>3703</v>
      </c>
      <c r="W269" t="str">
        <f t="shared" si="27"/>
        <v/>
      </c>
      <c r="X269">
        <f t="shared" si="31"/>
        <v>0</v>
      </c>
    </row>
    <row r="270" spans="3:24">
      <c r="C270" t="s">
        <v>5363</v>
      </c>
      <c r="E270" t="s">
        <v>5103</v>
      </c>
      <c r="F270" t="s">
        <v>3703</v>
      </c>
      <c r="G270" t="str">
        <f t="shared" si="28"/>
        <v/>
      </c>
      <c r="H270">
        <f t="shared" si="29"/>
        <v>0</v>
      </c>
      <c r="K270" t="s">
        <v>5363</v>
      </c>
      <c r="M270" t="s">
        <v>5103</v>
      </c>
      <c r="N270" t="s">
        <v>3703</v>
      </c>
      <c r="O270" t="str">
        <f t="shared" si="26"/>
        <v/>
      </c>
      <c r="P270">
        <f t="shared" si="30"/>
        <v>0</v>
      </c>
      <c r="S270" t="s">
        <v>5363</v>
      </c>
      <c r="U270" t="s">
        <v>5103</v>
      </c>
      <c r="V270" t="s">
        <v>3703</v>
      </c>
      <c r="W270" t="str">
        <f t="shared" si="27"/>
        <v/>
      </c>
      <c r="X270">
        <f t="shared" si="31"/>
        <v>0</v>
      </c>
    </row>
    <row r="271" spans="3:24">
      <c r="C271" t="s">
        <v>5364</v>
      </c>
      <c r="E271" t="s">
        <v>5104</v>
      </c>
      <c r="F271" t="s">
        <v>3703</v>
      </c>
      <c r="G271" t="str">
        <f t="shared" si="28"/>
        <v/>
      </c>
      <c r="H271">
        <f t="shared" si="29"/>
        <v>0</v>
      </c>
      <c r="K271" t="s">
        <v>5364</v>
      </c>
      <c r="M271" t="s">
        <v>5104</v>
      </c>
      <c r="N271" t="s">
        <v>3703</v>
      </c>
      <c r="O271" t="str">
        <f t="shared" si="26"/>
        <v/>
      </c>
      <c r="P271">
        <f t="shared" si="30"/>
        <v>0</v>
      </c>
      <c r="S271" t="s">
        <v>5364</v>
      </c>
      <c r="U271" t="s">
        <v>5104</v>
      </c>
      <c r="V271" t="s">
        <v>3703</v>
      </c>
      <c r="W271" t="str">
        <f t="shared" si="27"/>
        <v/>
      </c>
      <c r="X271">
        <f t="shared" si="31"/>
        <v>0</v>
      </c>
    </row>
    <row r="272" spans="3:24">
      <c r="C272" t="s">
        <v>5365</v>
      </c>
      <c r="E272" t="s">
        <v>5105</v>
      </c>
      <c r="F272" t="s">
        <v>3703</v>
      </c>
      <c r="G272" t="str">
        <f t="shared" si="28"/>
        <v/>
      </c>
      <c r="H272">
        <f t="shared" si="29"/>
        <v>0</v>
      </c>
      <c r="K272" t="s">
        <v>5365</v>
      </c>
      <c r="M272" t="s">
        <v>5105</v>
      </c>
      <c r="N272" t="s">
        <v>3703</v>
      </c>
      <c r="O272" t="str">
        <f t="shared" si="26"/>
        <v/>
      </c>
      <c r="P272">
        <f t="shared" si="30"/>
        <v>0</v>
      </c>
      <c r="S272" t="s">
        <v>5365</v>
      </c>
      <c r="U272" t="s">
        <v>5105</v>
      </c>
      <c r="V272" t="s">
        <v>3703</v>
      </c>
      <c r="W272" t="str">
        <f t="shared" si="27"/>
        <v/>
      </c>
      <c r="X272">
        <f t="shared" si="31"/>
        <v>0</v>
      </c>
    </row>
    <row r="273" spans="1:24">
      <c r="C273" t="s">
        <v>5366</v>
      </c>
      <c r="E273" t="s">
        <v>5106</v>
      </c>
      <c r="F273" t="s">
        <v>3703</v>
      </c>
      <c r="G273" t="str">
        <f t="shared" si="28"/>
        <v/>
      </c>
      <c r="H273">
        <f t="shared" si="29"/>
        <v>0</v>
      </c>
      <c r="K273" t="s">
        <v>5366</v>
      </c>
      <c r="M273" t="s">
        <v>5106</v>
      </c>
      <c r="N273" t="s">
        <v>3703</v>
      </c>
      <c r="O273" t="str">
        <f t="shared" si="26"/>
        <v/>
      </c>
      <c r="P273">
        <f t="shared" si="30"/>
        <v>0</v>
      </c>
      <c r="S273" t="s">
        <v>5366</v>
      </c>
      <c r="U273" t="s">
        <v>5106</v>
      </c>
      <c r="V273" t="s">
        <v>3703</v>
      </c>
      <c r="W273" t="str">
        <f t="shared" si="27"/>
        <v/>
      </c>
      <c r="X273">
        <f t="shared" si="31"/>
        <v>0</v>
      </c>
    </row>
    <row r="274" spans="1:24">
      <c r="C274" t="s">
        <v>5367</v>
      </c>
      <c r="E274" t="s">
        <v>5107</v>
      </c>
      <c r="F274" t="s">
        <v>3703</v>
      </c>
      <c r="G274" t="str">
        <f t="shared" si="28"/>
        <v/>
      </c>
      <c r="H274">
        <f t="shared" si="29"/>
        <v>0</v>
      </c>
      <c r="K274" t="s">
        <v>5367</v>
      </c>
      <c r="M274" t="s">
        <v>5107</v>
      </c>
      <c r="N274" t="s">
        <v>3703</v>
      </c>
      <c r="O274" t="str">
        <f t="shared" si="26"/>
        <v/>
      </c>
      <c r="P274">
        <f t="shared" si="30"/>
        <v>0</v>
      </c>
      <c r="S274" t="s">
        <v>5367</v>
      </c>
      <c r="U274" t="s">
        <v>5107</v>
      </c>
      <c r="V274" t="s">
        <v>3703</v>
      </c>
      <c r="W274" t="str">
        <f t="shared" si="27"/>
        <v/>
      </c>
      <c r="X274">
        <f t="shared" si="31"/>
        <v>0</v>
      </c>
    </row>
    <row r="275" spans="1:24">
      <c r="C275" t="s">
        <v>5368</v>
      </c>
      <c r="E275" t="s">
        <v>5108</v>
      </c>
      <c r="F275" t="s">
        <v>3703</v>
      </c>
      <c r="G275" t="str">
        <f t="shared" si="28"/>
        <v/>
      </c>
      <c r="H275">
        <f t="shared" si="29"/>
        <v>0</v>
      </c>
      <c r="K275" t="s">
        <v>5368</v>
      </c>
      <c r="M275" t="s">
        <v>5108</v>
      </c>
      <c r="N275" t="s">
        <v>3703</v>
      </c>
      <c r="O275" t="str">
        <f t="shared" si="26"/>
        <v/>
      </c>
      <c r="P275">
        <f t="shared" si="30"/>
        <v>0</v>
      </c>
      <c r="S275" t="s">
        <v>5368</v>
      </c>
      <c r="U275" t="s">
        <v>5108</v>
      </c>
      <c r="V275" t="s">
        <v>3703</v>
      </c>
      <c r="W275" t="str">
        <f t="shared" si="27"/>
        <v/>
      </c>
      <c r="X275">
        <f t="shared" si="31"/>
        <v>0</v>
      </c>
    </row>
    <row r="276" spans="1:24">
      <c r="C276" t="s">
        <v>5369</v>
      </c>
      <c r="E276" t="s">
        <v>5109</v>
      </c>
      <c r="F276" t="s">
        <v>3703</v>
      </c>
      <c r="G276" t="str">
        <f t="shared" si="28"/>
        <v/>
      </c>
      <c r="H276">
        <f t="shared" si="29"/>
        <v>0</v>
      </c>
      <c r="K276" t="s">
        <v>5369</v>
      </c>
      <c r="M276" t="s">
        <v>5109</v>
      </c>
      <c r="N276" t="s">
        <v>3703</v>
      </c>
      <c r="O276" t="str">
        <f t="shared" si="26"/>
        <v/>
      </c>
      <c r="P276">
        <f t="shared" si="30"/>
        <v>0</v>
      </c>
      <c r="S276" t="s">
        <v>5369</v>
      </c>
      <c r="U276" t="s">
        <v>5109</v>
      </c>
      <c r="V276" t="s">
        <v>3703</v>
      </c>
      <c r="W276" t="str">
        <f t="shared" si="27"/>
        <v/>
      </c>
      <c r="X276">
        <f t="shared" si="31"/>
        <v>0</v>
      </c>
    </row>
    <row r="277" spans="1:24">
      <c r="C277" t="s">
        <v>5370</v>
      </c>
      <c r="E277" t="s">
        <v>5110</v>
      </c>
      <c r="F277" t="s">
        <v>3703</v>
      </c>
      <c r="G277" t="str">
        <f t="shared" si="28"/>
        <v/>
      </c>
      <c r="H277">
        <f t="shared" si="29"/>
        <v>0</v>
      </c>
      <c r="K277" t="s">
        <v>5370</v>
      </c>
      <c r="M277" t="s">
        <v>5110</v>
      </c>
      <c r="N277" t="s">
        <v>3703</v>
      </c>
      <c r="O277" t="str">
        <f t="shared" si="26"/>
        <v/>
      </c>
      <c r="P277">
        <f t="shared" si="30"/>
        <v>0</v>
      </c>
      <c r="S277" t="s">
        <v>5370</v>
      </c>
      <c r="U277" t="s">
        <v>5110</v>
      </c>
      <c r="V277" t="s">
        <v>3703</v>
      </c>
      <c r="W277" t="str">
        <f t="shared" si="27"/>
        <v/>
      </c>
      <c r="X277">
        <f t="shared" si="31"/>
        <v>0</v>
      </c>
    </row>
    <row r="278" spans="1:24">
      <c r="C278" t="s">
        <v>5371</v>
      </c>
      <c r="E278" t="s">
        <v>5111</v>
      </c>
      <c r="F278" t="s">
        <v>3703</v>
      </c>
      <c r="G278" t="str">
        <f t="shared" si="28"/>
        <v/>
      </c>
      <c r="H278">
        <f t="shared" si="29"/>
        <v>0</v>
      </c>
      <c r="K278" t="s">
        <v>5371</v>
      </c>
      <c r="M278" t="s">
        <v>5111</v>
      </c>
      <c r="N278" t="s">
        <v>3703</v>
      </c>
      <c r="O278" t="str">
        <f t="shared" si="26"/>
        <v/>
      </c>
      <c r="P278">
        <f t="shared" si="30"/>
        <v>0</v>
      </c>
      <c r="S278" t="s">
        <v>5371</v>
      </c>
      <c r="U278" t="s">
        <v>5111</v>
      </c>
      <c r="V278" t="s">
        <v>3703</v>
      </c>
      <c r="W278" t="str">
        <f t="shared" si="27"/>
        <v/>
      </c>
      <c r="X278">
        <f t="shared" si="31"/>
        <v>0</v>
      </c>
    </row>
    <row r="279" spans="1:24">
      <c r="C279" t="s">
        <v>5372</v>
      </c>
      <c r="E279" t="s">
        <v>5112</v>
      </c>
      <c r="F279" t="s">
        <v>3703</v>
      </c>
      <c r="G279" t="str">
        <f t="shared" si="28"/>
        <v/>
      </c>
      <c r="H279">
        <f t="shared" si="29"/>
        <v>0</v>
      </c>
      <c r="K279" t="s">
        <v>5372</v>
      </c>
      <c r="M279" t="s">
        <v>5112</v>
      </c>
      <c r="N279" t="s">
        <v>3703</v>
      </c>
      <c r="O279" t="str">
        <f t="shared" si="26"/>
        <v/>
      </c>
      <c r="P279">
        <f t="shared" si="30"/>
        <v>0</v>
      </c>
      <c r="S279" t="s">
        <v>5372</v>
      </c>
      <c r="U279" t="s">
        <v>5112</v>
      </c>
      <c r="V279" t="s">
        <v>3703</v>
      </c>
      <c r="W279" t="str">
        <f t="shared" si="27"/>
        <v/>
      </c>
      <c r="X279">
        <f t="shared" si="31"/>
        <v>0</v>
      </c>
    </row>
    <row r="280" spans="1:24">
      <c r="C280" t="s">
        <v>5373</v>
      </c>
      <c r="E280" t="s">
        <v>5113</v>
      </c>
      <c r="F280" t="s">
        <v>3703</v>
      </c>
      <c r="G280" t="str">
        <f t="shared" si="28"/>
        <v/>
      </c>
      <c r="H280">
        <f t="shared" si="29"/>
        <v>0</v>
      </c>
      <c r="K280" t="s">
        <v>5373</v>
      </c>
      <c r="M280" t="s">
        <v>5113</v>
      </c>
      <c r="N280" t="s">
        <v>3703</v>
      </c>
      <c r="O280" t="str">
        <f t="shared" si="26"/>
        <v/>
      </c>
      <c r="P280">
        <f t="shared" si="30"/>
        <v>0</v>
      </c>
      <c r="S280" t="s">
        <v>5373</v>
      </c>
      <c r="U280" t="s">
        <v>5113</v>
      </c>
      <c r="V280" t="s">
        <v>3703</v>
      </c>
      <c r="W280" t="str">
        <f t="shared" si="27"/>
        <v/>
      </c>
      <c r="X280">
        <f t="shared" si="31"/>
        <v>0</v>
      </c>
    </row>
    <row r="281" spans="1:24">
      <c r="C281" t="s">
        <v>5374</v>
      </c>
      <c r="E281" t="s">
        <v>5114</v>
      </c>
      <c r="F281" t="s">
        <v>3703</v>
      </c>
      <c r="G281" t="str">
        <f t="shared" si="28"/>
        <v/>
      </c>
      <c r="H281">
        <f t="shared" si="29"/>
        <v>0</v>
      </c>
      <c r="K281" t="s">
        <v>5374</v>
      </c>
      <c r="M281" t="s">
        <v>5114</v>
      </c>
      <c r="N281" t="s">
        <v>3703</v>
      </c>
      <c r="O281" t="str">
        <f t="shared" si="26"/>
        <v/>
      </c>
      <c r="P281">
        <f t="shared" si="30"/>
        <v>0</v>
      </c>
      <c r="S281" t="s">
        <v>5374</v>
      </c>
      <c r="U281" t="s">
        <v>5114</v>
      </c>
      <c r="V281" t="s">
        <v>3703</v>
      </c>
      <c r="W281" t="str">
        <f t="shared" si="27"/>
        <v/>
      </c>
      <c r="X281">
        <f t="shared" si="31"/>
        <v>0</v>
      </c>
    </row>
    <row r="282" spans="1:24">
      <c r="C282" t="s">
        <v>5375</v>
      </c>
      <c r="E282" t="s">
        <v>5115</v>
      </c>
      <c r="F282" t="s">
        <v>3703</v>
      </c>
      <c r="G282" t="str">
        <f t="shared" si="28"/>
        <v/>
      </c>
      <c r="H282">
        <f t="shared" si="29"/>
        <v>0</v>
      </c>
      <c r="K282" t="s">
        <v>5375</v>
      </c>
      <c r="M282" t="s">
        <v>5115</v>
      </c>
      <c r="N282" t="s">
        <v>3703</v>
      </c>
      <c r="O282" t="str">
        <f t="shared" si="26"/>
        <v/>
      </c>
      <c r="P282">
        <f t="shared" si="30"/>
        <v>0</v>
      </c>
      <c r="S282" t="s">
        <v>5375</v>
      </c>
      <c r="U282" t="s">
        <v>5115</v>
      </c>
      <c r="V282" t="s">
        <v>3703</v>
      </c>
      <c r="W282" t="str">
        <f t="shared" si="27"/>
        <v/>
      </c>
      <c r="X282">
        <f t="shared" si="31"/>
        <v>0</v>
      </c>
    </row>
    <row r="283" spans="1:24">
      <c r="C283" t="s">
        <v>5376</v>
      </c>
      <c r="E283" t="s">
        <v>5116</v>
      </c>
      <c r="F283" t="s">
        <v>3703</v>
      </c>
      <c r="G283" t="str">
        <f t="shared" si="28"/>
        <v/>
      </c>
      <c r="H283">
        <f t="shared" si="29"/>
        <v>0</v>
      </c>
      <c r="K283" t="s">
        <v>5376</v>
      </c>
      <c r="M283" t="s">
        <v>5116</v>
      </c>
      <c r="N283" t="s">
        <v>3703</v>
      </c>
      <c r="O283" t="str">
        <f t="shared" si="26"/>
        <v/>
      </c>
      <c r="P283">
        <f t="shared" si="30"/>
        <v>0</v>
      </c>
      <c r="S283" t="s">
        <v>5376</v>
      </c>
      <c r="U283" t="s">
        <v>5116</v>
      </c>
      <c r="V283" t="s">
        <v>3703</v>
      </c>
      <c r="W283" t="str">
        <f t="shared" si="27"/>
        <v/>
      </c>
      <c r="X283">
        <f t="shared" si="31"/>
        <v>0</v>
      </c>
    </row>
    <row r="284" spans="1:24">
      <c r="C284" t="s">
        <v>5263</v>
      </c>
      <c r="E284" t="s">
        <v>4864</v>
      </c>
      <c r="F284" t="s">
        <v>3703</v>
      </c>
      <c r="G284" t="str">
        <f t="shared" si="28"/>
        <v/>
      </c>
      <c r="H284">
        <f t="shared" si="29"/>
        <v>0</v>
      </c>
      <c r="K284" t="s">
        <v>5263</v>
      </c>
      <c r="M284" t="s">
        <v>4864</v>
      </c>
      <c r="N284" t="s">
        <v>3703</v>
      </c>
      <c r="O284" t="str">
        <f t="shared" si="26"/>
        <v/>
      </c>
      <c r="P284">
        <f t="shared" si="30"/>
        <v>0</v>
      </c>
      <c r="S284" t="s">
        <v>5263</v>
      </c>
      <c r="U284" t="s">
        <v>4864</v>
      </c>
      <c r="V284" t="s">
        <v>3703</v>
      </c>
      <c r="W284" t="str">
        <f t="shared" si="27"/>
        <v/>
      </c>
      <c r="X284">
        <f t="shared" si="31"/>
        <v>0</v>
      </c>
    </row>
    <row r="285" spans="1:24">
      <c r="C285" t="s">
        <v>5377</v>
      </c>
      <c r="E285" t="s">
        <v>5117</v>
      </c>
      <c r="F285" t="s">
        <v>3703</v>
      </c>
      <c r="G285" t="str">
        <f t="shared" si="28"/>
        <v/>
      </c>
      <c r="H285">
        <f t="shared" si="29"/>
        <v>0</v>
      </c>
      <c r="K285" t="s">
        <v>5377</v>
      </c>
      <c r="M285" t="s">
        <v>5117</v>
      </c>
      <c r="N285" t="s">
        <v>3703</v>
      </c>
      <c r="O285" t="str">
        <f t="shared" si="26"/>
        <v/>
      </c>
      <c r="P285">
        <f t="shared" si="30"/>
        <v>0</v>
      </c>
      <c r="S285" t="s">
        <v>5377</v>
      </c>
      <c r="U285" t="s">
        <v>5117</v>
      </c>
      <c r="V285" t="s">
        <v>3703</v>
      </c>
      <c r="W285" t="str">
        <f t="shared" si="27"/>
        <v/>
      </c>
      <c r="X285">
        <f t="shared" si="31"/>
        <v>0</v>
      </c>
    </row>
    <row r="286" spans="1:24">
      <c r="C286" t="s">
        <v>5378</v>
      </c>
      <c r="E286" t="s">
        <v>5118</v>
      </c>
      <c r="F286" t="s">
        <v>3703</v>
      </c>
      <c r="G286" t="str">
        <f t="shared" si="28"/>
        <v/>
      </c>
      <c r="H286">
        <f t="shared" si="29"/>
        <v>0</v>
      </c>
      <c r="K286" t="s">
        <v>5378</v>
      </c>
      <c r="M286" t="s">
        <v>5118</v>
      </c>
      <c r="N286" t="s">
        <v>3703</v>
      </c>
      <c r="O286" t="str">
        <f t="shared" si="26"/>
        <v/>
      </c>
      <c r="P286">
        <f t="shared" si="30"/>
        <v>0</v>
      </c>
      <c r="S286" t="s">
        <v>5378</v>
      </c>
      <c r="U286" t="s">
        <v>5118</v>
      </c>
      <c r="V286" t="s">
        <v>3703</v>
      </c>
      <c r="W286" t="str">
        <f t="shared" si="27"/>
        <v/>
      </c>
      <c r="X286">
        <f t="shared" si="31"/>
        <v>0</v>
      </c>
    </row>
    <row r="287" spans="1:24">
      <c r="B287" t="s">
        <v>4854</v>
      </c>
      <c r="G287" t="str">
        <f>B287</f>
        <v>&lt;/emisoras&gt;</v>
      </c>
      <c r="J287" t="s">
        <v>4854</v>
      </c>
      <c r="O287" t="str">
        <f>J287</f>
        <v>&lt;/emisoras&gt;</v>
      </c>
      <c r="R287" t="s">
        <v>4854</v>
      </c>
      <c r="W287" t="str">
        <f>R287</f>
        <v>&lt;/emisoras&gt;</v>
      </c>
    </row>
    <row r="288" spans="1:24">
      <c r="A288" t="s">
        <v>4855</v>
      </c>
      <c r="G288" t="str">
        <f>A288</f>
        <v>&lt;/emisora&gt;</v>
      </c>
      <c r="I288" s="49" t="s">
        <v>4855</v>
      </c>
      <c r="O288" t="str">
        <f>I288</f>
        <v>&lt;/emisora&gt;</v>
      </c>
      <c r="Q288" s="49" t="s">
        <v>4855</v>
      </c>
      <c r="W288" t="str">
        <f>Q288</f>
        <v>&lt;/emisora&gt;</v>
      </c>
    </row>
    <row r="290" spans="3:24">
      <c r="F290" s="14" t="s">
        <v>5441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5446</v>
      </c>
      <c r="N290" s="14" t="s">
        <v>5441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5446</v>
      </c>
      <c r="V290" s="14" t="s">
        <v>5441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5446</v>
      </c>
    </row>
    <row r="291" spans="3:24">
      <c r="F291" s="14" t="s">
        <v>5442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5446</v>
      </c>
      <c r="N291" s="14" t="s">
        <v>5442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5446</v>
      </c>
      <c r="V291" s="14" t="s">
        <v>5442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5446</v>
      </c>
    </row>
    <row r="292" spans="3:24">
      <c r="F292" t="s">
        <v>5449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5446</v>
      </c>
      <c r="N292" s="14"/>
      <c r="P292" t="s">
        <v>5446</v>
      </c>
      <c r="V292" s="14"/>
      <c r="X292" t="s">
        <v>5446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4835</v>
      </c>
    </row>
    <row r="2" spans="1:8">
      <c r="A2" t="s">
        <v>5435</v>
      </c>
      <c r="G2" t="str">
        <f>A2</f>
        <v>&lt;ENTIDADES_FATCA &gt;</v>
      </c>
    </row>
    <row r="3" spans="1:8">
      <c r="D3" s="38">
        <v>191594</v>
      </c>
      <c r="E3" t="s">
        <v>5440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5436</v>
      </c>
      <c r="E4" t="s">
        <v>1852</v>
      </c>
      <c r="F4" s="39" t="s">
        <v>5379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5438</v>
      </c>
      <c r="E5" t="s">
        <v>5437</v>
      </c>
      <c r="F5" s="39" t="s">
        <v>5438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5439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4753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4754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4755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4756</v>
      </c>
      <c r="P6" t="s">
        <v>4780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4757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4758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4759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4760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4761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4762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4763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4764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4765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4766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4767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4768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4769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4770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4771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4772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4773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4774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4775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4776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4777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4778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4779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4682</v>
      </c>
      <c r="C1" s="4" t="s">
        <v>4681</v>
      </c>
      <c r="D1" t="s">
        <v>4680</v>
      </c>
      <c r="E1" t="s">
        <v>4679</v>
      </c>
      <c r="F1" t="s">
        <v>4678</v>
      </c>
      <c r="J1" t="s">
        <v>4677</v>
      </c>
      <c r="K1" t="s">
        <v>4676</v>
      </c>
    </row>
    <row r="3" spans="2:92">
      <c r="G3" t="s">
        <v>4675</v>
      </c>
      <c r="H3" t="s">
        <v>4674</v>
      </c>
      <c r="I3" t="s">
        <v>4673</v>
      </c>
    </row>
    <row r="9" spans="2:92">
      <c r="BH9" t="s">
        <v>4672</v>
      </c>
      <c r="BU9" t="s">
        <v>4671</v>
      </c>
      <c r="CA9" t="s">
        <v>1759</v>
      </c>
      <c r="CI9" t="s">
        <v>4670</v>
      </c>
    </row>
    <row r="10" spans="2:92">
      <c r="AZ10" t="s">
        <v>4669</v>
      </c>
      <c r="BH10" t="s">
        <v>4668</v>
      </c>
      <c r="BU10" t="s">
        <v>4667</v>
      </c>
      <c r="CN10" t="s">
        <v>5621</v>
      </c>
    </row>
    <row r="11" spans="2:92">
      <c r="AF11" t="s">
        <v>4666</v>
      </c>
      <c r="AZ11" t="s">
        <v>4665</v>
      </c>
      <c r="BH11" t="s">
        <v>1844</v>
      </c>
      <c r="BI11" t="s">
        <v>4664</v>
      </c>
      <c r="BJ11" t="s">
        <v>4663</v>
      </c>
      <c r="BK11" t="s">
        <v>4662</v>
      </c>
      <c r="BO11" t="s">
        <v>1844</v>
      </c>
      <c r="BP11" t="s">
        <v>4661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4660</v>
      </c>
      <c r="CN11" t="s">
        <v>5605</v>
      </c>
    </row>
    <row r="12" spans="2:92">
      <c r="F12" t="s">
        <v>4659</v>
      </c>
      <c r="K12" t="s">
        <v>4658</v>
      </c>
      <c r="P12" t="s">
        <v>4657</v>
      </c>
      <c r="U12" t="s">
        <v>4656</v>
      </c>
      <c r="Z12" t="s">
        <v>4655</v>
      </c>
      <c r="AC12" t="s">
        <v>4654</v>
      </c>
      <c r="AF12" t="s">
        <v>4653</v>
      </c>
      <c r="AH12" t="s">
        <v>4652</v>
      </c>
      <c r="AK12" t="s">
        <v>4651</v>
      </c>
      <c r="AN12" t="s">
        <v>4650</v>
      </c>
      <c r="AQ12" t="s">
        <v>4649</v>
      </c>
      <c r="AT12" t="s">
        <v>4648</v>
      </c>
      <c r="AW12" t="s">
        <v>4647</v>
      </c>
      <c r="AZ12" t="s">
        <v>4646</v>
      </c>
      <c r="BC12" t="s">
        <v>4645</v>
      </c>
      <c r="BE12" t="s">
        <v>4644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4643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4642</v>
      </c>
      <c r="CJ12">
        <v>13</v>
      </c>
      <c r="CN12" t="s">
        <v>5606</v>
      </c>
    </row>
    <row r="13" spans="2:92">
      <c r="B13" t="s">
        <v>4641</v>
      </c>
      <c r="C13" t="s">
        <v>4640</v>
      </c>
      <c r="D13" t="s">
        <v>4639</v>
      </c>
      <c r="F13" t="s">
        <v>1844</v>
      </c>
      <c r="G13" t="s">
        <v>4638</v>
      </c>
      <c r="K13" t="s">
        <v>4637</v>
      </c>
      <c r="L13" t="s">
        <v>4636</v>
      </c>
      <c r="P13" t="s">
        <v>4635</v>
      </c>
      <c r="Q13" t="s">
        <v>4634</v>
      </c>
      <c r="U13" t="s">
        <v>1844</v>
      </c>
      <c r="V13" t="s">
        <v>4633</v>
      </c>
      <c r="Z13" t="s">
        <v>4632</v>
      </c>
      <c r="AA13" t="s">
        <v>4631</v>
      </c>
      <c r="AC13">
        <v>1</v>
      </c>
      <c r="AD13" t="s">
        <v>4630</v>
      </c>
      <c r="AF13" t="s">
        <v>4629</v>
      </c>
      <c r="AH13">
        <v>1</v>
      </c>
      <c r="AI13" t="s">
        <v>4628</v>
      </c>
      <c r="AK13">
        <v>1</v>
      </c>
      <c r="AL13" t="s">
        <v>4628</v>
      </c>
      <c r="AN13">
        <v>1</v>
      </c>
      <c r="AO13" t="s">
        <v>4628</v>
      </c>
      <c r="AQ13">
        <v>1</v>
      </c>
      <c r="AR13" t="s">
        <v>4628</v>
      </c>
      <c r="AT13" t="s">
        <v>4627</v>
      </c>
      <c r="AU13" t="s">
        <v>4626</v>
      </c>
      <c r="AW13">
        <v>1</v>
      </c>
      <c r="AX13" t="s">
        <v>4625</v>
      </c>
      <c r="BC13" t="s">
        <v>4624</v>
      </c>
      <c r="BE13" s="31" t="s">
        <v>4623</v>
      </c>
      <c r="BF13" t="s">
        <v>4622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4621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4620</v>
      </c>
      <c r="CJ13">
        <v>22</v>
      </c>
      <c r="CN13" t="s">
        <v>5607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4619</v>
      </c>
      <c r="K14">
        <v>101</v>
      </c>
      <c r="L14" t="s">
        <v>4618</v>
      </c>
      <c r="P14">
        <v>15101</v>
      </c>
      <c r="Q14" t="s">
        <v>4591</v>
      </c>
      <c r="U14">
        <v>56</v>
      </c>
      <c r="V14" t="s">
        <v>4617</v>
      </c>
      <c r="Z14" t="s">
        <v>215</v>
      </c>
      <c r="AA14" t="s">
        <v>4616</v>
      </c>
      <c r="AC14">
        <v>2</v>
      </c>
      <c r="AD14" t="s">
        <v>4615</v>
      </c>
      <c r="AH14">
        <v>2</v>
      </c>
      <c r="AI14" t="s">
        <v>4614</v>
      </c>
      <c r="AK14">
        <v>2</v>
      </c>
      <c r="AL14" t="s">
        <v>4614</v>
      </c>
      <c r="AN14">
        <v>2</v>
      </c>
      <c r="AO14" t="s">
        <v>4614</v>
      </c>
      <c r="AQ14">
        <v>2</v>
      </c>
      <c r="AR14" t="s">
        <v>4614</v>
      </c>
      <c r="AT14" t="s">
        <v>4613</v>
      </c>
      <c r="AU14" t="s">
        <v>4612</v>
      </c>
      <c r="AW14">
        <v>2</v>
      </c>
      <c r="AX14" t="s">
        <v>4611</v>
      </c>
      <c r="BE14" s="31" t="s">
        <v>4610</v>
      </c>
      <c r="BF14" t="s">
        <v>4609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4608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4607</v>
      </c>
      <c r="CJ14">
        <v>26</v>
      </c>
      <c r="CN14" t="s">
        <v>5608</v>
      </c>
    </row>
    <row r="15" spans="2:92">
      <c r="B15" t="s">
        <v>1704</v>
      </c>
      <c r="F15">
        <v>121</v>
      </c>
      <c r="G15" t="s">
        <v>4606</v>
      </c>
      <c r="K15">
        <v>102</v>
      </c>
      <c r="L15" t="s">
        <v>4605</v>
      </c>
      <c r="P15">
        <v>15102</v>
      </c>
      <c r="Q15" t="s">
        <v>4604</v>
      </c>
      <c r="U15">
        <v>55</v>
      </c>
      <c r="V15" t="s">
        <v>4603</v>
      </c>
      <c r="AC15">
        <v>3</v>
      </c>
      <c r="AD15" t="s">
        <v>4602</v>
      </c>
      <c r="AH15">
        <v>3</v>
      </c>
      <c r="AI15" t="s">
        <v>4589</v>
      </c>
      <c r="AK15">
        <v>3</v>
      </c>
      <c r="AL15" t="s">
        <v>4589</v>
      </c>
      <c r="AN15">
        <v>3</v>
      </c>
      <c r="AO15" t="s">
        <v>4589</v>
      </c>
      <c r="AQ15">
        <v>3</v>
      </c>
      <c r="AR15" t="s">
        <v>4589</v>
      </c>
      <c r="AT15" t="s">
        <v>4601</v>
      </c>
      <c r="AU15" t="s">
        <v>4600</v>
      </c>
      <c r="AW15">
        <v>3</v>
      </c>
      <c r="AX15" t="s">
        <v>4599</v>
      </c>
      <c r="BE15" s="31" t="s">
        <v>4598</v>
      </c>
      <c r="BF15" t="s">
        <v>4597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4596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4595</v>
      </c>
      <c r="CJ15">
        <v>24</v>
      </c>
      <c r="CN15" t="s">
        <v>5609</v>
      </c>
    </row>
    <row r="16" spans="2:92">
      <c r="B16" t="s">
        <v>1705</v>
      </c>
      <c r="F16">
        <v>1</v>
      </c>
      <c r="G16" t="s">
        <v>4594</v>
      </c>
      <c r="K16">
        <v>103</v>
      </c>
      <c r="L16" t="s">
        <v>4593</v>
      </c>
      <c r="P16">
        <v>15201</v>
      </c>
      <c r="Q16" t="s">
        <v>4592</v>
      </c>
      <c r="U16">
        <v>1</v>
      </c>
      <c r="V16" t="s">
        <v>4591</v>
      </c>
      <c r="AC16">
        <v>4</v>
      </c>
      <c r="AD16" t="s">
        <v>4590</v>
      </c>
      <c r="AH16">
        <v>4</v>
      </c>
      <c r="AI16" t="s">
        <v>4577</v>
      </c>
      <c r="AK16">
        <v>4</v>
      </c>
      <c r="AL16" t="s">
        <v>4577</v>
      </c>
      <c r="AN16">
        <v>4</v>
      </c>
      <c r="AO16" t="s">
        <v>4589</v>
      </c>
      <c r="AQ16">
        <v>4</v>
      </c>
      <c r="AR16" t="s">
        <v>4589</v>
      </c>
      <c r="AT16" t="s">
        <v>4588</v>
      </c>
      <c r="AU16" t="s">
        <v>4587</v>
      </c>
      <c r="AW16">
        <v>4</v>
      </c>
      <c r="AX16" t="s">
        <v>4586</v>
      </c>
      <c r="BE16" s="31" t="s">
        <v>4585</v>
      </c>
      <c r="BF16" t="s">
        <v>4584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4583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4582</v>
      </c>
      <c r="CN16" t="s">
        <v>5610</v>
      </c>
    </row>
    <row r="17" spans="2:92">
      <c r="B17" t="s">
        <v>246</v>
      </c>
      <c r="F17">
        <v>2</v>
      </c>
      <c r="G17" t="s">
        <v>4581</v>
      </c>
      <c r="K17">
        <v>104</v>
      </c>
      <c r="L17" t="s">
        <v>4580</v>
      </c>
      <c r="P17">
        <v>15202</v>
      </c>
      <c r="Q17" t="s">
        <v>4579</v>
      </c>
      <c r="U17">
        <v>2</v>
      </c>
      <c r="V17" t="s">
        <v>4578</v>
      </c>
      <c r="AN17">
        <v>5</v>
      </c>
      <c r="AO17" t="s">
        <v>4577</v>
      </c>
      <c r="AQ17">
        <v>5</v>
      </c>
      <c r="AR17" t="s">
        <v>4577</v>
      </c>
      <c r="AT17" t="s">
        <v>4576</v>
      </c>
      <c r="AU17" t="s">
        <v>4575</v>
      </c>
      <c r="BE17" s="31" t="s">
        <v>4574</v>
      </c>
      <c r="BF17" t="s">
        <v>4573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4572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4571</v>
      </c>
      <c r="CN17" t="s">
        <v>5611</v>
      </c>
    </row>
    <row r="18" spans="2:92">
      <c r="B18" t="s">
        <v>1706</v>
      </c>
      <c r="F18">
        <v>3</v>
      </c>
      <c r="G18" t="s">
        <v>4570</v>
      </c>
      <c r="K18">
        <v>105</v>
      </c>
      <c r="L18" t="s">
        <v>4569</v>
      </c>
      <c r="P18">
        <v>1101</v>
      </c>
      <c r="Q18" t="s">
        <v>4568</v>
      </c>
      <c r="U18">
        <v>3</v>
      </c>
      <c r="V18" t="s">
        <v>4568</v>
      </c>
      <c r="AT18" t="s">
        <v>4567</v>
      </c>
      <c r="AU18" t="s">
        <v>4566</v>
      </c>
      <c r="BE18" t="s">
        <v>4565</v>
      </c>
      <c r="BF18" t="s">
        <v>4564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4563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4562</v>
      </c>
      <c r="CN18" t="s">
        <v>5612</v>
      </c>
    </row>
    <row r="19" spans="2:92">
      <c r="F19">
        <v>4</v>
      </c>
      <c r="G19" t="s">
        <v>4561</v>
      </c>
      <c r="K19">
        <v>106</v>
      </c>
      <c r="L19" t="s">
        <v>4560</v>
      </c>
      <c r="P19">
        <v>1107</v>
      </c>
      <c r="Q19" t="s">
        <v>4559</v>
      </c>
      <c r="U19">
        <v>4</v>
      </c>
      <c r="V19" t="s">
        <v>4558</v>
      </c>
      <c r="AT19" t="s">
        <v>4557</v>
      </c>
      <c r="AU19" t="s">
        <v>4556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4555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4554</v>
      </c>
      <c r="CN19" t="s">
        <v>5613</v>
      </c>
    </row>
    <row r="20" spans="2:92">
      <c r="F20">
        <v>5</v>
      </c>
      <c r="G20" t="s">
        <v>4553</v>
      </c>
      <c r="K20">
        <v>107</v>
      </c>
      <c r="L20" t="s">
        <v>4552</v>
      </c>
      <c r="P20">
        <v>1401</v>
      </c>
      <c r="Q20" t="s">
        <v>4551</v>
      </c>
      <c r="U20">
        <v>5</v>
      </c>
      <c r="V20" t="s">
        <v>4515</v>
      </c>
      <c r="AT20" t="s">
        <v>4550</v>
      </c>
      <c r="AU20" t="s">
        <v>4549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4548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4547</v>
      </c>
      <c r="CN20" t="s">
        <v>5614</v>
      </c>
    </row>
    <row r="21" spans="2:92">
      <c r="F21">
        <v>6</v>
      </c>
      <c r="G21" t="s">
        <v>4546</v>
      </c>
      <c r="K21">
        <v>108</v>
      </c>
      <c r="L21" t="s">
        <v>4545</v>
      </c>
      <c r="P21">
        <v>1402</v>
      </c>
      <c r="Q21" t="s">
        <v>4544</v>
      </c>
      <c r="U21">
        <v>6</v>
      </c>
      <c r="V21" t="s">
        <v>4543</v>
      </c>
      <c r="AT21" t="s">
        <v>4542</v>
      </c>
      <c r="AU21" t="s">
        <v>4541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4540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4539</v>
      </c>
      <c r="CN21" t="s">
        <v>5615</v>
      </c>
    </row>
    <row r="22" spans="2:92">
      <c r="F22">
        <v>7</v>
      </c>
      <c r="G22" t="s">
        <v>4538</v>
      </c>
      <c r="K22">
        <v>109</v>
      </c>
      <c r="L22" t="s">
        <v>4537</v>
      </c>
      <c r="P22">
        <v>1403</v>
      </c>
      <c r="Q22" t="s">
        <v>4536</v>
      </c>
      <c r="U22">
        <v>7</v>
      </c>
      <c r="V22" t="s">
        <v>4466</v>
      </c>
      <c r="AT22" t="s">
        <v>4535</v>
      </c>
      <c r="AU22" t="s">
        <v>4534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4533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4532</v>
      </c>
      <c r="CN22" t="s">
        <v>5616</v>
      </c>
    </row>
    <row r="23" spans="2:92">
      <c r="F23">
        <v>8</v>
      </c>
      <c r="G23" t="s">
        <v>4531</v>
      </c>
      <c r="K23">
        <v>110</v>
      </c>
      <c r="L23" t="s">
        <v>4530</v>
      </c>
      <c r="P23">
        <v>1404</v>
      </c>
      <c r="Q23" t="s">
        <v>4529</v>
      </c>
      <c r="U23">
        <v>8</v>
      </c>
      <c r="V23" t="s">
        <v>4528</v>
      </c>
      <c r="AT23" t="s">
        <v>4527</v>
      </c>
      <c r="AU23" t="s">
        <v>4526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4525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5617</v>
      </c>
    </row>
    <row r="24" spans="2:92">
      <c r="F24">
        <v>9</v>
      </c>
      <c r="G24" t="s">
        <v>4524</v>
      </c>
      <c r="K24">
        <v>111</v>
      </c>
      <c r="L24" t="s">
        <v>4523</v>
      </c>
      <c r="P24">
        <v>1405</v>
      </c>
      <c r="Q24" t="s">
        <v>4522</v>
      </c>
      <c r="U24">
        <v>9</v>
      </c>
      <c r="V24" t="s">
        <v>4434</v>
      </c>
      <c r="AT24" t="s">
        <v>4521</v>
      </c>
      <c r="AU24" t="s">
        <v>4520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4519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4518</v>
      </c>
      <c r="CN24" t="s">
        <v>5618</v>
      </c>
    </row>
    <row r="25" spans="2:92">
      <c r="F25">
        <v>10</v>
      </c>
      <c r="G25" t="s">
        <v>4517</v>
      </c>
      <c r="K25">
        <v>112</v>
      </c>
      <c r="L25" t="s">
        <v>4516</v>
      </c>
      <c r="P25">
        <v>2101</v>
      </c>
      <c r="Q25" t="s">
        <v>4515</v>
      </c>
      <c r="U25">
        <v>10</v>
      </c>
      <c r="V25" t="s">
        <v>4401</v>
      </c>
      <c r="AT25" t="s">
        <v>4514</v>
      </c>
      <c r="AU25" t="s">
        <v>4513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4512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4511</v>
      </c>
      <c r="CN25" t="s">
        <v>5619</v>
      </c>
    </row>
    <row r="26" spans="2:92">
      <c r="F26">
        <v>11</v>
      </c>
      <c r="G26" t="s">
        <v>4510</v>
      </c>
      <c r="K26">
        <v>113</v>
      </c>
      <c r="L26" t="s">
        <v>4509</v>
      </c>
      <c r="P26">
        <v>2102</v>
      </c>
      <c r="Q26" t="s">
        <v>4508</v>
      </c>
      <c r="U26">
        <v>11</v>
      </c>
      <c r="V26" t="s">
        <v>4507</v>
      </c>
      <c r="AT26" t="s">
        <v>4506</v>
      </c>
      <c r="AU26" t="s">
        <v>4505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4504</v>
      </c>
      <c r="CI26" t="s">
        <v>4503</v>
      </c>
      <c r="CN26" t="s">
        <v>5620</v>
      </c>
    </row>
    <row r="27" spans="2:92">
      <c r="F27">
        <v>30</v>
      </c>
      <c r="G27" t="s">
        <v>4502</v>
      </c>
      <c r="K27">
        <v>114</v>
      </c>
      <c r="L27" t="s">
        <v>4501</v>
      </c>
      <c r="P27">
        <v>2103</v>
      </c>
      <c r="Q27" t="s">
        <v>4500</v>
      </c>
      <c r="U27">
        <v>12</v>
      </c>
      <c r="V27" t="s">
        <v>4499</v>
      </c>
      <c r="AT27" t="s">
        <v>4498</v>
      </c>
      <c r="AU27" t="s">
        <v>4497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4496</v>
      </c>
      <c r="CI27" t="s">
        <v>4495</v>
      </c>
    </row>
    <row r="28" spans="2:92">
      <c r="F28">
        <v>31</v>
      </c>
      <c r="G28" t="s">
        <v>1762</v>
      </c>
      <c r="K28">
        <v>115</v>
      </c>
      <c r="L28" t="s">
        <v>4494</v>
      </c>
      <c r="P28">
        <v>2104</v>
      </c>
      <c r="Q28" t="s">
        <v>4493</v>
      </c>
      <c r="U28">
        <v>13</v>
      </c>
      <c r="V28" t="s">
        <v>4492</v>
      </c>
      <c r="AT28" t="s">
        <v>4491</v>
      </c>
      <c r="AU28" t="s">
        <v>4490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4489</v>
      </c>
      <c r="CI28" t="s">
        <v>4488</v>
      </c>
    </row>
    <row r="29" spans="2:92">
      <c r="F29">
        <v>32</v>
      </c>
      <c r="G29" t="s">
        <v>4487</v>
      </c>
      <c r="K29">
        <v>116</v>
      </c>
      <c r="L29" t="s">
        <v>4486</v>
      </c>
      <c r="P29">
        <v>2201</v>
      </c>
      <c r="Q29" t="s">
        <v>4485</v>
      </c>
      <c r="U29">
        <v>14</v>
      </c>
      <c r="V29" t="s">
        <v>4484</v>
      </c>
      <c r="AT29" t="s">
        <v>4483</v>
      </c>
      <c r="AU29" t="s">
        <v>4482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4481</v>
      </c>
      <c r="CI29" t="s">
        <v>109</v>
      </c>
    </row>
    <row r="30" spans="2:92">
      <c r="F30">
        <v>33</v>
      </c>
      <c r="G30" t="s">
        <v>4480</v>
      </c>
      <c r="K30">
        <v>117</v>
      </c>
      <c r="L30" t="s">
        <v>4479</v>
      </c>
      <c r="P30">
        <v>2202</v>
      </c>
      <c r="Q30" t="s">
        <v>4478</v>
      </c>
      <c r="U30">
        <v>15</v>
      </c>
      <c r="V30" t="s">
        <v>4262</v>
      </c>
      <c r="AT30" t="s">
        <v>4477</v>
      </c>
      <c r="AU30" t="s">
        <v>4476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4475</v>
      </c>
      <c r="CI30" t="s">
        <v>97</v>
      </c>
    </row>
    <row r="31" spans="2:92">
      <c r="F31">
        <v>34</v>
      </c>
      <c r="G31" t="s">
        <v>4474</v>
      </c>
      <c r="K31">
        <v>201</v>
      </c>
      <c r="L31" t="s">
        <v>4473</v>
      </c>
      <c r="P31">
        <v>2203</v>
      </c>
      <c r="Q31" t="s">
        <v>4472</v>
      </c>
      <c r="U31">
        <v>16</v>
      </c>
      <c r="V31" t="s">
        <v>4256</v>
      </c>
      <c r="AT31" t="s">
        <v>4471</v>
      </c>
      <c r="AU31" t="s">
        <v>4470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4469</v>
      </c>
      <c r="CI31" t="s">
        <v>101</v>
      </c>
    </row>
    <row r="32" spans="2:92">
      <c r="F32">
        <v>35</v>
      </c>
      <c r="G32" t="s">
        <v>4468</v>
      </c>
      <c r="K32">
        <v>202</v>
      </c>
      <c r="L32" t="s">
        <v>4467</v>
      </c>
      <c r="P32">
        <v>2301</v>
      </c>
      <c r="Q32" t="s">
        <v>4466</v>
      </c>
      <c r="U32">
        <v>17</v>
      </c>
      <c r="V32" t="s">
        <v>4219</v>
      </c>
      <c r="AT32" t="s">
        <v>4465</v>
      </c>
      <c r="AU32" t="s">
        <v>4464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4463</v>
      </c>
      <c r="CI32" t="s">
        <v>105</v>
      </c>
    </row>
    <row r="33" spans="6:68">
      <c r="F33">
        <v>36</v>
      </c>
      <c r="G33" t="s">
        <v>4462</v>
      </c>
      <c r="K33">
        <v>203</v>
      </c>
      <c r="L33" t="s">
        <v>4461</v>
      </c>
      <c r="P33">
        <v>2302</v>
      </c>
      <c r="Q33" t="s">
        <v>4460</v>
      </c>
      <c r="U33">
        <v>18</v>
      </c>
      <c r="V33" t="s">
        <v>4209</v>
      </c>
      <c r="AT33" t="s">
        <v>4459</v>
      </c>
      <c r="AU33" t="s">
        <v>4458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4457</v>
      </c>
    </row>
    <row r="34" spans="6:68">
      <c r="F34">
        <v>37</v>
      </c>
      <c r="G34" t="s">
        <v>4456</v>
      </c>
      <c r="K34">
        <v>204</v>
      </c>
      <c r="L34" t="s">
        <v>4455</v>
      </c>
      <c r="P34">
        <v>3101</v>
      </c>
      <c r="Q34" t="s">
        <v>4454</v>
      </c>
      <c r="U34">
        <v>19</v>
      </c>
      <c r="V34" t="s">
        <v>4185</v>
      </c>
      <c r="AT34" t="s">
        <v>4453</v>
      </c>
      <c r="AU34" t="s">
        <v>4452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4451</v>
      </c>
    </row>
    <row r="35" spans="6:68">
      <c r="F35">
        <v>38</v>
      </c>
      <c r="G35" t="s">
        <v>4450</v>
      </c>
      <c r="K35">
        <v>205</v>
      </c>
      <c r="L35" t="s">
        <v>4449</v>
      </c>
      <c r="P35">
        <v>3102</v>
      </c>
      <c r="Q35" t="s">
        <v>4448</v>
      </c>
      <c r="U35">
        <v>20</v>
      </c>
      <c r="V35" t="s">
        <v>4447</v>
      </c>
      <c r="AT35" t="s">
        <v>4446</v>
      </c>
      <c r="AU35" t="s">
        <v>4445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4444</v>
      </c>
    </row>
    <row r="36" spans="6:68">
      <c r="F36">
        <v>39</v>
      </c>
      <c r="G36" t="s">
        <v>4443</v>
      </c>
      <c r="K36">
        <v>206</v>
      </c>
      <c r="L36" t="s">
        <v>4442</v>
      </c>
      <c r="P36">
        <v>3103</v>
      </c>
      <c r="Q36" t="s">
        <v>4441</v>
      </c>
      <c r="U36">
        <v>21</v>
      </c>
      <c r="V36" t="s">
        <v>4440</v>
      </c>
      <c r="AT36" t="s">
        <v>4439</v>
      </c>
      <c r="AU36" t="s">
        <v>4438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4437</v>
      </c>
    </row>
    <row r="37" spans="6:68">
      <c r="F37">
        <v>40</v>
      </c>
      <c r="G37" t="s">
        <v>4436</v>
      </c>
      <c r="K37">
        <v>207</v>
      </c>
      <c r="L37" t="s">
        <v>4435</v>
      </c>
      <c r="P37">
        <v>3201</v>
      </c>
      <c r="Q37" t="s">
        <v>4434</v>
      </c>
      <c r="U37">
        <v>22</v>
      </c>
      <c r="V37" t="s">
        <v>4433</v>
      </c>
      <c r="AT37" t="s">
        <v>4432</v>
      </c>
      <c r="AU37" t="s">
        <v>4431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4430</v>
      </c>
    </row>
    <row r="38" spans="6:68">
      <c r="F38">
        <v>41</v>
      </c>
      <c r="G38" t="s">
        <v>4429</v>
      </c>
      <c r="K38">
        <v>208</v>
      </c>
      <c r="L38" t="s">
        <v>4428</v>
      </c>
      <c r="P38">
        <v>3202</v>
      </c>
      <c r="Q38" t="s">
        <v>4427</v>
      </c>
      <c r="U38">
        <v>23</v>
      </c>
      <c r="V38" t="s">
        <v>4426</v>
      </c>
      <c r="AT38" t="s">
        <v>4425</v>
      </c>
      <c r="AU38" t="s">
        <v>4424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4423</v>
      </c>
    </row>
    <row r="39" spans="6:68">
      <c r="F39">
        <v>42</v>
      </c>
      <c r="G39" t="s">
        <v>4422</v>
      </c>
      <c r="K39">
        <v>209</v>
      </c>
      <c r="L39" t="s">
        <v>4421</v>
      </c>
      <c r="P39">
        <v>3301</v>
      </c>
      <c r="Q39" t="s">
        <v>4420</v>
      </c>
      <c r="U39">
        <v>24</v>
      </c>
      <c r="V39" t="s">
        <v>4419</v>
      </c>
      <c r="AT39" t="s">
        <v>4418</v>
      </c>
      <c r="AU39" t="s">
        <v>4417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4416</v>
      </c>
    </row>
    <row r="40" spans="6:68">
      <c r="F40">
        <v>43</v>
      </c>
      <c r="G40" t="s">
        <v>4415</v>
      </c>
      <c r="K40">
        <v>210</v>
      </c>
      <c r="L40" t="s">
        <v>4414</v>
      </c>
      <c r="P40">
        <v>3302</v>
      </c>
      <c r="Q40" t="s">
        <v>4413</v>
      </c>
      <c r="U40">
        <v>25</v>
      </c>
      <c r="V40" t="s">
        <v>3967</v>
      </c>
      <c r="AT40" t="s">
        <v>4412</v>
      </c>
      <c r="AU40" t="s">
        <v>4411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4410</v>
      </c>
    </row>
    <row r="41" spans="6:68">
      <c r="F41">
        <v>44</v>
      </c>
      <c r="G41" t="s">
        <v>4409</v>
      </c>
      <c r="K41">
        <v>211</v>
      </c>
      <c r="L41" t="s">
        <v>4408</v>
      </c>
      <c r="P41">
        <v>3303</v>
      </c>
      <c r="Q41" t="s">
        <v>4407</v>
      </c>
      <c r="U41">
        <v>26</v>
      </c>
      <c r="V41" t="s">
        <v>3947</v>
      </c>
      <c r="AT41" t="s">
        <v>4406</v>
      </c>
      <c r="AU41" t="s">
        <v>4405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4404</v>
      </c>
    </row>
    <row r="42" spans="6:68">
      <c r="F42">
        <v>45</v>
      </c>
      <c r="G42" t="s">
        <v>4403</v>
      </c>
      <c r="K42">
        <v>212</v>
      </c>
      <c r="L42" t="s">
        <v>4402</v>
      </c>
      <c r="P42">
        <v>3304</v>
      </c>
      <c r="Q42" t="s">
        <v>4401</v>
      </c>
      <c r="U42">
        <v>27</v>
      </c>
      <c r="V42" t="s">
        <v>4400</v>
      </c>
      <c r="AT42" t="s">
        <v>4399</v>
      </c>
      <c r="AU42" t="s">
        <v>4398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4397</v>
      </c>
    </row>
    <row r="43" spans="6:68">
      <c r="F43">
        <v>46</v>
      </c>
      <c r="G43" t="s">
        <v>4396</v>
      </c>
      <c r="K43">
        <v>213</v>
      </c>
      <c r="L43" t="s">
        <v>4395</v>
      </c>
      <c r="P43">
        <v>4101</v>
      </c>
      <c r="Q43" t="s">
        <v>4394</v>
      </c>
      <c r="U43">
        <v>28</v>
      </c>
      <c r="V43" t="s">
        <v>3923</v>
      </c>
      <c r="AT43" t="s">
        <v>4393</v>
      </c>
      <c r="AU43" t="s">
        <v>4392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4391</v>
      </c>
    </row>
    <row r="44" spans="6:68">
      <c r="F44">
        <v>47</v>
      </c>
      <c r="G44" t="s">
        <v>4390</v>
      </c>
      <c r="K44">
        <v>214</v>
      </c>
      <c r="L44" t="s">
        <v>4389</v>
      </c>
      <c r="P44">
        <v>4102</v>
      </c>
      <c r="Q44" t="s">
        <v>4388</v>
      </c>
      <c r="U44">
        <v>29</v>
      </c>
      <c r="V44" t="s">
        <v>4387</v>
      </c>
      <c r="AT44" t="s">
        <v>4386</v>
      </c>
      <c r="AU44" t="s">
        <v>4385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4384</v>
      </c>
    </row>
    <row r="45" spans="6:68">
      <c r="F45">
        <v>81</v>
      </c>
      <c r="G45" t="s">
        <v>4383</v>
      </c>
      <c r="K45">
        <v>215</v>
      </c>
      <c r="L45" t="s">
        <v>4382</v>
      </c>
      <c r="P45">
        <v>4103</v>
      </c>
      <c r="Q45" t="s">
        <v>4381</v>
      </c>
      <c r="U45">
        <v>30</v>
      </c>
      <c r="V45" t="s">
        <v>3897</v>
      </c>
      <c r="AT45" t="s">
        <v>4380</v>
      </c>
      <c r="AU45" t="s">
        <v>4379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4378</v>
      </c>
    </row>
    <row r="46" spans="6:68">
      <c r="F46">
        <v>61</v>
      </c>
      <c r="G46" t="s">
        <v>4377</v>
      </c>
      <c r="K46">
        <v>216</v>
      </c>
      <c r="L46" t="s">
        <v>4376</v>
      </c>
      <c r="P46">
        <v>4104</v>
      </c>
      <c r="Q46" t="s">
        <v>4375</v>
      </c>
      <c r="U46">
        <v>31</v>
      </c>
      <c r="V46" t="s">
        <v>4374</v>
      </c>
      <c r="AT46" t="s">
        <v>4373</v>
      </c>
      <c r="AU46" t="s">
        <v>4372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4371</v>
      </c>
    </row>
    <row r="47" spans="6:68">
      <c r="F47">
        <v>62</v>
      </c>
      <c r="G47" t="s">
        <v>4370</v>
      </c>
      <c r="K47">
        <v>217</v>
      </c>
      <c r="L47" t="s">
        <v>4369</v>
      </c>
      <c r="P47">
        <v>4105</v>
      </c>
      <c r="Q47" t="s">
        <v>4368</v>
      </c>
      <c r="U47">
        <v>32</v>
      </c>
      <c r="V47" t="s">
        <v>4367</v>
      </c>
      <c r="AT47" t="s">
        <v>4366</v>
      </c>
      <c r="AU47" t="s">
        <v>4365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4364</v>
      </c>
    </row>
    <row r="48" spans="6:68">
      <c r="F48">
        <v>181</v>
      </c>
      <c r="G48" t="s">
        <v>4363</v>
      </c>
      <c r="K48">
        <v>218</v>
      </c>
      <c r="L48" t="s">
        <v>4362</v>
      </c>
      <c r="P48">
        <v>4106</v>
      </c>
      <c r="Q48" t="s">
        <v>4361</v>
      </c>
      <c r="U48">
        <v>33</v>
      </c>
      <c r="V48" t="s">
        <v>4360</v>
      </c>
      <c r="AT48" t="s">
        <v>4359</v>
      </c>
      <c r="AU48" t="s">
        <v>4358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4357</v>
      </c>
    </row>
    <row r="49" spans="6:68">
      <c r="F49">
        <v>161</v>
      </c>
      <c r="G49" t="s">
        <v>4356</v>
      </c>
      <c r="K49">
        <v>219</v>
      </c>
      <c r="L49" t="s">
        <v>4355</v>
      </c>
      <c r="P49">
        <v>4201</v>
      </c>
      <c r="Q49" t="s">
        <v>4354</v>
      </c>
      <c r="U49">
        <v>34</v>
      </c>
      <c r="V49" t="s">
        <v>4353</v>
      </c>
      <c r="AT49" t="s">
        <v>4352</v>
      </c>
      <c r="AU49" t="s">
        <v>4351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4350</v>
      </c>
    </row>
    <row r="50" spans="6:68">
      <c r="F50">
        <v>141</v>
      </c>
      <c r="G50" t="s">
        <v>4349</v>
      </c>
      <c r="K50">
        <v>220</v>
      </c>
      <c r="L50" t="s">
        <v>4348</v>
      </c>
      <c r="P50">
        <v>4202</v>
      </c>
      <c r="Q50" t="s">
        <v>4347</v>
      </c>
      <c r="U50">
        <v>35</v>
      </c>
      <c r="V50" t="s">
        <v>3824</v>
      </c>
      <c r="AT50" t="s">
        <v>4346</v>
      </c>
      <c r="AU50" t="s">
        <v>4345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4344</v>
      </c>
    </row>
    <row r="51" spans="6:68">
      <c r="F51">
        <v>201</v>
      </c>
      <c r="G51" t="s">
        <v>4343</v>
      </c>
      <c r="K51">
        <v>301</v>
      </c>
      <c r="L51" t="s">
        <v>4342</v>
      </c>
      <c r="P51">
        <v>4203</v>
      </c>
      <c r="Q51" t="s">
        <v>4341</v>
      </c>
      <c r="U51">
        <v>36</v>
      </c>
      <c r="V51" t="s">
        <v>4340</v>
      </c>
      <c r="AT51" t="s">
        <v>4339</v>
      </c>
      <c r="AU51" t="s">
        <v>4338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4337</v>
      </c>
    </row>
    <row r="52" spans="6:68">
      <c r="K52">
        <v>302</v>
      </c>
      <c r="L52" t="s">
        <v>4336</v>
      </c>
      <c r="P52">
        <v>4204</v>
      </c>
      <c r="Q52" t="s">
        <v>4335</v>
      </c>
      <c r="U52">
        <v>37</v>
      </c>
      <c r="V52" t="s">
        <v>3806</v>
      </c>
      <c r="AT52" t="s">
        <v>4334</v>
      </c>
      <c r="AU52" t="s">
        <v>4333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4332</v>
      </c>
    </row>
    <row r="53" spans="6:68">
      <c r="K53">
        <v>303</v>
      </c>
      <c r="L53" t="s">
        <v>4331</v>
      </c>
      <c r="P53">
        <v>4301</v>
      </c>
      <c r="Q53" t="s">
        <v>4330</v>
      </c>
      <c r="U53">
        <v>38</v>
      </c>
      <c r="V53" t="s">
        <v>4329</v>
      </c>
      <c r="AT53" t="s">
        <v>4328</v>
      </c>
      <c r="AU53" t="s">
        <v>4327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4326</v>
      </c>
    </row>
    <row r="54" spans="6:68">
      <c r="K54">
        <v>304</v>
      </c>
      <c r="L54" t="s">
        <v>4325</v>
      </c>
      <c r="P54">
        <v>4302</v>
      </c>
      <c r="Q54" t="s">
        <v>4324</v>
      </c>
      <c r="U54">
        <v>39</v>
      </c>
      <c r="V54" t="s">
        <v>3793</v>
      </c>
      <c r="AT54" t="s">
        <v>4323</v>
      </c>
      <c r="AU54" t="s">
        <v>4322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4321</v>
      </c>
    </row>
    <row r="55" spans="6:68">
      <c r="K55">
        <v>305</v>
      </c>
      <c r="L55" t="s">
        <v>4320</v>
      </c>
      <c r="P55">
        <v>4303</v>
      </c>
      <c r="Q55" t="s">
        <v>4319</v>
      </c>
      <c r="U55">
        <v>40</v>
      </c>
      <c r="V55" t="s">
        <v>3783</v>
      </c>
      <c r="AT55" t="s">
        <v>4318</v>
      </c>
      <c r="AU55" t="s">
        <v>4317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4316</v>
      </c>
    </row>
    <row r="56" spans="6:68">
      <c r="K56">
        <v>306</v>
      </c>
      <c r="L56" t="s">
        <v>4315</v>
      </c>
      <c r="P56">
        <v>4304</v>
      </c>
      <c r="Q56" t="s">
        <v>4314</v>
      </c>
      <c r="U56">
        <v>41</v>
      </c>
      <c r="V56" t="s">
        <v>3782</v>
      </c>
      <c r="AT56" t="s">
        <v>4313</v>
      </c>
      <c r="AU56" t="s">
        <v>4312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4311</v>
      </c>
    </row>
    <row r="57" spans="6:68">
      <c r="K57">
        <v>307</v>
      </c>
      <c r="L57" t="s">
        <v>4310</v>
      </c>
      <c r="P57">
        <v>4305</v>
      </c>
      <c r="Q57" t="s">
        <v>4309</v>
      </c>
      <c r="U57">
        <v>42</v>
      </c>
      <c r="V57" t="s">
        <v>4308</v>
      </c>
      <c r="AT57" t="s">
        <v>4307</v>
      </c>
      <c r="AU57" t="s">
        <v>4306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4305</v>
      </c>
    </row>
    <row r="58" spans="6:68">
      <c r="K58">
        <v>308</v>
      </c>
      <c r="L58" t="s">
        <v>4304</v>
      </c>
      <c r="P58">
        <v>5101</v>
      </c>
      <c r="Q58" t="s">
        <v>4303</v>
      </c>
      <c r="U58">
        <v>43</v>
      </c>
      <c r="V58" t="s">
        <v>4302</v>
      </c>
      <c r="AT58" t="s">
        <v>4301</v>
      </c>
      <c r="AU58" t="s">
        <v>4300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4299</v>
      </c>
    </row>
    <row r="59" spans="6:68">
      <c r="K59">
        <v>401</v>
      </c>
      <c r="L59" t="s">
        <v>4298</v>
      </c>
      <c r="P59">
        <v>5102</v>
      </c>
      <c r="Q59" t="s">
        <v>4297</v>
      </c>
      <c r="U59">
        <v>44</v>
      </c>
      <c r="V59" t="s">
        <v>4296</v>
      </c>
      <c r="AT59" t="s">
        <v>4295</v>
      </c>
      <c r="AU59" t="s">
        <v>4294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4293</v>
      </c>
    </row>
    <row r="60" spans="6:68">
      <c r="K60">
        <v>402</v>
      </c>
      <c r="L60" t="s">
        <v>4292</v>
      </c>
      <c r="P60">
        <v>5103</v>
      </c>
      <c r="Q60" t="s">
        <v>4291</v>
      </c>
      <c r="U60">
        <v>45</v>
      </c>
      <c r="V60" t="s">
        <v>4290</v>
      </c>
      <c r="AT60" t="s">
        <v>4289</v>
      </c>
      <c r="AU60" t="s">
        <v>4288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4287</v>
      </c>
    </row>
    <row r="61" spans="6:68">
      <c r="K61">
        <v>403</v>
      </c>
      <c r="L61" t="s">
        <v>4286</v>
      </c>
      <c r="P61">
        <v>5104</v>
      </c>
      <c r="Q61" t="s">
        <v>4285</v>
      </c>
      <c r="U61">
        <v>46</v>
      </c>
      <c r="V61" t="s">
        <v>4284</v>
      </c>
      <c r="AT61" t="s">
        <v>4283</v>
      </c>
      <c r="AU61" t="s">
        <v>4282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4281</v>
      </c>
    </row>
    <row r="62" spans="6:68">
      <c r="K62">
        <v>404</v>
      </c>
      <c r="L62" t="s">
        <v>4280</v>
      </c>
      <c r="P62">
        <v>5105</v>
      </c>
      <c r="Q62" t="s">
        <v>4279</v>
      </c>
      <c r="U62">
        <v>47</v>
      </c>
      <c r="V62" t="s">
        <v>4278</v>
      </c>
      <c r="AT62" t="s">
        <v>4277</v>
      </c>
      <c r="AU62" t="s">
        <v>4276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4275</v>
      </c>
    </row>
    <row r="63" spans="6:68">
      <c r="K63">
        <v>405</v>
      </c>
      <c r="L63" t="s">
        <v>4274</v>
      </c>
      <c r="P63">
        <v>5106</v>
      </c>
      <c r="Q63" t="s">
        <v>4273</v>
      </c>
      <c r="U63">
        <v>48</v>
      </c>
      <c r="V63" t="s">
        <v>4272</v>
      </c>
      <c r="AT63" t="s">
        <v>4271</v>
      </c>
      <c r="AU63" t="s">
        <v>4270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4269</v>
      </c>
    </row>
    <row r="64" spans="6:68">
      <c r="K64">
        <v>406</v>
      </c>
      <c r="L64" t="s">
        <v>4268</v>
      </c>
      <c r="P64">
        <v>5107</v>
      </c>
      <c r="Q64" t="s">
        <v>4267</v>
      </c>
      <c r="U64">
        <v>49</v>
      </c>
      <c r="V64" t="s">
        <v>3761</v>
      </c>
      <c r="AT64" t="s">
        <v>4266</v>
      </c>
      <c r="AU64" t="s">
        <v>4265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4264</v>
      </c>
    </row>
    <row r="65" spans="11:68">
      <c r="K65">
        <v>407</v>
      </c>
      <c r="L65" t="s">
        <v>4263</v>
      </c>
      <c r="P65">
        <v>5201</v>
      </c>
      <c r="Q65" t="s">
        <v>4262</v>
      </c>
      <c r="U65">
        <v>50</v>
      </c>
      <c r="V65" t="s">
        <v>4261</v>
      </c>
      <c r="AT65" t="s">
        <v>4260</v>
      </c>
      <c r="AU65" t="s">
        <v>4259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4258</v>
      </c>
    </row>
    <row r="66" spans="11:68">
      <c r="K66">
        <v>408</v>
      </c>
      <c r="L66" t="s">
        <v>4257</v>
      </c>
      <c r="P66">
        <v>5301</v>
      </c>
      <c r="Q66" t="s">
        <v>4256</v>
      </c>
      <c r="U66">
        <v>51</v>
      </c>
      <c r="V66" t="s">
        <v>4255</v>
      </c>
      <c r="AT66" t="s">
        <v>4254</v>
      </c>
      <c r="AU66" t="s">
        <v>4253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4252</v>
      </c>
    </row>
    <row r="67" spans="11:68">
      <c r="K67">
        <v>409</v>
      </c>
      <c r="L67" t="s">
        <v>4251</v>
      </c>
      <c r="P67">
        <v>5302</v>
      </c>
      <c r="Q67" t="s">
        <v>4250</v>
      </c>
      <c r="U67">
        <v>52</v>
      </c>
      <c r="V67" t="s">
        <v>4249</v>
      </c>
      <c r="AT67" t="s">
        <v>4248</v>
      </c>
      <c r="AU67" t="s">
        <v>4247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4246</v>
      </c>
    </row>
    <row r="68" spans="11:68">
      <c r="K68">
        <v>410</v>
      </c>
      <c r="L68" t="s">
        <v>4245</v>
      </c>
      <c r="P68">
        <v>5303</v>
      </c>
      <c r="Q68" t="s">
        <v>4244</v>
      </c>
      <c r="U68">
        <v>53</v>
      </c>
      <c r="V68" t="s">
        <v>3719</v>
      </c>
      <c r="AT68" t="s">
        <v>4243</v>
      </c>
      <c r="AU68" t="s">
        <v>4242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4241</v>
      </c>
    </row>
    <row r="69" spans="11:68">
      <c r="K69">
        <v>411</v>
      </c>
      <c r="L69" t="s">
        <v>4240</v>
      </c>
      <c r="P69">
        <v>5304</v>
      </c>
      <c r="Q69" t="s">
        <v>4239</v>
      </c>
      <c r="U69">
        <v>54</v>
      </c>
      <c r="V69" t="s">
        <v>3714</v>
      </c>
      <c r="AT69" t="s">
        <v>4238</v>
      </c>
      <c r="AU69" t="s">
        <v>4237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4236</v>
      </c>
    </row>
    <row r="70" spans="11:68">
      <c r="K70">
        <v>501</v>
      </c>
      <c r="L70" t="s">
        <v>4235</v>
      </c>
      <c r="P70">
        <v>5401</v>
      </c>
      <c r="Q70" t="s">
        <v>4234</v>
      </c>
      <c r="AT70" t="s">
        <v>4233</v>
      </c>
      <c r="AU70" t="s">
        <v>4232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4231</v>
      </c>
    </row>
    <row r="71" spans="11:68">
      <c r="K71">
        <v>502</v>
      </c>
      <c r="L71" t="s">
        <v>4230</v>
      </c>
      <c r="P71">
        <v>5402</v>
      </c>
      <c r="Q71" t="s">
        <v>4229</v>
      </c>
      <c r="AT71" t="s">
        <v>4228</v>
      </c>
      <c r="AU71" t="s">
        <v>4227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4226</v>
      </c>
    </row>
    <row r="72" spans="11:68">
      <c r="K72">
        <v>503</v>
      </c>
      <c r="L72" t="s">
        <v>4225</v>
      </c>
      <c r="P72">
        <v>5403</v>
      </c>
      <c r="Q72" t="s">
        <v>4224</v>
      </c>
      <c r="AT72" t="s">
        <v>4223</v>
      </c>
      <c r="AU72" t="s">
        <v>4222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4221</v>
      </c>
    </row>
    <row r="73" spans="11:68">
      <c r="K73">
        <v>601</v>
      </c>
      <c r="L73" t="s">
        <v>4220</v>
      </c>
      <c r="P73">
        <v>5404</v>
      </c>
      <c r="Q73" t="s">
        <v>4219</v>
      </c>
      <c r="AT73" t="s">
        <v>4218</v>
      </c>
      <c r="AU73" t="s">
        <v>4217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4216</v>
      </c>
    </row>
    <row r="74" spans="11:68">
      <c r="K74">
        <v>602</v>
      </c>
      <c r="L74" t="s">
        <v>4215</v>
      </c>
      <c r="P74">
        <v>5405</v>
      </c>
      <c r="Q74" t="s">
        <v>4214</v>
      </c>
      <c r="AT74" t="s">
        <v>4213</v>
      </c>
      <c r="AU74" t="s">
        <v>4212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4211</v>
      </c>
    </row>
    <row r="75" spans="11:68">
      <c r="K75">
        <v>603</v>
      </c>
      <c r="L75" t="s">
        <v>4210</v>
      </c>
      <c r="P75">
        <v>5501</v>
      </c>
      <c r="Q75" t="s">
        <v>4209</v>
      </c>
      <c r="AT75" t="s">
        <v>4208</v>
      </c>
      <c r="AU75" t="s">
        <v>4207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4206</v>
      </c>
    </row>
    <row r="76" spans="11:68">
      <c r="K76">
        <v>604</v>
      </c>
      <c r="L76" t="s">
        <v>4205</v>
      </c>
      <c r="P76">
        <v>5502</v>
      </c>
      <c r="Q76" t="s">
        <v>4204</v>
      </c>
      <c r="AT76" t="s">
        <v>3990</v>
      </c>
      <c r="AU76" t="s">
        <v>4203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4202</v>
      </c>
    </row>
    <row r="77" spans="11:68">
      <c r="K77">
        <v>605</v>
      </c>
      <c r="L77" t="s">
        <v>4201</v>
      </c>
      <c r="P77">
        <v>5503</v>
      </c>
      <c r="Q77" t="s">
        <v>4200</v>
      </c>
      <c r="AT77" t="s">
        <v>4199</v>
      </c>
      <c r="AU77" t="s">
        <v>4198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4197</v>
      </c>
    </row>
    <row r="78" spans="11:68">
      <c r="K78">
        <v>606</v>
      </c>
      <c r="L78" t="s">
        <v>4196</v>
      </c>
      <c r="P78">
        <v>5504</v>
      </c>
      <c r="Q78" t="s">
        <v>4195</v>
      </c>
      <c r="AT78" t="s">
        <v>4194</v>
      </c>
      <c r="AU78" t="s">
        <v>4193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4192</v>
      </c>
    </row>
    <row r="79" spans="11:68">
      <c r="K79">
        <v>607</v>
      </c>
      <c r="L79" t="s">
        <v>4191</v>
      </c>
      <c r="P79">
        <v>5505</v>
      </c>
      <c r="Q79" t="s">
        <v>4190</v>
      </c>
      <c r="AT79" t="s">
        <v>4189</v>
      </c>
      <c r="AU79" t="s">
        <v>4188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4187</v>
      </c>
    </row>
    <row r="80" spans="11:68">
      <c r="K80">
        <v>608</v>
      </c>
      <c r="L80" t="s">
        <v>4186</v>
      </c>
      <c r="P80">
        <v>5601</v>
      </c>
      <c r="Q80" t="s">
        <v>4185</v>
      </c>
      <c r="AT80" t="s">
        <v>4184</v>
      </c>
      <c r="AU80" t="s">
        <v>4183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4182</v>
      </c>
    </row>
    <row r="81" spans="11:68">
      <c r="K81">
        <v>609</v>
      </c>
      <c r="L81" t="s">
        <v>4181</v>
      </c>
      <c r="P81">
        <v>5602</v>
      </c>
      <c r="Q81" t="s">
        <v>4180</v>
      </c>
      <c r="AT81" t="s">
        <v>4179</v>
      </c>
      <c r="AU81" t="s">
        <v>4178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4177</v>
      </c>
    </row>
    <row r="82" spans="11:68">
      <c r="K82">
        <v>610</v>
      </c>
      <c r="L82" t="s">
        <v>4176</v>
      </c>
      <c r="P82">
        <v>5603</v>
      </c>
      <c r="Q82" t="s">
        <v>4175</v>
      </c>
      <c r="AT82" t="s">
        <v>4174</v>
      </c>
      <c r="AU82" t="s">
        <v>4173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4172</v>
      </c>
    </row>
    <row r="83" spans="11:68">
      <c r="K83">
        <v>611</v>
      </c>
      <c r="L83" t="s">
        <v>4171</v>
      </c>
      <c r="P83">
        <v>5604</v>
      </c>
      <c r="Q83" t="s">
        <v>4170</v>
      </c>
      <c r="AT83" t="s">
        <v>4169</v>
      </c>
      <c r="AU83" t="s">
        <v>4168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4167</v>
      </c>
    </row>
    <row r="84" spans="11:68">
      <c r="K84">
        <v>612</v>
      </c>
      <c r="L84" t="s">
        <v>4166</v>
      </c>
      <c r="P84">
        <v>5605</v>
      </c>
      <c r="Q84" t="s">
        <v>4165</v>
      </c>
      <c r="AT84" t="s">
        <v>4164</v>
      </c>
      <c r="AU84" t="s">
        <v>4163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4162</v>
      </c>
    </row>
    <row r="85" spans="11:68">
      <c r="K85">
        <v>613</v>
      </c>
      <c r="L85" t="s">
        <v>4161</v>
      </c>
      <c r="P85">
        <v>5606</v>
      </c>
      <c r="Q85" t="s">
        <v>4160</v>
      </c>
      <c r="AT85" t="s">
        <v>4159</v>
      </c>
      <c r="AU85" t="s">
        <v>4158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4157</v>
      </c>
    </row>
    <row r="86" spans="11:68">
      <c r="K86">
        <v>614</v>
      </c>
      <c r="L86" t="s">
        <v>4156</v>
      </c>
      <c r="P86">
        <v>5701</v>
      </c>
      <c r="Q86" t="s">
        <v>4155</v>
      </c>
      <c r="AT86" t="s">
        <v>4154</v>
      </c>
      <c r="AU86" t="s">
        <v>4153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4152</v>
      </c>
    </row>
    <row r="87" spans="11:68">
      <c r="K87">
        <v>615</v>
      </c>
      <c r="L87" t="s">
        <v>4151</v>
      </c>
      <c r="P87">
        <v>5702</v>
      </c>
      <c r="Q87" t="s">
        <v>4150</v>
      </c>
      <c r="AT87" t="s">
        <v>4149</v>
      </c>
      <c r="AU87" t="s">
        <v>4148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4147</v>
      </c>
    </row>
    <row r="88" spans="11:68">
      <c r="K88">
        <v>701</v>
      </c>
      <c r="L88" t="s">
        <v>4146</v>
      </c>
      <c r="P88">
        <v>5703</v>
      </c>
      <c r="Q88" t="s">
        <v>4145</v>
      </c>
      <c r="AT88" t="s">
        <v>4144</v>
      </c>
      <c r="AU88" t="s">
        <v>4143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4142</v>
      </c>
    </row>
    <row r="89" spans="11:68">
      <c r="K89">
        <v>702</v>
      </c>
      <c r="L89" t="s">
        <v>4141</v>
      </c>
      <c r="P89">
        <v>5704</v>
      </c>
      <c r="Q89" t="s">
        <v>4140</v>
      </c>
      <c r="AT89" t="s">
        <v>4139</v>
      </c>
      <c r="AU89" t="s">
        <v>4138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4137</v>
      </c>
    </row>
    <row r="90" spans="11:68">
      <c r="K90">
        <v>703</v>
      </c>
      <c r="L90" t="s">
        <v>4136</v>
      </c>
      <c r="P90">
        <v>5705</v>
      </c>
      <c r="Q90" t="s">
        <v>4135</v>
      </c>
      <c r="AT90" t="s">
        <v>4131</v>
      </c>
      <c r="AU90" t="s">
        <v>4130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4134</v>
      </c>
    </row>
    <row r="91" spans="11:68">
      <c r="K91">
        <v>704</v>
      </c>
      <c r="L91" t="s">
        <v>4133</v>
      </c>
      <c r="P91">
        <v>5706</v>
      </c>
      <c r="Q91" t="s">
        <v>4132</v>
      </c>
      <c r="AT91" t="s">
        <v>4131</v>
      </c>
      <c r="AU91" t="s">
        <v>4130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4129</v>
      </c>
    </row>
    <row r="92" spans="11:68">
      <c r="K92">
        <v>705</v>
      </c>
      <c r="L92" t="s">
        <v>4128</v>
      </c>
      <c r="P92">
        <v>5801</v>
      </c>
      <c r="Q92" t="s">
        <v>4127</v>
      </c>
      <c r="AT92" t="s">
        <v>443</v>
      </c>
      <c r="AU92" t="s">
        <v>4126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4125</v>
      </c>
    </row>
    <row r="93" spans="11:68">
      <c r="K93">
        <v>706</v>
      </c>
      <c r="L93" t="s">
        <v>4124</v>
      </c>
      <c r="P93">
        <v>5802</v>
      </c>
      <c r="Q93" t="s">
        <v>4123</v>
      </c>
      <c r="AT93" t="s">
        <v>4122</v>
      </c>
      <c r="AU93" t="s">
        <v>4121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4120</v>
      </c>
    </row>
    <row r="94" spans="11:68">
      <c r="K94">
        <v>707</v>
      </c>
      <c r="L94" t="s">
        <v>4119</v>
      </c>
      <c r="P94">
        <v>5803</v>
      </c>
      <c r="Q94" t="s">
        <v>4118</v>
      </c>
      <c r="AT94" t="s">
        <v>4117</v>
      </c>
      <c r="AU94" t="s">
        <v>4116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4115</v>
      </c>
    </row>
    <row r="95" spans="11:68">
      <c r="K95">
        <v>708</v>
      </c>
      <c r="L95" t="s">
        <v>4114</v>
      </c>
      <c r="P95">
        <v>5804</v>
      </c>
      <c r="Q95" t="s">
        <v>4113</v>
      </c>
      <c r="AT95" t="s">
        <v>4112</v>
      </c>
      <c r="AU95" t="s">
        <v>4111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4110</v>
      </c>
    </row>
    <row r="96" spans="11:68">
      <c r="K96">
        <v>751</v>
      </c>
      <c r="L96" t="s">
        <v>4109</v>
      </c>
      <c r="P96">
        <v>6101</v>
      </c>
      <c r="Q96" t="s">
        <v>4108</v>
      </c>
      <c r="AT96" t="s">
        <v>4107</v>
      </c>
      <c r="AU96" t="s">
        <v>4106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4105</v>
      </c>
    </row>
    <row r="97" spans="11:68">
      <c r="K97">
        <v>752</v>
      </c>
      <c r="L97" t="s">
        <v>4104</v>
      </c>
      <c r="P97">
        <v>6102</v>
      </c>
      <c r="Q97" t="s">
        <v>4103</v>
      </c>
      <c r="AT97" t="s">
        <v>4102</v>
      </c>
      <c r="AU97" t="s">
        <v>4101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4100</v>
      </c>
    </row>
    <row r="98" spans="11:68">
      <c r="K98">
        <v>753</v>
      </c>
      <c r="L98" t="s">
        <v>4099</v>
      </c>
      <c r="P98">
        <v>6103</v>
      </c>
      <c r="Q98" t="s">
        <v>4098</v>
      </c>
      <c r="AT98" t="s">
        <v>4097</v>
      </c>
      <c r="AU98" t="s">
        <v>4096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4095</v>
      </c>
    </row>
    <row r="99" spans="11:68">
      <c r="K99">
        <v>754</v>
      </c>
      <c r="L99" t="s">
        <v>4094</v>
      </c>
      <c r="P99">
        <v>6104</v>
      </c>
      <c r="Q99" t="s">
        <v>4093</v>
      </c>
      <c r="AT99" t="s">
        <v>4092</v>
      </c>
      <c r="AU99" t="s">
        <v>4091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4090</v>
      </c>
    </row>
    <row r="100" spans="11:68">
      <c r="K100">
        <v>755</v>
      </c>
      <c r="L100" t="s">
        <v>4089</v>
      </c>
      <c r="P100">
        <v>6105</v>
      </c>
      <c r="Q100" t="s">
        <v>4088</v>
      </c>
      <c r="AT100" t="s">
        <v>4087</v>
      </c>
      <c r="AU100" t="s">
        <v>4086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4085</v>
      </c>
    </row>
    <row r="101" spans="11:68">
      <c r="K101">
        <v>756</v>
      </c>
      <c r="L101" t="s">
        <v>4084</v>
      </c>
      <c r="P101">
        <v>6106</v>
      </c>
      <c r="Q101" t="s">
        <v>4083</v>
      </c>
      <c r="AT101" t="s">
        <v>4082</v>
      </c>
      <c r="AU101" t="s">
        <v>4081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4080</v>
      </c>
    </row>
    <row r="102" spans="11:68">
      <c r="K102">
        <v>801</v>
      </c>
      <c r="L102" t="s">
        <v>4079</v>
      </c>
      <c r="P102">
        <v>6107</v>
      </c>
      <c r="Q102" t="s">
        <v>4078</v>
      </c>
      <c r="AT102" t="s">
        <v>4077</v>
      </c>
      <c r="AU102" t="s">
        <v>4076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4075</v>
      </c>
    </row>
    <row r="103" spans="11:68">
      <c r="K103">
        <v>802</v>
      </c>
      <c r="L103" t="s">
        <v>4074</v>
      </c>
      <c r="P103">
        <v>6108</v>
      </c>
      <c r="Q103" t="s">
        <v>4073</v>
      </c>
      <c r="AT103" t="s">
        <v>4072</v>
      </c>
      <c r="AU103" t="s">
        <v>4071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4070</v>
      </c>
    </row>
    <row r="104" spans="11:68">
      <c r="K104">
        <v>803</v>
      </c>
      <c r="L104" t="s">
        <v>4069</v>
      </c>
      <c r="P104">
        <v>6109</v>
      </c>
      <c r="Q104" t="s">
        <v>4068</v>
      </c>
      <c r="AT104" t="s">
        <v>4067</v>
      </c>
      <c r="AU104" t="s">
        <v>4066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4065</v>
      </c>
    </row>
    <row r="105" spans="11:68">
      <c r="K105">
        <v>804</v>
      </c>
      <c r="L105" t="s">
        <v>4064</v>
      </c>
      <c r="P105">
        <v>6110</v>
      </c>
      <c r="Q105" t="s">
        <v>4063</v>
      </c>
      <c r="AT105" t="s">
        <v>4062</v>
      </c>
      <c r="AU105" t="s">
        <v>4061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4060</v>
      </c>
    </row>
    <row r="106" spans="11:68">
      <c r="K106">
        <v>805</v>
      </c>
      <c r="L106" t="s">
        <v>4059</v>
      </c>
      <c r="P106">
        <v>6111</v>
      </c>
      <c r="Q106" t="s">
        <v>4058</v>
      </c>
      <c r="AT106" t="s">
        <v>4057</v>
      </c>
      <c r="AU106" t="s">
        <v>4056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4055</v>
      </c>
    </row>
    <row r="107" spans="11:68">
      <c r="K107">
        <v>806</v>
      </c>
      <c r="L107" t="s">
        <v>4054</v>
      </c>
      <c r="P107">
        <v>6112</v>
      </c>
      <c r="Q107" t="s">
        <v>4053</v>
      </c>
      <c r="AT107" t="s">
        <v>4052</v>
      </c>
      <c r="AU107" t="s">
        <v>4051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4050</v>
      </c>
    </row>
    <row r="108" spans="11:68">
      <c r="K108">
        <v>807</v>
      </c>
      <c r="L108" t="s">
        <v>4049</v>
      </c>
      <c r="P108">
        <v>6113</v>
      </c>
      <c r="Q108" t="s">
        <v>4048</v>
      </c>
      <c r="AT108" t="s">
        <v>4047</v>
      </c>
      <c r="AU108" t="s">
        <v>4046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4045</v>
      </c>
    </row>
    <row r="109" spans="11:68">
      <c r="K109">
        <v>808</v>
      </c>
      <c r="L109" t="s">
        <v>4044</v>
      </c>
      <c r="P109">
        <v>6114</v>
      </c>
      <c r="Q109" t="s">
        <v>4043</v>
      </c>
      <c r="AT109" t="s">
        <v>4042</v>
      </c>
      <c r="AU109" t="s">
        <v>4041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4040</v>
      </c>
      <c r="P110">
        <v>6115</v>
      </c>
      <c r="Q110" t="s">
        <v>4039</v>
      </c>
      <c r="AT110" t="s">
        <v>4038</v>
      </c>
      <c r="AU110" t="s">
        <v>4037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4036</v>
      </c>
      <c r="P111">
        <v>6116</v>
      </c>
      <c r="Q111" t="s">
        <v>4035</v>
      </c>
      <c r="AT111" t="s">
        <v>4034</v>
      </c>
      <c r="AU111" t="s">
        <v>4033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4032</v>
      </c>
      <c r="P112">
        <v>6117</v>
      </c>
      <c r="Q112" t="s">
        <v>4031</v>
      </c>
      <c r="AT112" t="s">
        <v>4030</v>
      </c>
      <c r="AU112" t="s">
        <v>4029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4028</v>
      </c>
      <c r="P113">
        <v>6201</v>
      </c>
      <c r="Q113" t="s">
        <v>4027</v>
      </c>
      <c r="AT113" t="s">
        <v>4026</v>
      </c>
      <c r="AU113" t="s">
        <v>4025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4024</v>
      </c>
      <c r="P114">
        <v>6202</v>
      </c>
      <c r="Q114" t="s">
        <v>4023</v>
      </c>
      <c r="AT114" t="s">
        <v>4022</v>
      </c>
      <c r="AU114" t="s">
        <v>4021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4020</v>
      </c>
      <c r="P115">
        <v>6203</v>
      </c>
      <c r="Q115" t="s">
        <v>4019</v>
      </c>
      <c r="AT115" t="s">
        <v>4018</v>
      </c>
      <c r="AU115" t="s">
        <v>4017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4016</v>
      </c>
      <c r="P116">
        <v>6204</v>
      </c>
      <c r="Q116" t="s">
        <v>4015</v>
      </c>
      <c r="AT116" t="s">
        <v>4014</v>
      </c>
      <c r="AU116" t="s">
        <v>4013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4012</v>
      </c>
      <c r="P117">
        <v>6205</v>
      </c>
      <c r="Q117" t="s">
        <v>4011</v>
      </c>
      <c r="AT117" t="s">
        <v>4010</v>
      </c>
      <c r="AU117" t="s">
        <v>4009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4008</v>
      </c>
      <c r="P118">
        <v>6206</v>
      </c>
      <c r="Q118" t="s">
        <v>4007</v>
      </c>
      <c r="AT118" t="s">
        <v>4006</v>
      </c>
      <c r="AU118" t="s">
        <v>4005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4004</v>
      </c>
      <c r="P119">
        <v>6301</v>
      </c>
      <c r="Q119" t="s">
        <v>4003</v>
      </c>
      <c r="AT119" t="s">
        <v>4002</v>
      </c>
      <c r="AU119" t="s">
        <v>4001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4000</v>
      </c>
      <c r="P120">
        <v>6302</v>
      </c>
      <c r="Q120" t="s">
        <v>3999</v>
      </c>
      <c r="AT120" t="s">
        <v>3998</v>
      </c>
      <c r="AU120" t="s">
        <v>3997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3996</v>
      </c>
      <c r="P121">
        <v>6303</v>
      </c>
      <c r="Q121" t="s">
        <v>3995</v>
      </c>
      <c r="AT121" t="s">
        <v>3994</v>
      </c>
      <c r="AU121" t="s">
        <v>3993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3992</v>
      </c>
      <c r="P122">
        <v>6304</v>
      </c>
      <c r="Q122" t="s">
        <v>3991</v>
      </c>
      <c r="AT122" t="s">
        <v>3990</v>
      </c>
      <c r="AU122" t="s">
        <v>3989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3988</v>
      </c>
      <c r="P123">
        <v>6305</v>
      </c>
      <c r="Q123" t="s">
        <v>3987</v>
      </c>
      <c r="AT123" t="s">
        <v>3986</v>
      </c>
      <c r="AU123" t="s">
        <v>3985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3984</v>
      </c>
      <c r="P124">
        <v>6306</v>
      </c>
      <c r="Q124" t="s">
        <v>3983</v>
      </c>
      <c r="AT124" t="s">
        <v>3982</v>
      </c>
      <c r="AU124" t="s">
        <v>3981</v>
      </c>
      <c r="BH124">
        <v>2401896</v>
      </c>
      <c r="BI124" t="s">
        <v>1</v>
      </c>
      <c r="BJ124" t="s">
        <v>1</v>
      </c>
      <c r="BK124" t="s">
        <v>3703</v>
      </c>
    </row>
    <row r="125" spans="11:63">
      <c r="K125">
        <v>912</v>
      </c>
      <c r="L125" t="s">
        <v>3980</v>
      </c>
      <c r="P125">
        <v>6307</v>
      </c>
      <c r="Q125" t="s">
        <v>3979</v>
      </c>
      <c r="AT125" t="s">
        <v>3978</v>
      </c>
      <c r="AU125" t="s">
        <v>3977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3976</v>
      </c>
      <c r="P126">
        <v>6308</v>
      </c>
      <c r="Q126" t="s">
        <v>3975</v>
      </c>
      <c r="AT126" t="s">
        <v>3974</v>
      </c>
      <c r="AU126" t="s">
        <v>3973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3972</v>
      </c>
      <c r="P127">
        <v>6309</v>
      </c>
      <c r="Q127" t="s">
        <v>3971</v>
      </c>
    </row>
    <row r="128" spans="11:63">
      <c r="K128">
        <v>915</v>
      </c>
      <c r="L128" t="s">
        <v>3970</v>
      </c>
      <c r="P128">
        <v>6310</v>
      </c>
      <c r="Q128" t="s">
        <v>3969</v>
      </c>
    </row>
    <row r="129" spans="11:17">
      <c r="K129">
        <v>916</v>
      </c>
      <c r="L129" t="s">
        <v>3968</v>
      </c>
      <c r="P129">
        <v>7101</v>
      </c>
      <c r="Q129" t="s">
        <v>3967</v>
      </c>
    </row>
    <row r="130" spans="11:17">
      <c r="K130">
        <v>917</v>
      </c>
      <c r="L130" t="s">
        <v>3966</v>
      </c>
      <c r="P130">
        <v>7102</v>
      </c>
      <c r="Q130" t="s">
        <v>3965</v>
      </c>
    </row>
    <row r="131" spans="11:17">
      <c r="K131">
        <v>918</v>
      </c>
      <c r="L131" t="s">
        <v>3964</v>
      </c>
      <c r="P131">
        <v>7103</v>
      </c>
      <c r="Q131" t="s">
        <v>3963</v>
      </c>
    </row>
    <row r="132" spans="11:17">
      <c r="K132">
        <v>919</v>
      </c>
      <c r="L132" t="s">
        <v>3962</v>
      </c>
      <c r="P132">
        <v>7104</v>
      </c>
      <c r="Q132" t="s">
        <v>3961</v>
      </c>
    </row>
    <row r="133" spans="11:17">
      <c r="K133">
        <v>920</v>
      </c>
      <c r="L133" t="s">
        <v>3960</v>
      </c>
      <c r="P133">
        <v>7105</v>
      </c>
      <c r="Q133" t="s">
        <v>3959</v>
      </c>
    </row>
    <row r="134" spans="11:17">
      <c r="K134">
        <v>921</v>
      </c>
      <c r="L134" t="s">
        <v>3958</v>
      </c>
      <c r="P134">
        <v>7106</v>
      </c>
      <c r="Q134" t="s">
        <v>3957</v>
      </c>
    </row>
    <row r="135" spans="11:17">
      <c r="K135">
        <v>922</v>
      </c>
      <c r="L135" t="s">
        <v>3956</v>
      </c>
      <c r="P135">
        <v>7107</v>
      </c>
      <c r="Q135" t="s">
        <v>3955</v>
      </c>
    </row>
    <row r="136" spans="11:17">
      <c r="K136">
        <v>923</v>
      </c>
      <c r="L136" t="s">
        <v>3954</v>
      </c>
      <c r="P136">
        <v>7108</v>
      </c>
      <c r="Q136" t="s">
        <v>3953</v>
      </c>
    </row>
    <row r="137" spans="11:17">
      <c r="K137">
        <v>924</v>
      </c>
      <c r="L137" t="s">
        <v>3952</v>
      </c>
      <c r="P137">
        <v>7109</v>
      </c>
      <c r="Q137" t="s">
        <v>3951</v>
      </c>
    </row>
    <row r="138" spans="11:17">
      <c r="K138">
        <v>925</v>
      </c>
      <c r="L138" t="s">
        <v>3950</v>
      </c>
      <c r="P138">
        <v>7110</v>
      </c>
      <c r="Q138" t="s">
        <v>3949</v>
      </c>
    </row>
    <row r="139" spans="11:17">
      <c r="K139">
        <v>926</v>
      </c>
      <c r="L139" t="s">
        <v>3948</v>
      </c>
      <c r="P139">
        <v>7201</v>
      </c>
      <c r="Q139" t="s">
        <v>3947</v>
      </c>
    </row>
    <row r="140" spans="11:17">
      <c r="K140">
        <v>927</v>
      </c>
      <c r="L140" t="s">
        <v>3946</v>
      </c>
      <c r="P140">
        <v>7202</v>
      </c>
      <c r="Q140" t="s">
        <v>3945</v>
      </c>
    </row>
    <row r="141" spans="11:17">
      <c r="K141">
        <v>928</v>
      </c>
      <c r="L141" t="s">
        <v>3944</v>
      </c>
      <c r="P141">
        <v>7203</v>
      </c>
      <c r="Q141" t="s">
        <v>3943</v>
      </c>
    </row>
    <row r="142" spans="11:17">
      <c r="K142">
        <v>929</v>
      </c>
      <c r="L142" t="s">
        <v>3942</v>
      </c>
      <c r="P142">
        <v>7301</v>
      </c>
      <c r="Q142" t="s">
        <v>3941</v>
      </c>
    </row>
    <row r="143" spans="11:17">
      <c r="K143">
        <v>930</v>
      </c>
      <c r="L143" t="s">
        <v>3940</v>
      </c>
      <c r="P143">
        <v>7302</v>
      </c>
      <c r="Q143" t="s">
        <v>3939</v>
      </c>
    </row>
    <row r="144" spans="11:17">
      <c r="K144">
        <v>931</v>
      </c>
      <c r="L144" t="s">
        <v>3938</v>
      </c>
      <c r="P144">
        <v>7303</v>
      </c>
      <c r="Q144" t="s">
        <v>3937</v>
      </c>
    </row>
    <row r="145" spans="11:17">
      <c r="K145">
        <v>932</v>
      </c>
      <c r="L145" t="s">
        <v>3936</v>
      </c>
      <c r="P145">
        <v>7304</v>
      </c>
      <c r="Q145" t="s">
        <v>3935</v>
      </c>
    </row>
    <row r="146" spans="11:17">
      <c r="K146">
        <v>933</v>
      </c>
      <c r="L146" t="s">
        <v>3934</v>
      </c>
      <c r="P146">
        <v>7305</v>
      </c>
      <c r="Q146" t="s">
        <v>3933</v>
      </c>
    </row>
    <row r="147" spans="11:17">
      <c r="K147">
        <v>934</v>
      </c>
      <c r="L147" t="s">
        <v>3932</v>
      </c>
      <c r="P147">
        <v>7306</v>
      </c>
      <c r="Q147" t="s">
        <v>3931</v>
      </c>
    </row>
    <row r="148" spans="11:17">
      <c r="K148">
        <v>935</v>
      </c>
      <c r="L148" t="s">
        <v>3930</v>
      </c>
      <c r="P148">
        <v>7307</v>
      </c>
      <c r="Q148" t="s">
        <v>3929</v>
      </c>
    </row>
    <row r="149" spans="11:17">
      <c r="K149">
        <v>936</v>
      </c>
      <c r="L149" t="s">
        <v>3928</v>
      </c>
      <c r="P149">
        <v>7308</v>
      </c>
      <c r="Q149" t="s">
        <v>3927</v>
      </c>
    </row>
    <row r="150" spans="11:17">
      <c r="K150">
        <v>937</v>
      </c>
      <c r="L150" t="s">
        <v>3926</v>
      </c>
      <c r="P150">
        <v>7309</v>
      </c>
      <c r="Q150" t="s">
        <v>3925</v>
      </c>
    </row>
    <row r="151" spans="11:17">
      <c r="K151">
        <v>938</v>
      </c>
      <c r="L151" t="s">
        <v>3924</v>
      </c>
      <c r="P151">
        <v>7401</v>
      </c>
      <c r="Q151" t="s">
        <v>3923</v>
      </c>
    </row>
    <row r="152" spans="11:17">
      <c r="K152">
        <v>939</v>
      </c>
      <c r="L152" t="s">
        <v>3922</v>
      </c>
      <c r="P152">
        <v>7402</v>
      </c>
      <c r="Q152" t="s">
        <v>3921</v>
      </c>
    </row>
    <row r="153" spans="11:17">
      <c r="K153">
        <v>940</v>
      </c>
      <c r="L153" t="s">
        <v>3920</v>
      </c>
      <c r="P153">
        <v>7403</v>
      </c>
      <c r="Q153" t="s">
        <v>3919</v>
      </c>
    </row>
    <row r="154" spans="11:17">
      <c r="K154">
        <v>941</v>
      </c>
      <c r="L154" t="s">
        <v>3918</v>
      </c>
      <c r="P154">
        <v>7404</v>
      </c>
      <c r="Q154" t="s">
        <v>3917</v>
      </c>
    </row>
    <row r="155" spans="11:17">
      <c r="K155">
        <v>942</v>
      </c>
      <c r="L155" t="s">
        <v>3916</v>
      </c>
      <c r="P155">
        <v>7405</v>
      </c>
      <c r="Q155" t="s">
        <v>3915</v>
      </c>
    </row>
    <row r="156" spans="11:17">
      <c r="K156">
        <v>943</v>
      </c>
      <c r="L156" t="s">
        <v>3914</v>
      </c>
      <c r="P156">
        <v>7406</v>
      </c>
      <c r="Q156" t="s">
        <v>3913</v>
      </c>
    </row>
    <row r="157" spans="11:17">
      <c r="P157">
        <v>7407</v>
      </c>
      <c r="Q157" t="s">
        <v>3912</v>
      </c>
    </row>
    <row r="158" spans="11:17">
      <c r="P158">
        <v>7408</v>
      </c>
      <c r="Q158" t="s">
        <v>3911</v>
      </c>
    </row>
    <row r="159" spans="11:17">
      <c r="P159">
        <v>8101</v>
      </c>
      <c r="Q159" t="s">
        <v>3910</v>
      </c>
    </row>
    <row r="160" spans="11:17">
      <c r="P160">
        <v>8102</v>
      </c>
      <c r="Q160" t="s">
        <v>3909</v>
      </c>
    </row>
    <row r="161" spans="16:17">
      <c r="P161">
        <v>8103</v>
      </c>
      <c r="Q161" t="s">
        <v>3908</v>
      </c>
    </row>
    <row r="162" spans="16:17">
      <c r="P162">
        <v>8104</v>
      </c>
      <c r="Q162" t="s">
        <v>3907</v>
      </c>
    </row>
    <row r="163" spans="16:17">
      <c r="P163">
        <v>8105</v>
      </c>
      <c r="Q163" t="s">
        <v>3906</v>
      </c>
    </row>
    <row r="164" spans="16:17">
      <c r="P164">
        <v>8106</v>
      </c>
      <c r="Q164" t="s">
        <v>3905</v>
      </c>
    </row>
    <row r="165" spans="16:17">
      <c r="P165">
        <v>8107</v>
      </c>
      <c r="Q165" t="s">
        <v>3904</v>
      </c>
    </row>
    <row r="166" spans="16:17">
      <c r="P166">
        <v>8108</v>
      </c>
      <c r="Q166" t="s">
        <v>3903</v>
      </c>
    </row>
    <row r="167" spans="16:17">
      <c r="P167">
        <v>8109</v>
      </c>
      <c r="Q167" t="s">
        <v>3902</v>
      </c>
    </row>
    <row r="168" spans="16:17">
      <c r="P168">
        <v>8110</v>
      </c>
      <c r="Q168" t="s">
        <v>3901</v>
      </c>
    </row>
    <row r="169" spans="16:17">
      <c r="P169">
        <v>8111</v>
      </c>
      <c r="Q169" t="s">
        <v>3900</v>
      </c>
    </row>
    <row r="170" spans="16:17">
      <c r="P170">
        <v>8112</v>
      </c>
      <c r="Q170" t="s">
        <v>3899</v>
      </c>
    </row>
    <row r="171" spans="16:17">
      <c r="P171">
        <v>8201</v>
      </c>
      <c r="Q171" t="s">
        <v>3898</v>
      </c>
    </row>
    <row r="172" spans="16:17">
      <c r="P172">
        <v>8202</v>
      </c>
      <c r="Q172" t="s">
        <v>3897</v>
      </c>
    </row>
    <row r="173" spans="16:17">
      <c r="P173">
        <v>8203</v>
      </c>
      <c r="Q173" t="s">
        <v>3896</v>
      </c>
    </row>
    <row r="174" spans="16:17">
      <c r="P174">
        <v>8204</v>
      </c>
      <c r="Q174" t="s">
        <v>3895</v>
      </c>
    </row>
    <row r="175" spans="16:17">
      <c r="P175">
        <v>8205</v>
      </c>
      <c r="Q175" t="s">
        <v>3894</v>
      </c>
    </row>
    <row r="176" spans="16:17">
      <c r="P176">
        <v>8206</v>
      </c>
      <c r="Q176" t="s">
        <v>3893</v>
      </c>
    </row>
    <row r="177" spans="16:17">
      <c r="P177">
        <v>8207</v>
      </c>
      <c r="Q177" t="s">
        <v>3892</v>
      </c>
    </row>
    <row r="178" spans="16:17">
      <c r="P178">
        <v>8301</v>
      </c>
      <c r="Q178" t="s">
        <v>3891</v>
      </c>
    </row>
    <row r="179" spans="16:17">
      <c r="P179">
        <v>8302</v>
      </c>
      <c r="Q179" t="s">
        <v>3890</v>
      </c>
    </row>
    <row r="180" spans="16:17">
      <c r="P180">
        <v>8303</v>
      </c>
      <c r="Q180" t="s">
        <v>3889</v>
      </c>
    </row>
    <row r="181" spans="16:17">
      <c r="P181">
        <v>8304</v>
      </c>
      <c r="Q181" t="s">
        <v>3888</v>
      </c>
    </row>
    <row r="182" spans="16:17">
      <c r="P182">
        <v>8305</v>
      </c>
      <c r="Q182" t="s">
        <v>3887</v>
      </c>
    </row>
    <row r="183" spans="16:17">
      <c r="P183">
        <v>8306</v>
      </c>
      <c r="Q183" t="s">
        <v>3886</v>
      </c>
    </row>
    <row r="184" spans="16:17">
      <c r="P184">
        <v>8307</v>
      </c>
      <c r="Q184" t="s">
        <v>3885</v>
      </c>
    </row>
    <row r="185" spans="16:17">
      <c r="P185">
        <v>8308</v>
      </c>
      <c r="Q185" t="s">
        <v>3884</v>
      </c>
    </row>
    <row r="186" spans="16:17">
      <c r="P186">
        <v>8309</v>
      </c>
      <c r="Q186" t="s">
        <v>3883</v>
      </c>
    </row>
    <row r="187" spans="16:17">
      <c r="P187">
        <v>8310</v>
      </c>
      <c r="Q187" t="s">
        <v>3882</v>
      </c>
    </row>
    <row r="188" spans="16:17">
      <c r="P188">
        <v>8311</v>
      </c>
      <c r="Q188" t="s">
        <v>3881</v>
      </c>
    </row>
    <row r="189" spans="16:17">
      <c r="P189">
        <v>8312</v>
      </c>
      <c r="Q189" t="s">
        <v>3880</v>
      </c>
    </row>
    <row r="190" spans="16:17">
      <c r="P190">
        <v>8313</v>
      </c>
      <c r="Q190" t="s">
        <v>3879</v>
      </c>
    </row>
    <row r="191" spans="16:17">
      <c r="P191">
        <v>8314</v>
      </c>
      <c r="Q191" t="s">
        <v>3878</v>
      </c>
    </row>
    <row r="192" spans="16:17">
      <c r="P192">
        <v>8401</v>
      </c>
      <c r="Q192" t="s">
        <v>3877</v>
      </c>
    </row>
    <row r="193" spans="16:17">
      <c r="P193">
        <v>8402</v>
      </c>
      <c r="Q193" t="s">
        <v>3876</v>
      </c>
    </row>
    <row r="194" spans="16:17">
      <c r="P194">
        <v>8403</v>
      </c>
      <c r="Q194" t="s">
        <v>3875</v>
      </c>
    </row>
    <row r="195" spans="16:17">
      <c r="P195">
        <v>8404</v>
      </c>
      <c r="Q195" t="s">
        <v>3874</v>
      </c>
    </row>
    <row r="196" spans="16:17">
      <c r="P196">
        <v>8405</v>
      </c>
      <c r="Q196" t="s">
        <v>3873</v>
      </c>
    </row>
    <row r="197" spans="16:17">
      <c r="P197">
        <v>8406</v>
      </c>
      <c r="Q197" t="s">
        <v>3872</v>
      </c>
    </row>
    <row r="198" spans="16:17">
      <c r="P198">
        <v>8407</v>
      </c>
      <c r="Q198" t="s">
        <v>3871</v>
      </c>
    </row>
    <row r="199" spans="16:17">
      <c r="P199">
        <v>8408</v>
      </c>
      <c r="Q199" t="s">
        <v>3870</v>
      </c>
    </row>
    <row r="200" spans="16:17">
      <c r="P200">
        <v>8409</v>
      </c>
      <c r="Q200" t="s">
        <v>3869</v>
      </c>
    </row>
    <row r="201" spans="16:17">
      <c r="P201">
        <v>8410</v>
      </c>
      <c r="Q201" t="s">
        <v>3868</v>
      </c>
    </row>
    <row r="202" spans="16:17">
      <c r="P202">
        <v>8411</v>
      </c>
      <c r="Q202" t="s">
        <v>3867</v>
      </c>
    </row>
    <row r="203" spans="16:17">
      <c r="P203">
        <v>8412</v>
      </c>
      <c r="Q203" t="s">
        <v>3866</v>
      </c>
    </row>
    <row r="204" spans="16:17">
      <c r="P204">
        <v>8413</v>
      </c>
      <c r="Q204" t="s">
        <v>3865</v>
      </c>
    </row>
    <row r="205" spans="16:17">
      <c r="P205">
        <v>8414</v>
      </c>
      <c r="Q205" t="s">
        <v>3864</v>
      </c>
    </row>
    <row r="206" spans="16:17">
      <c r="P206">
        <v>8415</v>
      </c>
      <c r="Q206" t="s">
        <v>3863</v>
      </c>
    </row>
    <row r="207" spans="16:17">
      <c r="P207">
        <v>8416</v>
      </c>
      <c r="Q207" t="s">
        <v>3862</v>
      </c>
    </row>
    <row r="208" spans="16:17">
      <c r="P208">
        <v>8417</v>
      </c>
      <c r="Q208" t="s">
        <v>3861</v>
      </c>
    </row>
    <row r="209" spans="16:17">
      <c r="P209">
        <v>8418</v>
      </c>
      <c r="Q209" t="s">
        <v>3860</v>
      </c>
    </row>
    <row r="210" spans="16:17">
      <c r="P210">
        <v>8419</v>
      </c>
      <c r="Q210" t="s">
        <v>3859</v>
      </c>
    </row>
    <row r="211" spans="16:17">
      <c r="P211">
        <v>8420</v>
      </c>
      <c r="Q211" t="s">
        <v>3858</v>
      </c>
    </row>
    <row r="212" spans="16:17">
      <c r="P212">
        <v>8421</v>
      </c>
      <c r="Q212" t="s">
        <v>3857</v>
      </c>
    </row>
    <row r="213" spans="16:17">
      <c r="P213">
        <v>9101</v>
      </c>
      <c r="Q213" t="s">
        <v>3856</v>
      </c>
    </row>
    <row r="214" spans="16:17">
      <c r="P214">
        <v>9102</v>
      </c>
      <c r="Q214" t="s">
        <v>3855</v>
      </c>
    </row>
    <row r="215" spans="16:17">
      <c r="P215">
        <v>9103</v>
      </c>
      <c r="Q215" t="s">
        <v>3854</v>
      </c>
    </row>
    <row r="216" spans="16:17">
      <c r="P216">
        <v>9104</v>
      </c>
      <c r="Q216" t="s">
        <v>3853</v>
      </c>
    </row>
    <row r="217" spans="16:17">
      <c r="P217">
        <v>9105</v>
      </c>
      <c r="Q217" t="s">
        <v>3852</v>
      </c>
    </row>
    <row r="218" spans="16:17">
      <c r="P218">
        <v>9106</v>
      </c>
      <c r="Q218" t="s">
        <v>3851</v>
      </c>
    </row>
    <row r="219" spans="16:17">
      <c r="P219">
        <v>9107</v>
      </c>
      <c r="Q219" t="s">
        <v>3850</v>
      </c>
    </row>
    <row r="220" spans="16:17">
      <c r="P220">
        <v>9108</v>
      </c>
      <c r="Q220" t="s">
        <v>3849</v>
      </c>
    </row>
    <row r="221" spans="16:17">
      <c r="P221">
        <v>9109</v>
      </c>
      <c r="Q221" t="s">
        <v>3848</v>
      </c>
    </row>
    <row r="222" spans="16:17">
      <c r="P222">
        <v>9110</v>
      </c>
      <c r="Q222" t="s">
        <v>3847</v>
      </c>
    </row>
    <row r="223" spans="16:17">
      <c r="P223">
        <v>9111</v>
      </c>
      <c r="Q223" t="s">
        <v>3846</v>
      </c>
    </row>
    <row r="224" spans="16:17">
      <c r="P224">
        <v>9112</v>
      </c>
      <c r="Q224" t="s">
        <v>3845</v>
      </c>
    </row>
    <row r="225" spans="16:17">
      <c r="P225">
        <v>9113</v>
      </c>
      <c r="Q225" t="s">
        <v>3844</v>
      </c>
    </row>
    <row r="226" spans="16:17">
      <c r="P226">
        <v>9114</v>
      </c>
      <c r="Q226" t="s">
        <v>3843</v>
      </c>
    </row>
    <row r="227" spans="16:17">
      <c r="P227">
        <v>9115</v>
      </c>
      <c r="Q227" t="s">
        <v>3842</v>
      </c>
    </row>
    <row r="228" spans="16:17">
      <c r="P228">
        <v>9116</v>
      </c>
      <c r="Q228" t="s">
        <v>3841</v>
      </c>
    </row>
    <row r="229" spans="16:17">
      <c r="P229">
        <v>9117</v>
      </c>
      <c r="Q229" t="s">
        <v>3840</v>
      </c>
    </row>
    <row r="230" spans="16:17">
      <c r="P230">
        <v>9118</v>
      </c>
      <c r="Q230" t="s">
        <v>3839</v>
      </c>
    </row>
    <row r="231" spans="16:17">
      <c r="P231">
        <v>9119</v>
      </c>
      <c r="Q231" t="s">
        <v>3838</v>
      </c>
    </row>
    <row r="232" spans="16:17">
      <c r="P232">
        <v>9120</v>
      </c>
      <c r="Q232" t="s">
        <v>3837</v>
      </c>
    </row>
    <row r="233" spans="16:17">
      <c r="P233">
        <v>9121</v>
      </c>
      <c r="Q233" t="s">
        <v>3836</v>
      </c>
    </row>
    <row r="234" spans="16:17">
      <c r="P234">
        <v>9201</v>
      </c>
      <c r="Q234" t="s">
        <v>3835</v>
      </c>
    </row>
    <row r="235" spans="16:17">
      <c r="P235">
        <v>9202</v>
      </c>
      <c r="Q235" t="s">
        <v>3834</v>
      </c>
    </row>
    <row r="236" spans="16:17">
      <c r="P236">
        <v>9203</v>
      </c>
      <c r="Q236" t="s">
        <v>3833</v>
      </c>
    </row>
    <row r="237" spans="16:17">
      <c r="P237">
        <v>9204</v>
      </c>
      <c r="Q237" t="s">
        <v>3832</v>
      </c>
    </row>
    <row r="238" spans="16:17">
      <c r="P238">
        <v>9205</v>
      </c>
      <c r="Q238" t="s">
        <v>3831</v>
      </c>
    </row>
    <row r="239" spans="16:17">
      <c r="P239">
        <v>9206</v>
      </c>
      <c r="Q239" t="s">
        <v>3830</v>
      </c>
    </row>
    <row r="240" spans="16:17">
      <c r="P240">
        <v>9207</v>
      </c>
      <c r="Q240" t="s">
        <v>3829</v>
      </c>
    </row>
    <row r="241" spans="16:17">
      <c r="P241">
        <v>9208</v>
      </c>
      <c r="Q241" t="s">
        <v>3828</v>
      </c>
    </row>
    <row r="242" spans="16:17">
      <c r="P242">
        <v>9209</v>
      </c>
      <c r="Q242" t="s">
        <v>3827</v>
      </c>
    </row>
    <row r="243" spans="16:17">
      <c r="P243">
        <v>9210</v>
      </c>
      <c r="Q243" t="s">
        <v>3826</v>
      </c>
    </row>
    <row r="244" spans="16:17">
      <c r="P244">
        <v>9211</v>
      </c>
      <c r="Q244" t="s">
        <v>3825</v>
      </c>
    </row>
    <row r="245" spans="16:17">
      <c r="P245">
        <v>14101</v>
      </c>
      <c r="Q245" t="s">
        <v>3824</v>
      </c>
    </row>
    <row r="246" spans="16:17">
      <c r="P246">
        <v>14102</v>
      </c>
      <c r="Q246" t="s">
        <v>3823</v>
      </c>
    </row>
    <row r="247" spans="16:17">
      <c r="P247">
        <v>14103</v>
      </c>
      <c r="Q247" t="s">
        <v>3822</v>
      </c>
    </row>
    <row r="248" spans="16:17">
      <c r="P248">
        <v>14104</v>
      </c>
      <c r="Q248" t="s">
        <v>3821</v>
      </c>
    </row>
    <row r="249" spans="16:17">
      <c r="P249">
        <v>14105</v>
      </c>
      <c r="Q249" t="s">
        <v>3820</v>
      </c>
    </row>
    <row r="250" spans="16:17">
      <c r="P250">
        <v>14106</v>
      </c>
      <c r="Q250" t="s">
        <v>3819</v>
      </c>
    </row>
    <row r="251" spans="16:17">
      <c r="P251">
        <v>14107</v>
      </c>
      <c r="Q251" t="s">
        <v>3818</v>
      </c>
    </row>
    <row r="252" spans="16:17">
      <c r="P252">
        <v>14108</v>
      </c>
      <c r="Q252" t="s">
        <v>3817</v>
      </c>
    </row>
    <row r="253" spans="16:17">
      <c r="P253">
        <v>14201</v>
      </c>
      <c r="Q253" t="s">
        <v>3816</v>
      </c>
    </row>
    <row r="254" spans="16:17">
      <c r="P254">
        <v>14202</v>
      </c>
      <c r="Q254" t="s">
        <v>3815</v>
      </c>
    </row>
    <row r="255" spans="16:17">
      <c r="P255">
        <v>14203</v>
      </c>
      <c r="Q255" t="s">
        <v>3814</v>
      </c>
    </row>
    <row r="256" spans="16:17">
      <c r="P256">
        <v>14204</v>
      </c>
      <c r="Q256" t="s">
        <v>3813</v>
      </c>
    </row>
    <row r="257" spans="16:17">
      <c r="P257">
        <v>10101</v>
      </c>
      <c r="Q257" t="s">
        <v>3812</v>
      </c>
    </row>
    <row r="258" spans="16:17">
      <c r="P258">
        <v>10102</v>
      </c>
      <c r="Q258" t="s">
        <v>3811</v>
      </c>
    </row>
    <row r="259" spans="16:17">
      <c r="P259">
        <v>10103</v>
      </c>
      <c r="Q259" t="s">
        <v>3810</v>
      </c>
    </row>
    <row r="260" spans="16:17">
      <c r="P260">
        <v>10104</v>
      </c>
      <c r="Q260" t="s">
        <v>3809</v>
      </c>
    </row>
    <row r="261" spans="16:17">
      <c r="P261">
        <v>10105</v>
      </c>
      <c r="Q261" t="s">
        <v>3808</v>
      </c>
    </row>
    <row r="262" spans="16:17">
      <c r="P262">
        <v>10106</v>
      </c>
      <c r="Q262" t="s">
        <v>3807</v>
      </c>
    </row>
    <row r="263" spans="16:17">
      <c r="P263">
        <v>10107</v>
      </c>
      <c r="Q263" t="s">
        <v>3806</v>
      </c>
    </row>
    <row r="264" spans="16:17">
      <c r="P264">
        <v>10108</v>
      </c>
      <c r="Q264" t="s">
        <v>3805</v>
      </c>
    </row>
    <row r="265" spans="16:17">
      <c r="P265">
        <v>10109</v>
      </c>
      <c r="Q265" t="s">
        <v>3804</v>
      </c>
    </row>
    <row r="266" spans="16:17">
      <c r="P266">
        <v>10201</v>
      </c>
      <c r="Q266" t="s">
        <v>3803</v>
      </c>
    </row>
    <row r="267" spans="16:17">
      <c r="P267">
        <v>10202</v>
      </c>
      <c r="Q267" t="s">
        <v>3802</v>
      </c>
    </row>
    <row r="268" spans="16:17">
      <c r="P268">
        <v>10203</v>
      </c>
      <c r="Q268" t="s">
        <v>3801</v>
      </c>
    </row>
    <row r="269" spans="16:17">
      <c r="P269">
        <v>10204</v>
      </c>
      <c r="Q269" t="s">
        <v>3800</v>
      </c>
    </row>
    <row r="270" spans="16:17">
      <c r="P270">
        <v>10205</v>
      </c>
      <c r="Q270" t="s">
        <v>3799</v>
      </c>
    </row>
    <row r="271" spans="16:17">
      <c r="P271">
        <v>10206</v>
      </c>
      <c r="Q271" t="s">
        <v>3798</v>
      </c>
    </row>
    <row r="272" spans="16:17">
      <c r="P272">
        <v>10207</v>
      </c>
      <c r="Q272" t="s">
        <v>3797</v>
      </c>
    </row>
    <row r="273" spans="16:17">
      <c r="P273">
        <v>10208</v>
      </c>
      <c r="Q273" t="s">
        <v>3796</v>
      </c>
    </row>
    <row r="274" spans="16:17">
      <c r="P274">
        <v>10209</v>
      </c>
      <c r="Q274" t="s">
        <v>3795</v>
      </c>
    </row>
    <row r="275" spans="16:17">
      <c r="P275">
        <v>10210</v>
      </c>
      <c r="Q275" t="s">
        <v>3794</v>
      </c>
    </row>
    <row r="276" spans="16:17">
      <c r="P276">
        <v>10301</v>
      </c>
      <c r="Q276" t="s">
        <v>3793</v>
      </c>
    </row>
    <row r="277" spans="16:17">
      <c r="P277">
        <v>10302</v>
      </c>
      <c r="Q277" t="s">
        <v>3792</v>
      </c>
    </row>
    <row r="278" spans="16:17">
      <c r="P278">
        <v>10303</v>
      </c>
      <c r="Q278" t="s">
        <v>3791</v>
      </c>
    </row>
    <row r="279" spans="16:17">
      <c r="P279">
        <v>10304</v>
      </c>
      <c r="Q279" t="s">
        <v>3790</v>
      </c>
    </row>
    <row r="280" spans="16:17">
      <c r="P280">
        <v>10305</v>
      </c>
      <c r="Q280" t="s">
        <v>3789</v>
      </c>
    </row>
    <row r="281" spans="16:17">
      <c r="P281">
        <v>10306</v>
      </c>
      <c r="Q281" t="s">
        <v>3788</v>
      </c>
    </row>
    <row r="282" spans="16:17">
      <c r="P282">
        <v>10307</v>
      </c>
      <c r="Q282" t="s">
        <v>3787</v>
      </c>
    </row>
    <row r="283" spans="16:17">
      <c r="P283">
        <v>10401</v>
      </c>
      <c r="Q283" t="s">
        <v>3786</v>
      </c>
    </row>
    <row r="284" spans="16:17">
      <c r="P284">
        <v>10402</v>
      </c>
      <c r="Q284" t="s">
        <v>3785</v>
      </c>
    </row>
    <row r="285" spans="16:17">
      <c r="P285">
        <v>10403</v>
      </c>
      <c r="Q285" t="s">
        <v>3784</v>
      </c>
    </row>
    <row r="286" spans="16:17">
      <c r="P286">
        <v>10404</v>
      </c>
      <c r="Q286" t="s">
        <v>3783</v>
      </c>
    </row>
    <row r="287" spans="16:17">
      <c r="P287">
        <v>11101</v>
      </c>
      <c r="Q287" t="s">
        <v>3782</v>
      </c>
    </row>
    <row r="288" spans="16:17">
      <c r="P288">
        <v>11102</v>
      </c>
      <c r="Q288" t="s">
        <v>3781</v>
      </c>
    </row>
    <row r="289" spans="16:17">
      <c r="P289">
        <v>11201</v>
      </c>
      <c r="Q289" t="s">
        <v>3780</v>
      </c>
    </row>
    <row r="290" spans="16:17">
      <c r="P290">
        <v>11202</v>
      </c>
      <c r="Q290" t="s">
        <v>3779</v>
      </c>
    </row>
    <row r="291" spans="16:17">
      <c r="P291">
        <v>11203</v>
      </c>
      <c r="Q291" t="s">
        <v>3778</v>
      </c>
    </row>
    <row r="292" spans="16:17">
      <c r="P292">
        <v>11301</v>
      </c>
      <c r="Q292" t="s">
        <v>3777</v>
      </c>
    </row>
    <row r="293" spans="16:17">
      <c r="P293">
        <v>11302</v>
      </c>
      <c r="Q293" t="s">
        <v>3776</v>
      </c>
    </row>
    <row r="294" spans="16:17">
      <c r="P294">
        <v>11303</v>
      </c>
      <c r="Q294" t="s">
        <v>3775</v>
      </c>
    </row>
    <row r="295" spans="16:17">
      <c r="P295">
        <v>11401</v>
      </c>
      <c r="Q295" t="s">
        <v>3774</v>
      </c>
    </row>
    <row r="296" spans="16:17">
      <c r="P296">
        <v>11402</v>
      </c>
      <c r="Q296" t="s">
        <v>3773</v>
      </c>
    </row>
    <row r="297" spans="16:17">
      <c r="P297">
        <v>12101</v>
      </c>
      <c r="Q297" t="s">
        <v>3772</v>
      </c>
    </row>
    <row r="298" spans="16:17">
      <c r="P298">
        <v>12102</v>
      </c>
      <c r="Q298" t="s">
        <v>3771</v>
      </c>
    </row>
    <row r="299" spans="16:17">
      <c r="P299">
        <v>12103</v>
      </c>
      <c r="Q299" t="s">
        <v>3770</v>
      </c>
    </row>
    <row r="300" spans="16:17">
      <c r="P300">
        <v>12104</v>
      </c>
      <c r="Q300" t="s">
        <v>3769</v>
      </c>
    </row>
    <row r="301" spans="16:17">
      <c r="P301">
        <v>12201</v>
      </c>
      <c r="Q301" t="s">
        <v>3768</v>
      </c>
    </row>
    <row r="302" spans="16:17">
      <c r="P302">
        <v>12202</v>
      </c>
      <c r="Q302" t="s">
        <v>3767</v>
      </c>
    </row>
    <row r="303" spans="16:17">
      <c r="P303">
        <v>12301</v>
      </c>
      <c r="Q303" t="s">
        <v>3766</v>
      </c>
    </row>
    <row r="304" spans="16:17">
      <c r="P304">
        <v>12302</v>
      </c>
      <c r="Q304" t="s">
        <v>3765</v>
      </c>
    </row>
    <row r="305" spans="16:17">
      <c r="P305">
        <v>12303</v>
      </c>
      <c r="Q305" t="s">
        <v>3764</v>
      </c>
    </row>
    <row r="306" spans="16:17">
      <c r="P306">
        <v>12401</v>
      </c>
      <c r="Q306" t="s">
        <v>3763</v>
      </c>
    </row>
    <row r="307" spans="16:17">
      <c r="P307">
        <v>12402</v>
      </c>
      <c r="Q307" t="s">
        <v>3762</v>
      </c>
    </row>
    <row r="308" spans="16:17">
      <c r="P308">
        <v>13101</v>
      </c>
      <c r="Q308" t="s">
        <v>3761</v>
      </c>
    </row>
    <row r="309" spans="16:17">
      <c r="P309">
        <v>13102</v>
      </c>
      <c r="Q309" t="s">
        <v>3760</v>
      </c>
    </row>
    <row r="310" spans="16:17">
      <c r="P310">
        <v>13103</v>
      </c>
      <c r="Q310" t="s">
        <v>3759</v>
      </c>
    </row>
    <row r="311" spans="16:17">
      <c r="P311">
        <v>13104</v>
      </c>
      <c r="Q311" t="s">
        <v>3758</v>
      </c>
    </row>
    <row r="312" spans="16:17">
      <c r="P312">
        <v>13105</v>
      </c>
      <c r="Q312" t="s">
        <v>3757</v>
      </c>
    </row>
    <row r="313" spans="16:17">
      <c r="P313">
        <v>13106</v>
      </c>
      <c r="Q313" t="s">
        <v>3756</v>
      </c>
    </row>
    <row r="314" spans="16:17">
      <c r="P314">
        <v>13107</v>
      </c>
      <c r="Q314" t="s">
        <v>3755</v>
      </c>
    </row>
    <row r="315" spans="16:17">
      <c r="P315">
        <v>13108</v>
      </c>
      <c r="Q315" t="s">
        <v>3754</v>
      </c>
    </row>
    <row r="316" spans="16:17">
      <c r="P316">
        <v>13109</v>
      </c>
      <c r="Q316" t="s">
        <v>3753</v>
      </c>
    </row>
    <row r="317" spans="16:17">
      <c r="P317">
        <v>13110</v>
      </c>
      <c r="Q317" t="s">
        <v>3752</v>
      </c>
    </row>
    <row r="318" spans="16:17">
      <c r="P318">
        <v>13111</v>
      </c>
      <c r="Q318" t="s">
        <v>3751</v>
      </c>
    </row>
    <row r="319" spans="16:17">
      <c r="P319">
        <v>13112</v>
      </c>
      <c r="Q319" t="s">
        <v>3750</v>
      </c>
    </row>
    <row r="320" spans="16:17">
      <c r="P320">
        <v>13113</v>
      </c>
      <c r="Q320" t="s">
        <v>3749</v>
      </c>
    </row>
    <row r="321" spans="16:17">
      <c r="P321">
        <v>13114</v>
      </c>
      <c r="Q321" t="s">
        <v>3748</v>
      </c>
    </row>
    <row r="322" spans="16:17">
      <c r="P322">
        <v>13115</v>
      </c>
      <c r="Q322" t="s">
        <v>3747</v>
      </c>
    </row>
    <row r="323" spans="16:17">
      <c r="P323">
        <v>13116</v>
      </c>
      <c r="Q323" t="s">
        <v>3746</v>
      </c>
    </row>
    <row r="324" spans="16:17">
      <c r="P324">
        <v>13117</v>
      </c>
      <c r="Q324" t="s">
        <v>3745</v>
      </c>
    </row>
    <row r="325" spans="16:17">
      <c r="P325">
        <v>13118</v>
      </c>
      <c r="Q325" t="s">
        <v>3744</v>
      </c>
    </row>
    <row r="326" spans="16:17">
      <c r="P326">
        <v>13119</v>
      </c>
      <c r="Q326" t="s">
        <v>3743</v>
      </c>
    </row>
    <row r="327" spans="16:17">
      <c r="P327">
        <v>13120</v>
      </c>
      <c r="Q327" t="s">
        <v>3742</v>
      </c>
    </row>
    <row r="328" spans="16:17">
      <c r="P328">
        <v>13121</v>
      </c>
      <c r="Q328" t="s">
        <v>3741</v>
      </c>
    </row>
    <row r="329" spans="16:17">
      <c r="P329">
        <v>13122</v>
      </c>
      <c r="Q329" t="s">
        <v>3740</v>
      </c>
    </row>
    <row r="330" spans="16:17">
      <c r="P330">
        <v>13123</v>
      </c>
      <c r="Q330" t="s">
        <v>3739</v>
      </c>
    </row>
    <row r="331" spans="16:17">
      <c r="P331">
        <v>13124</v>
      </c>
      <c r="Q331" t="s">
        <v>3738</v>
      </c>
    </row>
    <row r="332" spans="16:17">
      <c r="P332">
        <v>13125</v>
      </c>
      <c r="Q332" t="s">
        <v>3737</v>
      </c>
    </row>
    <row r="333" spans="16:17">
      <c r="P333">
        <v>13126</v>
      </c>
      <c r="Q333" t="s">
        <v>3736</v>
      </c>
    </row>
    <row r="334" spans="16:17">
      <c r="P334">
        <v>13127</v>
      </c>
      <c r="Q334" t="s">
        <v>3735</v>
      </c>
    </row>
    <row r="335" spans="16:17">
      <c r="P335">
        <v>13128</v>
      </c>
      <c r="Q335" t="s">
        <v>3734</v>
      </c>
    </row>
    <row r="336" spans="16:17">
      <c r="P336">
        <v>13129</v>
      </c>
      <c r="Q336" t="s">
        <v>3733</v>
      </c>
    </row>
    <row r="337" spans="16:17">
      <c r="P337">
        <v>13130</v>
      </c>
      <c r="Q337" t="s">
        <v>3732</v>
      </c>
    </row>
    <row r="338" spans="16:17">
      <c r="P338">
        <v>13131</v>
      </c>
      <c r="Q338" t="s">
        <v>3731</v>
      </c>
    </row>
    <row r="339" spans="16:17">
      <c r="P339">
        <v>13132</v>
      </c>
      <c r="Q339" t="s">
        <v>3730</v>
      </c>
    </row>
    <row r="340" spans="16:17">
      <c r="P340">
        <v>13201</v>
      </c>
      <c r="Q340" t="s">
        <v>3729</v>
      </c>
    </row>
    <row r="341" spans="16:17">
      <c r="P341">
        <v>13202</v>
      </c>
      <c r="Q341" t="s">
        <v>3728</v>
      </c>
    </row>
    <row r="342" spans="16:17">
      <c r="P342">
        <v>13203</v>
      </c>
      <c r="Q342" t="s">
        <v>3727</v>
      </c>
    </row>
    <row r="343" spans="16:17">
      <c r="P343">
        <v>13301</v>
      </c>
      <c r="Q343" t="s">
        <v>3726</v>
      </c>
    </row>
    <row r="344" spans="16:17">
      <c r="P344">
        <v>13302</v>
      </c>
      <c r="Q344" t="s">
        <v>3725</v>
      </c>
    </row>
    <row r="345" spans="16:17">
      <c r="P345">
        <v>13303</v>
      </c>
      <c r="Q345" t="s">
        <v>3724</v>
      </c>
    </row>
    <row r="346" spans="16:17">
      <c r="P346">
        <v>13401</v>
      </c>
      <c r="Q346" t="s">
        <v>3723</v>
      </c>
    </row>
    <row r="347" spans="16:17">
      <c r="P347">
        <v>13402</v>
      </c>
      <c r="Q347" t="s">
        <v>3722</v>
      </c>
    </row>
    <row r="348" spans="16:17">
      <c r="P348">
        <v>13403</v>
      </c>
      <c r="Q348" t="s">
        <v>3721</v>
      </c>
    </row>
    <row r="349" spans="16:17">
      <c r="P349">
        <v>13404</v>
      </c>
      <c r="Q349" t="s">
        <v>3720</v>
      </c>
    </row>
    <row r="350" spans="16:17">
      <c r="P350">
        <v>13501</v>
      </c>
      <c r="Q350" t="s">
        <v>3719</v>
      </c>
    </row>
    <row r="351" spans="16:17">
      <c r="P351">
        <v>13502</v>
      </c>
      <c r="Q351" t="s">
        <v>3718</v>
      </c>
    </row>
    <row r="352" spans="16:17">
      <c r="P352">
        <v>13503</v>
      </c>
      <c r="Q352" t="s">
        <v>3717</v>
      </c>
    </row>
    <row r="353" spans="16:17">
      <c r="P353">
        <v>13504</v>
      </c>
      <c r="Q353" t="s">
        <v>3716</v>
      </c>
    </row>
    <row r="354" spans="16:17">
      <c r="P354">
        <v>13505</v>
      </c>
      <c r="Q354" t="s">
        <v>3715</v>
      </c>
    </row>
    <row r="355" spans="16:17">
      <c r="P355">
        <v>13601</v>
      </c>
      <c r="Q355" t="s">
        <v>3714</v>
      </c>
    </row>
    <row r="356" spans="16:17">
      <c r="P356">
        <v>13602</v>
      </c>
      <c r="Q356" t="s">
        <v>3713</v>
      </c>
    </row>
    <row r="357" spans="16:17">
      <c r="P357">
        <v>13603</v>
      </c>
      <c r="Q357" t="s">
        <v>3712</v>
      </c>
    </row>
    <row r="358" spans="16:17">
      <c r="P358">
        <v>13604</v>
      </c>
      <c r="Q358" t="s">
        <v>3711</v>
      </c>
    </row>
    <row r="359" spans="16:17">
      <c r="P359">
        <v>13605</v>
      </c>
      <c r="Q359" t="s">
        <v>3710</v>
      </c>
    </row>
    <row r="360" spans="16:17">
      <c r="P360" t="s">
        <v>3703</v>
      </c>
      <c r="Q360" t="s">
        <v>3709</v>
      </c>
    </row>
    <row r="361" spans="16:17">
      <c r="P361" t="s">
        <v>3703</v>
      </c>
      <c r="Q361" t="s">
        <v>3708</v>
      </c>
    </row>
    <row r="362" spans="16:17">
      <c r="P362" t="s">
        <v>3703</v>
      </c>
      <c r="Q362" t="s">
        <v>3707</v>
      </c>
    </row>
    <row r="363" spans="16:17">
      <c r="P363" t="s">
        <v>3703</v>
      </c>
      <c r="Q363" t="s">
        <v>3706</v>
      </c>
    </row>
    <row r="364" spans="16:17">
      <c r="P364" t="s">
        <v>3703</v>
      </c>
      <c r="Q364" t="s">
        <v>3705</v>
      </c>
    </row>
    <row r="365" spans="16:17">
      <c r="P365" t="s">
        <v>3703</v>
      </c>
      <c r="Q365" t="s">
        <v>3704</v>
      </c>
    </row>
    <row r="366" spans="16:17">
      <c r="P366" t="s">
        <v>3703</v>
      </c>
      <c r="Q366" t="s">
        <v>3702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5633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4254</v>
      </c>
      <c r="B2" t="s">
        <v>4830</v>
      </c>
      <c r="C2" t="s">
        <v>1659</v>
      </c>
      <c r="D2" t="s">
        <v>4829</v>
      </c>
      <c r="E2" t="s">
        <v>4828</v>
      </c>
      <c r="F2" t="s">
        <v>4827</v>
      </c>
    </row>
    <row r="3" spans="1:6" ht="29">
      <c r="A3">
        <v>1</v>
      </c>
      <c r="B3" t="s">
        <v>4826</v>
      </c>
      <c r="C3" t="s">
        <v>4825</v>
      </c>
      <c r="D3" t="s">
        <v>4824</v>
      </c>
      <c r="E3" s="4" t="s">
        <v>4823</v>
      </c>
      <c r="F3" t="s">
        <v>4822</v>
      </c>
    </row>
    <row r="4" spans="1:6">
      <c r="A4">
        <v>2</v>
      </c>
      <c r="B4" t="s">
        <v>4821</v>
      </c>
      <c r="C4" t="s">
        <v>4820</v>
      </c>
      <c r="D4" t="s">
        <v>4819</v>
      </c>
      <c r="E4" t="s">
        <v>168</v>
      </c>
      <c r="F4" t="s">
        <v>4818</v>
      </c>
    </row>
    <row r="5" spans="1:6">
      <c r="A5">
        <v>3</v>
      </c>
      <c r="B5" t="s">
        <v>1840</v>
      </c>
      <c r="C5" t="s">
        <v>4817</v>
      </c>
      <c r="D5" t="s">
        <v>4816</v>
      </c>
      <c r="E5" t="s">
        <v>166</v>
      </c>
      <c r="F5" t="s">
        <v>4815</v>
      </c>
    </row>
    <row r="6" spans="1:6">
      <c r="A6">
        <v>4</v>
      </c>
      <c r="B6" t="s">
        <v>209</v>
      </c>
      <c r="C6" t="s">
        <v>4814</v>
      </c>
      <c r="D6" t="s">
        <v>4813</v>
      </c>
      <c r="E6" t="s">
        <v>166</v>
      </c>
      <c r="F6" t="s">
        <v>4812</v>
      </c>
    </row>
    <row r="7" spans="1:6">
      <c r="A7">
        <v>5</v>
      </c>
      <c r="B7" t="s">
        <v>262</v>
      </c>
      <c r="C7" t="s">
        <v>4811</v>
      </c>
      <c r="D7" t="s">
        <v>4810</v>
      </c>
      <c r="E7" t="s">
        <v>158</v>
      </c>
      <c r="F7" t="s">
        <v>4809</v>
      </c>
    </row>
    <row r="8" spans="1:6">
      <c r="A8">
        <v>6</v>
      </c>
      <c r="B8" t="s">
        <v>263</v>
      </c>
      <c r="C8" t="s">
        <v>4808</v>
      </c>
      <c r="D8" t="s">
        <v>4807</v>
      </c>
      <c r="E8" t="s">
        <v>158</v>
      </c>
      <c r="F8" t="s">
        <v>4806</v>
      </c>
    </row>
    <row r="9" spans="1:6">
      <c r="A9">
        <v>7</v>
      </c>
      <c r="B9" t="s">
        <v>197</v>
      </c>
      <c r="C9" t="s">
        <v>4805</v>
      </c>
      <c r="D9" t="s">
        <v>4804</v>
      </c>
      <c r="E9" t="s">
        <v>133</v>
      </c>
      <c r="F9" t="s">
        <v>4797</v>
      </c>
    </row>
    <row r="10" spans="1:6">
      <c r="A10">
        <v>8</v>
      </c>
      <c r="B10" t="s">
        <v>197</v>
      </c>
      <c r="C10" t="s">
        <v>4803</v>
      </c>
      <c r="D10" t="s">
        <v>4803</v>
      </c>
      <c r="E10" t="s">
        <v>274</v>
      </c>
      <c r="F10" t="s">
        <v>4802</v>
      </c>
    </row>
    <row r="11" spans="1:6">
      <c r="A11">
        <v>9</v>
      </c>
      <c r="B11" t="s">
        <v>270</v>
      </c>
      <c r="C11" t="s">
        <v>4801</v>
      </c>
      <c r="D11" t="s">
        <v>4800</v>
      </c>
      <c r="E11" t="s">
        <v>274</v>
      </c>
      <c r="F11" t="s">
        <v>4797</v>
      </c>
    </row>
    <row r="12" spans="1:6">
      <c r="A12">
        <v>10</v>
      </c>
      <c r="B12" t="s">
        <v>209</v>
      </c>
      <c r="C12" t="s">
        <v>4799</v>
      </c>
      <c r="D12" t="s">
        <v>4798</v>
      </c>
      <c r="E12" t="s">
        <v>167</v>
      </c>
      <c r="F12" t="s">
        <v>4797</v>
      </c>
    </row>
    <row r="13" spans="1:6">
      <c r="A13">
        <v>11</v>
      </c>
      <c r="B13" t="s">
        <v>1720</v>
      </c>
      <c r="C13" t="s">
        <v>4796</v>
      </c>
      <c r="D13" t="s">
        <v>4795</v>
      </c>
      <c r="E13" t="s">
        <v>137</v>
      </c>
      <c r="F13" t="s">
        <v>4792</v>
      </c>
    </row>
    <row r="14" spans="1:6">
      <c r="A14">
        <v>12</v>
      </c>
      <c r="B14" t="s">
        <v>1806</v>
      </c>
      <c r="C14" t="s">
        <v>4794</v>
      </c>
      <c r="D14" t="s">
        <v>4793</v>
      </c>
      <c r="E14" t="s">
        <v>154</v>
      </c>
      <c r="F14" t="s">
        <v>4792</v>
      </c>
    </row>
    <row r="16" spans="1:6">
      <c r="B16" t="s">
        <v>4791</v>
      </c>
    </row>
    <row r="17" spans="1:2">
      <c r="A17">
        <v>13</v>
      </c>
      <c r="B17" t="s">
        <v>4790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Historia de cambios</vt:lpstr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2026-06-21T21:48:28Z</dcterms:modified>
</cp:coreProperties>
</file>