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4"/>
  </bookViews>
  <sheets>
    <sheet name="Historia de cambios" sheetId="36" r:id="rId1"/>
    <sheet name="BaseParametros" sheetId="11" r:id="rId2"/>
    <sheet name="BaseMetodos" sheetId="9" r:id="rId3"/>
    <sheet name="Info Metodos" sheetId="37" r:id="rId4"/>
    <sheet name="Casos Todos" sheetId="25" r:id="rId5"/>
    <sheet name="Sustento Parametros" sheetId="35" r:id="rId6"/>
    <sheet name="Casos Mas Parametros" sheetId="23" r:id="rId7"/>
    <sheet name="AltaParticipe" sheetId="32" r:id="rId8"/>
    <sheet name="AltaEmisora" sheetId="28" r:id="rId9"/>
    <sheet name="ENTIDADES_FATCA" sheetId="31" r:id="rId10"/>
    <sheet name="Revisión DIrecta en Storm" sheetId="13" r:id="rId11"/>
    <sheet name="AltaOperacionAPV" sheetId="5" r:id="rId12"/>
    <sheet name="PARTICP.WS_VITRINA.CANALES" sheetId="3" r:id="rId13"/>
    <sheet name="PrioridadJosefa" sheetId="14" r:id="rId14"/>
    <sheet name="Conceptos 2" sheetId="16" r:id="rId15"/>
    <sheet name="Conceptos" sheetId="24" r:id="rId16"/>
    <sheet name="Obtener Fondos y Series" sheetId="18" r:id="rId17"/>
    <sheet name="EntidadesOpWeb" sheetId="20" r:id="rId18"/>
    <sheet name="Fondos" sheetId="21" r:id="rId19"/>
    <sheet name="Series" sheetId="22" r:id="rId20"/>
    <sheet name="Fondos-series-cuentas" sheetId="34" r:id="rId21"/>
    <sheet name="Observaciones Generales" sheetId="27" r:id="rId22"/>
  </sheets>
  <functionGroups builtInGroupCount="18"/>
  <definedNames>
    <definedName name="_xlnm._FilterDatabase" localSheetId="8" hidden="1">AltaEmisora!$A$6:$G$288</definedName>
    <definedName name="_xlnm._FilterDatabase" localSheetId="7" hidden="1">AltaParticipe!$A$6:$G$336</definedName>
    <definedName name="_xlnm._FilterDatabase" localSheetId="2" hidden="1">BaseMetodos!$A$1:$U$1196</definedName>
    <definedName name="_xlnm._FilterDatabase" localSheetId="1" hidden="1">BaseParametros!$A$1:$K$394</definedName>
    <definedName name="_xlnm._FilterDatabase" localSheetId="6" hidden="1">'Casos Mas Parametros'!$A$13:$BD$101</definedName>
    <definedName name="_xlnm._FilterDatabase" localSheetId="4" hidden="1">'Casos Todos'!$A$1:$AM$752</definedName>
    <definedName name="_xlnm._FilterDatabase" localSheetId="15" hidden="1">Conceptos!$F$13:$G$51</definedName>
    <definedName name="_xlnm._FilterDatabase" localSheetId="17" hidden="1">EntidadesOpWeb!$A$3:$A$126</definedName>
    <definedName name="_xlnm._FilterDatabase" localSheetId="18" hidden="1">Fondos!$A$1:$T$180</definedName>
    <definedName name="_xlnm._FilterDatabase" localSheetId="3" hidden="1">'Info Metodos'!$A$1:$H$80</definedName>
    <definedName name="_xlnm._FilterDatabase" localSheetId="12" hidden="1">PARTICP.WS_VITRINA.CANALES!$A$1:$K$34</definedName>
    <definedName name="_xlnm._FilterDatabase" localSheetId="13" hidden="1">PrioridadJosefa!$A$3:$I$54</definedName>
    <definedName name="_xlnm._FilterDatabase" localSheetId="19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27" i="25" l="1"/>
  <c r="D727" i="25"/>
  <c r="Y727" i="25" s="1"/>
  <c r="C727" i="25"/>
  <c r="E726" i="25"/>
  <c r="D726" i="25"/>
  <c r="Y726" i="25" s="1"/>
  <c r="C726" i="25"/>
  <c r="E715" i="25"/>
  <c r="D715" i="25"/>
  <c r="X715" i="25" s="1"/>
  <c r="C715" i="25"/>
  <c r="E714" i="25"/>
  <c r="D714" i="25"/>
  <c r="Y714" i="25" s="1"/>
  <c r="C714" i="25"/>
  <c r="N690" i="25"/>
  <c r="M690" i="25"/>
  <c r="T690" i="25" s="1"/>
  <c r="E690" i="25"/>
  <c r="D690" i="25"/>
  <c r="Y690" i="25" s="1"/>
  <c r="C690" i="25"/>
  <c r="N689" i="25"/>
  <c r="M689" i="25"/>
  <c r="T689" i="25" s="1"/>
  <c r="E689" i="25"/>
  <c r="D689" i="25"/>
  <c r="Y689" i="25" s="1"/>
  <c r="C689" i="25"/>
  <c r="O663" i="25"/>
  <c r="N663" i="25"/>
  <c r="T663" i="25" s="1"/>
  <c r="E663" i="25"/>
  <c r="D663" i="25"/>
  <c r="Y663" i="25" s="1"/>
  <c r="C663" i="25"/>
  <c r="O662" i="25"/>
  <c r="N662" i="25"/>
  <c r="T662" i="25" s="1"/>
  <c r="E662" i="25"/>
  <c r="D662" i="25"/>
  <c r="Y662" i="25" s="1"/>
  <c r="C662" i="25"/>
  <c r="E643" i="25"/>
  <c r="D643" i="25"/>
  <c r="Y643" i="25" s="1"/>
  <c r="C643" i="25"/>
  <c r="E642" i="25"/>
  <c r="D642" i="25"/>
  <c r="Y642" i="25" s="1"/>
  <c r="C642" i="25"/>
  <c r="E623" i="25"/>
  <c r="D623" i="25"/>
  <c r="Y623" i="25" s="1"/>
  <c r="C623" i="25"/>
  <c r="E622" i="25"/>
  <c r="D622" i="25"/>
  <c r="Y622" i="25" s="1"/>
  <c r="C622" i="25"/>
  <c r="E603" i="25"/>
  <c r="D603" i="25"/>
  <c r="X603" i="25" s="1"/>
  <c r="C603" i="25"/>
  <c r="E602" i="25"/>
  <c r="D602" i="25"/>
  <c r="Y602" i="25" s="1"/>
  <c r="C602" i="25"/>
  <c r="E560" i="25"/>
  <c r="D560" i="25"/>
  <c r="Y560" i="25" s="1"/>
  <c r="E548" i="25"/>
  <c r="D548" i="25"/>
  <c r="Y548" i="25" s="1"/>
  <c r="E536" i="25"/>
  <c r="D536" i="25"/>
  <c r="Y536" i="25" s="1"/>
  <c r="T726" i="25"/>
  <c r="T602" i="25"/>
  <c r="T715" i="25"/>
  <c r="T560" i="25"/>
  <c r="T727" i="25"/>
  <c r="T603" i="25"/>
  <c r="T714" i="25"/>
  <c r="T548" i="25"/>
  <c r="T643" i="25"/>
  <c r="T536" i="25"/>
  <c r="T623" i="25"/>
  <c r="T642" i="25"/>
  <c r="T622" i="25"/>
  <c r="X727" i="25" l="1"/>
  <c r="X726" i="25"/>
  <c r="Y715" i="25"/>
  <c r="X714" i="25"/>
  <c r="X690" i="25"/>
  <c r="X689" i="25"/>
  <c r="X662" i="25"/>
  <c r="X663" i="25"/>
  <c r="X643" i="25"/>
  <c r="X642" i="25"/>
  <c r="X623" i="25"/>
  <c r="X622" i="25"/>
  <c r="Y603" i="25"/>
  <c r="X602" i="25"/>
  <c r="X560" i="25"/>
  <c r="X548" i="25"/>
  <c r="X536" i="25"/>
  <c r="D752" i="25"/>
  <c r="C752" i="25"/>
  <c r="D751" i="25"/>
  <c r="C751" i="25"/>
  <c r="D750" i="25"/>
  <c r="C750" i="25"/>
  <c r="D749" i="25"/>
  <c r="C749" i="25"/>
  <c r="D748" i="25"/>
  <c r="C748" i="25"/>
  <c r="D747" i="25"/>
  <c r="C747" i="25"/>
  <c r="D746" i="25"/>
  <c r="C746" i="25"/>
  <c r="D745" i="25"/>
  <c r="C745" i="25"/>
  <c r="D744" i="25"/>
  <c r="C744" i="25"/>
  <c r="B476" i="11"/>
  <c r="D741" i="25"/>
  <c r="C741" i="25"/>
  <c r="C742" i="25"/>
  <c r="D742" i="25"/>
  <c r="C743" i="25"/>
  <c r="D743" i="25"/>
  <c r="D740" i="25"/>
  <c r="C740" i="25"/>
  <c r="D739" i="25"/>
  <c r="C739" i="25"/>
  <c r="D738" i="25"/>
  <c r="C738" i="25"/>
  <c r="D734" i="25"/>
  <c r="C734" i="25"/>
  <c r="D737" i="25"/>
  <c r="C737" i="25"/>
  <c r="D735" i="25"/>
  <c r="C735" i="25"/>
  <c r="D736" i="25"/>
  <c r="C736" i="25"/>
  <c r="D733" i="25"/>
  <c r="C733" i="25"/>
  <c r="B457" i="11"/>
  <c r="E732" i="25"/>
  <c r="E730" i="25"/>
  <c r="D732" i="25"/>
  <c r="C732" i="25"/>
  <c r="E731" i="25"/>
  <c r="D731" i="25"/>
  <c r="C731" i="25"/>
  <c r="D730" i="25"/>
  <c r="C730" i="25"/>
  <c r="B455" i="11"/>
  <c r="K1192" i="9"/>
  <c r="I1190" i="9"/>
  <c r="J1190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2" i="9"/>
  <c r="K1181" i="9"/>
  <c r="K1182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3" i="9"/>
  <c r="J4" i="9"/>
  <c r="J5" i="9"/>
  <c r="J2" i="9"/>
  <c r="U744" i="25"/>
  <c r="F744" i="25"/>
  <c r="F731" i="25"/>
  <c r="F730" i="25"/>
  <c r="U731" i="25"/>
  <c r="U730" i="25"/>
  <c r="U732" i="25"/>
  <c r="F732" i="25"/>
  <c r="T738" i="25"/>
  <c r="T750" i="25"/>
  <c r="T733" i="25"/>
  <c r="T737" i="25"/>
  <c r="T749" i="25"/>
  <c r="T735" i="25"/>
  <c r="T748" i="25"/>
  <c r="T745" i="25"/>
  <c r="T743" i="25"/>
  <c r="T734" i="25"/>
  <c r="T740" i="25"/>
  <c r="T746" i="25"/>
  <c r="T736" i="25"/>
  <c r="T739" i="25"/>
  <c r="T741" i="25"/>
  <c r="T744" i="25"/>
  <c r="T747" i="25"/>
  <c r="T742" i="25"/>
  <c r="T752" i="25"/>
  <c r="T751" i="25"/>
  <c r="T730" i="25"/>
  <c r="T731" i="25"/>
  <c r="Y750" i="25" l="1"/>
  <c r="X750" i="25"/>
  <c r="Y730" i="25"/>
  <c r="X730" i="25"/>
  <c r="Y735" i="25"/>
  <c r="X735" i="25"/>
  <c r="Y741" i="25"/>
  <c r="X741" i="25"/>
  <c r="Y748" i="25"/>
  <c r="X748" i="25"/>
  <c r="Y734" i="25"/>
  <c r="X734" i="25"/>
  <c r="Y740" i="25"/>
  <c r="X740" i="25"/>
  <c r="Y738" i="25"/>
  <c r="X738" i="25"/>
  <c r="Y751" i="25"/>
  <c r="X751" i="25"/>
  <c r="X731" i="25"/>
  <c r="Y731" i="25"/>
  <c r="Y733" i="25"/>
  <c r="X733" i="25"/>
  <c r="Y743" i="25"/>
  <c r="X743" i="25"/>
  <c r="Y746" i="25"/>
  <c r="X746" i="25"/>
  <c r="Y737" i="25"/>
  <c r="X737" i="25"/>
  <c r="Y749" i="25"/>
  <c r="X749" i="25"/>
  <c r="Y739" i="25"/>
  <c r="X739" i="25"/>
  <c r="Y744" i="25"/>
  <c r="X744" i="25"/>
  <c r="Y752" i="25"/>
  <c r="X752" i="25"/>
  <c r="Y745" i="25"/>
  <c r="X745" i="25"/>
  <c r="X732" i="25"/>
  <c r="Y732" i="25"/>
  <c r="Y736" i="25"/>
  <c r="X736" i="25"/>
  <c r="Y742" i="25"/>
  <c r="X742" i="25"/>
  <c r="Y747" i="25"/>
  <c r="X747" i="25"/>
  <c r="T732" i="25"/>
  <c r="K1190" i="9"/>
  <c r="K1189" i="9"/>
  <c r="K1188" i="9"/>
  <c r="K1187" i="9"/>
  <c r="K1186" i="9"/>
  <c r="K1185" i="9"/>
  <c r="K1184" i="9"/>
  <c r="K1183" i="9"/>
  <c r="T706" i="25" l="1"/>
  <c r="T705" i="25"/>
  <c r="T704" i="25"/>
  <c r="T703" i="25"/>
  <c r="T702" i="25"/>
  <c r="E702" i="25"/>
  <c r="D702" i="25"/>
  <c r="C702" i="25"/>
  <c r="T701" i="25"/>
  <c r="T700" i="25"/>
  <c r="T685" i="25"/>
  <c r="T686" i="25"/>
  <c r="T687" i="25"/>
  <c r="T688" i="25"/>
  <c r="T691" i="25"/>
  <c r="T692" i="25"/>
  <c r="T693" i="25"/>
  <c r="T694" i="25"/>
  <c r="T695" i="25"/>
  <c r="T696" i="25"/>
  <c r="T697" i="25"/>
  <c r="T698" i="25"/>
  <c r="T699" i="25"/>
  <c r="N684" i="25"/>
  <c r="M684" i="25"/>
  <c r="N683" i="25"/>
  <c r="M683" i="25"/>
  <c r="T683" i="25" s="1"/>
  <c r="N682" i="25"/>
  <c r="M682" i="25"/>
  <c r="E706" i="25"/>
  <c r="D706" i="25"/>
  <c r="C706" i="25"/>
  <c r="E705" i="25"/>
  <c r="D705" i="25"/>
  <c r="C705" i="25"/>
  <c r="E704" i="25"/>
  <c r="D704" i="25"/>
  <c r="C704" i="25"/>
  <c r="E703" i="25"/>
  <c r="D703" i="25"/>
  <c r="C703" i="25"/>
  <c r="E701" i="25"/>
  <c r="D701" i="25"/>
  <c r="C701" i="25"/>
  <c r="E700" i="25"/>
  <c r="D700" i="25"/>
  <c r="C700" i="25"/>
  <c r="E699" i="25"/>
  <c r="D699" i="25"/>
  <c r="C699" i="25"/>
  <c r="E698" i="25"/>
  <c r="D698" i="25"/>
  <c r="C698" i="25"/>
  <c r="E697" i="25"/>
  <c r="D697" i="25"/>
  <c r="C697" i="25"/>
  <c r="E696" i="25"/>
  <c r="D696" i="25"/>
  <c r="C696" i="25"/>
  <c r="E695" i="25"/>
  <c r="D695" i="25"/>
  <c r="C695" i="25"/>
  <c r="E694" i="25"/>
  <c r="D694" i="25"/>
  <c r="C694" i="25"/>
  <c r="E693" i="25"/>
  <c r="D693" i="25"/>
  <c r="C693" i="25"/>
  <c r="E692" i="25"/>
  <c r="D692" i="25"/>
  <c r="C692" i="25"/>
  <c r="E691" i="25"/>
  <c r="D691" i="25"/>
  <c r="C691" i="25"/>
  <c r="E688" i="25"/>
  <c r="D688" i="25"/>
  <c r="C688" i="25"/>
  <c r="E687" i="25"/>
  <c r="D687" i="25"/>
  <c r="C687" i="25"/>
  <c r="E686" i="25"/>
  <c r="D686" i="25"/>
  <c r="C686" i="25"/>
  <c r="E685" i="25"/>
  <c r="D685" i="25"/>
  <c r="C685" i="25"/>
  <c r="E684" i="25"/>
  <c r="D684" i="25"/>
  <c r="C684" i="25"/>
  <c r="E683" i="25"/>
  <c r="D683" i="25"/>
  <c r="C683" i="25"/>
  <c r="O669" i="25"/>
  <c r="N669" i="25"/>
  <c r="T669" i="25" s="1"/>
  <c r="E669" i="25"/>
  <c r="D669" i="25"/>
  <c r="C669" i="25"/>
  <c r="O664" i="25"/>
  <c r="N664" i="25"/>
  <c r="E664" i="25"/>
  <c r="D664" i="25"/>
  <c r="C664" i="25"/>
  <c r="E681" i="25"/>
  <c r="D681" i="25"/>
  <c r="C681" i="25"/>
  <c r="E680" i="25"/>
  <c r="D680" i="25"/>
  <c r="C680" i="25"/>
  <c r="E679" i="25"/>
  <c r="D679" i="25"/>
  <c r="C679" i="25"/>
  <c r="E678" i="25"/>
  <c r="D678" i="25"/>
  <c r="C678" i="25"/>
  <c r="E677" i="25"/>
  <c r="D677" i="25"/>
  <c r="C677" i="25"/>
  <c r="E676" i="25"/>
  <c r="D676" i="25"/>
  <c r="C676" i="25"/>
  <c r="E675" i="25"/>
  <c r="D675" i="25"/>
  <c r="C675" i="25"/>
  <c r="E674" i="25"/>
  <c r="D674" i="25"/>
  <c r="C674" i="25"/>
  <c r="E673" i="25"/>
  <c r="D673" i="25"/>
  <c r="C673" i="25"/>
  <c r="E672" i="25"/>
  <c r="D672" i="25"/>
  <c r="C672" i="25"/>
  <c r="E671" i="25"/>
  <c r="D671" i="25"/>
  <c r="C671" i="25"/>
  <c r="E670" i="25"/>
  <c r="D670" i="25"/>
  <c r="C670" i="25"/>
  <c r="E668" i="25"/>
  <c r="D668" i="25"/>
  <c r="C668" i="25"/>
  <c r="E667" i="25"/>
  <c r="D667" i="25"/>
  <c r="C667" i="25"/>
  <c r="E666" i="25"/>
  <c r="D666" i="25"/>
  <c r="C666" i="25"/>
  <c r="E665" i="25"/>
  <c r="D665" i="25"/>
  <c r="C665" i="25"/>
  <c r="E661" i="25"/>
  <c r="D661" i="25"/>
  <c r="C661" i="25"/>
  <c r="E660" i="25"/>
  <c r="D660" i="25"/>
  <c r="C660" i="25"/>
  <c r="E659" i="25"/>
  <c r="D659" i="25"/>
  <c r="C659" i="25"/>
  <c r="E658" i="25"/>
  <c r="D658" i="25"/>
  <c r="C658" i="25"/>
  <c r="E657" i="25"/>
  <c r="D657" i="25"/>
  <c r="C657" i="25"/>
  <c r="E656" i="25"/>
  <c r="D656" i="25"/>
  <c r="C656" i="25"/>
  <c r="E653" i="25"/>
  <c r="D653" i="25"/>
  <c r="C653" i="25"/>
  <c r="E649" i="25"/>
  <c r="D649" i="25"/>
  <c r="C649" i="25"/>
  <c r="E645" i="25"/>
  <c r="D645" i="25"/>
  <c r="C645" i="25"/>
  <c r="E640" i="25"/>
  <c r="D640" i="25"/>
  <c r="C640" i="25"/>
  <c r="E629" i="25"/>
  <c r="D629" i="25"/>
  <c r="C629" i="25"/>
  <c r="E609" i="25"/>
  <c r="D609" i="25"/>
  <c r="C609" i="25"/>
  <c r="E626" i="25"/>
  <c r="D626" i="25"/>
  <c r="C626" i="25"/>
  <c r="E620" i="25"/>
  <c r="D620" i="25"/>
  <c r="C620" i="25"/>
  <c r="E606" i="25"/>
  <c r="D606" i="25"/>
  <c r="C606" i="25"/>
  <c r="E600" i="25"/>
  <c r="D600" i="25"/>
  <c r="C600" i="25"/>
  <c r="C728" i="25"/>
  <c r="D728" i="25"/>
  <c r="E728" i="25"/>
  <c r="C729" i="25"/>
  <c r="D729" i="25"/>
  <c r="E729" i="25"/>
  <c r="C725" i="25"/>
  <c r="D725" i="25"/>
  <c r="E725" i="25"/>
  <c r="C708" i="25"/>
  <c r="D708" i="25"/>
  <c r="E708" i="25"/>
  <c r="C709" i="25"/>
  <c r="D709" i="25"/>
  <c r="E709" i="25"/>
  <c r="C710" i="25"/>
  <c r="D710" i="25"/>
  <c r="E710" i="25"/>
  <c r="C711" i="25"/>
  <c r="D711" i="25"/>
  <c r="E711" i="25"/>
  <c r="C712" i="25"/>
  <c r="D712" i="25"/>
  <c r="E712" i="25"/>
  <c r="C713" i="25"/>
  <c r="D713" i="25"/>
  <c r="E713" i="25"/>
  <c r="C716" i="25"/>
  <c r="D716" i="25"/>
  <c r="E716" i="25"/>
  <c r="C717" i="25"/>
  <c r="D717" i="25"/>
  <c r="E717" i="25"/>
  <c r="C718" i="25"/>
  <c r="D718" i="25"/>
  <c r="E718" i="25"/>
  <c r="C719" i="25"/>
  <c r="D719" i="25"/>
  <c r="E719" i="25"/>
  <c r="C720" i="25"/>
  <c r="D720" i="25"/>
  <c r="E720" i="25"/>
  <c r="C721" i="25"/>
  <c r="D721" i="25"/>
  <c r="E721" i="25"/>
  <c r="C722" i="25"/>
  <c r="D722" i="25"/>
  <c r="E722" i="25"/>
  <c r="O659" i="25"/>
  <c r="N659" i="25"/>
  <c r="T681" i="25"/>
  <c r="T712" i="25"/>
  <c r="T728" i="25"/>
  <c r="T626" i="25"/>
  <c r="T645" i="25"/>
  <c r="T609" i="25"/>
  <c r="T606" i="25"/>
  <c r="T600" i="25"/>
  <c r="T640" i="25"/>
  <c r="T729" i="25"/>
  <c r="T620" i="25"/>
  <c r="T724" i="25"/>
  <c r="T723" i="25"/>
  <c r="T649" i="25"/>
  <c r="T725" i="25"/>
  <c r="T653" i="25"/>
  <c r="T629" i="25"/>
  <c r="X676" i="25" l="1"/>
  <c r="Y676" i="25"/>
  <c r="X687" i="25"/>
  <c r="Y687" i="25"/>
  <c r="X697" i="25"/>
  <c r="Y697" i="25"/>
  <c r="X702" i="25"/>
  <c r="Y702" i="25"/>
  <c r="X717" i="25"/>
  <c r="Y717" i="25"/>
  <c r="X725" i="25"/>
  <c r="Y725" i="25"/>
  <c r="X629" i="25"/>
  <c r="Y629" i="25"/>
  <c r="X659" i="25"/>
  <c r="Y659" i="25"/>
  <c r="X671" i="25"/>
  <c r="Y671" i="25"/>
  <c r="X679" i="25"/>
  <c r="Y679" i="25"/>
  <c r="X692" i="25"/>
  <c r="Y692" i="25"/>
  <c r="X700" i="25"/>
  <c r="Y700" i="25"/>
  <c r="X645" i="25"/>
  <c r="Y645" i="25"/>
  <c r="X669" i="25"/>
  <c r="Y669" i="25"/>
  <c r="X703" i="25"/>
  <c r="Y703" i="25"/>
  <c r="X720" i="25"/>
  <c r="Y720" i="25"/>
  <c r="X710" i="25"/>
  <c r="Y710" i="25"/>
  <c r="X706" i="25"/>
  <c r="Y706" i="25"/>
  <c r="X722" i="25"/>
  <c r="Y722" i="25"/>
  <c r="X712" i="25"/>
  <c r="Y712" i="25"/>
  <c r="X600" i="25"/>
  <c r="Y600" i="25"/>
  <c r="X649" i="25"/>
  <c r="Y649" i="25"/>
  <c r="X665" i="25"/>
  <c r="Y665" i="25"/>
  <c r="X674" i="25"/>
  <c r="Y674" i="25"/>
  <c r="X664" i="25"/>
  <c r="Y664" i="25"/>
  <c r="X685" i="25"/>
  <c r="Y685" i="25"/>
  <c r="X695" i="25"/>
  <c r="Y695" i="25"/>
  <c r="X704" i="25"/>
  <c r="Y704" i="25"/>
  <c r="X713" i="25"/>
  <c r="Y713" i="25"/>
  <c r="X728" i="25"/>
  <c r="Y728" i="25"/>
  <c r="X681" i="25"/>
  <c r="Y681" i="25"/>
  <c r="X667" i="25"/>
  <c r="Y667" i="25"/>
  <c r="X719" i="25"/>
  <c r="Y719" i="25"/>
  <c r="X709" i="25"/>
  <c r="Y709" i="25"/>
  <c r="X688" i="25"/>
  <c r="Y688" i="25"/>
  <c r="X698" i="25"/>
  <c r="Y698" i="25"/>
  <c r="X661" i="25"/>
  <c r="Y661" i="25"/>
  <c r="X677" i="25"/>
  <c r="Y677" i="25"/>
  <c r="X729" i="25"/>
  <c r="Y729" i="25"/>
  <c r="X640" i="25"/>
  <c r="Y640" i="25"/>
  <c r="X660" i="25"/>
  <c r="Y660" i="25"/>
  <c r="X672" i="25"/>
  <c r="Y672" i="25"/>
  <c r="X680" i="25"/>
  <c r="Y680" i="25"/>
  <c r="X683" i="25"/>
  <c r="Y683" i="25"/>
  <c r="X693" i="25"/>
  <c r="Y693" i="25"/>
  <c r="X701" i="25"/>
  <c r="Y701" i="25"/>
  <c r="X673" i="25"/>
  <c r="Y673" i="25"/>
  <c r="X684" i="25"/>
  <c r="Y684" i="25"/>
  <c r="X694" i="25"/>
  <c r="Y694" i="25"/>
  <c r="X657" i="25"/>
  <c r="Y657" i="25"/>
  <c r="X668" i="25"/>
  <c r="Y668" i="25"/>
  <c r="X716" i="25"/>
  <c r="Y716" i="25"/>
  <c r="X721" i="25"/>
  <c r="Y721" i="25"/>
  <c r="X711" i="25"/>
  <c r="Y711" i="25"/>
  <c r="X606" i="25"/>
  <c r="Y606" i="25"/>
  <c r="X653" i="25"/>
  <c r="Y653" i="25"/>
  <c r="X666" i="25"/>
  <c r="Y666" i="25"/>
  <c r="X675" i="25"/>
  <c r="Y675" i="25"/>
  <c r="X686" i="25"/>
  <c r="Y686" i="25"/>
  <c r="X696" i="25"/>
  <c r="Y696" i="25"/>
  <c r="X705" i="25"/>
  <c r="Y705" i="25"/>
  <c r="X620" i="25"/>
  <c r="Y620" i="25"/>
  <c r="X656" i="25"/>
  <c r="Y656" i="25"/>
  <c r="X626" i="25"/>
  <c r="Y626" i="25"/>
  <c r="X718" i="25"/>
  <c r="Y718" i="25"/>
  <c r="X708" i="25"/>
  <c r="Y708" i="25"/>
  <c r="X609" i="25"/>
  <c r="Y609" i="25"/>
  <c r="X658" i="25"/>
  <c r="Y658" i="25"/>
  <c r="X670" i="25"/>
  <c r="Y670" i="25"/>
  <c r="X678" i="25"/>
  <c r="Y678" i="25"/>
  <c r="X691" i="25"/>
  <c r="Y691" i="25"/>
  <c r="X699" i="25"/>
  <c r="Y699" i="25"/>
  <c r="T682" i="25"/>
  <c r="T684" i="25"/>
  <c r="T664" i="25"/>
  <c r="T659" i="25"/>
  <c r="E682" i="25"/>
  <c r="D682" i="25"/>
  <c r="C682" i="25"/>
  <c r="T680" i="25"/>
  <c r="T675" i="25"/>
  <c r="T674" i="25"/>
  <c r="T676" i="25"/>
  <c r="T677" i="25"/>
  <c r="T678" i="25"/>
  <c r="T679" i="25"/>
  <c r="O670" i="25"/>
  <c r="O673" i="25"/>
  <c r="N673" i="25"/>
  <c r="O672" i="25"/>
  <c r="N672" i="25"/>
  <c r="O671" i="25"/>
  <c r="N671" i="25"/>
  <c r="O668" i="25"/>
  <c r="N668" i="25"/>
  <c r="O667" i="25"/>
  <c r="N667" i="25"/>
  <c r="N666" i="25"/>
  <c r="O666" i="25"/>
  <c r="N665" i="25"/>
  <c r="O665" i="25"/>
  <c r="O656" i="25"/>
  <c r="O657" i="25"/>
  <c r="O658" i="25"/>
  <c r="O660" i="25"/>
  <c r="O661" i="25"/>
  <c r="O655" i="25"/>
  <c r="N661" i="25"/>
  <c r="N660" i="25"/>
  <c r="N658" i="25"/>
  <c r="N657" i="25"/>
  <c r="N656" i="25"/>
  <c r="N670" i="25"/>
  <c r="N655" i="25"/>
  <c r="E654" i="25"/>
  <c r="D654" i="25"/>
  <c r="C654" i="25"/>
  <c r="E652" i="25"/>
  <c r="D652" i="25"/>
  <c r="C652" i="25"/>
  <c r="E651" i="25"/>
  <c r="D651" i="25"/>
  <c r="C651" i="25"/>
  <c r="E650" i="25"/>
  <c r="D650" i="25"/>
  <c r="C650" i="25"/>
  <c r="E648" i="25"/>
  <c r="D648" i="25"/>
  <c r="C648" i="25"/>
  <c r="E647" i="25"/>
  <c r="D647" i="25"/>
  <c r="C647" i="25"/>
  <c r="E646" i="25"/>
  <c r="D646" i="25"/>
  <c r="C646" i="25"/>
  <c r="E644" i="25"/>
  <c r="D644" i="25"/>
  <c r="C644" i="25"/>
  <c r="E641" i="25"/>
  <c r="D641" i="25"/>
  <c r="C641" i="25"/>
  <c r="E639" i="25"/>
  <c r="D639" i="25"/>
  <c r="C639" i="25"/>
  <c r="E638" i="25"/>
  <c r="D638" i="25"/>
  <c r="C638" i="25"/>
  <c r="E637" i="25"/>
  <c r="D637" i="25"/>
  <c r="C637" i="25"/>
  <c r="E636" i="25"/>
  <c r="D636" i="25"/>
  <c r="C636" i="25"/>
  <c r="E634" i="25"/>
  <c r="D634" i="25"/>
  <c r="C634" i="25"/>
  <c r="E633" i="25"/>
  <c r="D633" i="25"/>
  <c r="C633" i="25"/>
  <c r="E632" i="25"/>
  <c r="D632" i="25"/>
  <c r="C632" i="25"/>
  <c r="E631" i="25"/>
  <c r="D631" i="25"/>
  <c r="C631" i="25"/>
  <c r="E630" i="25"/>
  <c r="D630" i="25"/>
  <c r="C630" i="25"/>
  <c r="E628" i="25"/>
  <c r="D628" i="25"/>
  <c r="C628" i="25"/>
  <c r="E627" i="25"/>
  <c r="D627" i="25"/>
  <c r="C627" i="25"/>
  <c r="E625" i="25"/>
  <c r="D625" i="25"/>
  <c r="C625" i="25"/>
  <c r="E624" i="25"/>
  <c r="D624" i="25"/>
  <c r="C624" i="25"/>
  <c r="E621" i="25"/>
  <c r="D621" i="25"/>
  <c r="C621" i="25"/>
  <c r="E619" i="25"/>
  <c r="D619" i="25"/>
  <c r="C619" i="25"/>
  <c r="E618" i="25"/>
  <c r="D618" i="25"/>
  <c r="C618" i="25"/>
  <c r="E617" i="25"/>
  <c r="D617" i="25"/>
  <c r="C617" i="25"/>
  <c r="E616" i="25"/>
  <c r="D616" i="25"/>
  <c r="C616" i="25"/>
  <c r="E614" i="25"/>
  <c r="D614" i="25"/>
  <c r="C614" i="25"/>
  <c r="E613" i="25"/>
  <c r="D613" i="25"/>
  <c r="C613" i="25"/>
  <c r="E612" i="25"/>
  <c r="D612" i="25"/>
  <c r="C612" i="25"/>
  <c r="E611" i="25"/>
  <c r="D611" i="25"/>
  <c r="C611" i="25"/>
  <c r="E610" i="25"/>
  <c r="D610" i="25"/>
  <c r="C610" i="25"/>
  <c r="E608" i="25"/>
  <c r="D608" i="25"/>
  <c r="C608" i="25"/>
  <c r="E607" i="25"/>
  <c r="D607" i="25"/>
  <c r="C607" i="25"/>
  <c r="E605" i="25"/>
  <c r="D605" i="25"/>
  <c r="C605" i="25"/>
  <c r="E604" i="25"/>
  <c r="D604" i="25"/>
  <c r="C604" i="25"/>
  <c r="E601" i="25"/>
  <c r="D601" i="25"/>
  <c r="C601" i="25"/>
  <c r="E599" i="25"/>
  <c r="D599" i="25"/>
  <c r="C599" i="25"/>
  <c r="E598" i="25"/>
  <c r="D598" i="25"/>
  <c r="C598" i="25"/>
  <c r="E597" i="25"/>
  <c r="D597" i="25"/>
  <c r="C597" i="25"/>
  <c r="E596" i="25"/>
  <c r="D596" i="25"/>
  <c r="C596" i="25"/>
  <c r="C615" i="25"/>
  <c r="D615" i="25"/>
  <c r="E615" i="25"/>
  <c r="C635" i="25"/>
  <c r="D635" i="25"/>
  <c r="E635" i="25"/>
  <c r="C655" i="25"/>
  <c r="D655" i="25"/>
  <c r="E655" i="25"/>
  <c r="C707" i="25"/>
  <c r="D707" i="25"/>
  <c r="E707" i="25"/>
  <c r="C723" i="25"/>
  <c r="D723" i="25"/>
  <c r="E723" i="25"/>
  <c r="C724" i="25"/>
  <c r="D724" i="25"/>
  <c r="E724" i="25"/>
  <c r="C595" i="25"/>
  <c r="D595" i="25"/>
  <c r="E595" i="25"/>
  <c r="T637" i="25"/>
  <c r="T718" i="25"/>
  <c r="T627" i="25"/>
  <c r="T599" i="25"/>
  <c r="T722" i="25"/>
  <c r="T635" i="25"/>
  <c r="T607" i="25"/>
  <c r="T595" i="25"/>
  <c r="T614" i="25"/>
  <c r="T618" i="25"/>
  <c r="T721" i="25"/>
  <c r="T605" i="25"/>
  <c r="T720" i="25"/>
  <c r="T598" i="25"/>
  <c r="T710" i="25"/>
  <c r="T717" i="25"/>
  <c r="T625" i="25"/>
  <c r="T611" i="25"/>
  <c r="T719" i="25"/>
  <c r="T641" i="25"/>
  <c r="T634" i="25"/>
  <c r="T654" i="25"/>
  <c r="T624" i="25"/>
  <c r="T713" i="25"/>
  <c r="T632" i="25"/>
  <c r="T608" i="25"/>
  <c r="T633" i="25"/>
  <c r="T612" i="25"/>
  <c r="T711" i="25"/>
  <c r="T650" i="25"/>
  <c r="T631" i="25"/>
  <c r="T610" i="25"/>
  <c r="T596" i="25"/>
  <c r="T709" i="25"/>
  <c r="T601" i="25"/>
  <c r="T639" i="25"/>
  <c r="T648" i="25"/>
  <c r="T651" i="25"/>
  <c r="T646" i="25"/>
  <c r="T636" i="25"/>
  <c r="T613" i="25"/>
  <c r="T707" i="25"/>
  <c r="T708" i="25"/>
  <c r="T604" i="25"/>
  <c r="T644" i="25"/>
  <c r="T630" i="25"/>
  <c r="T628" i="25"/>
  <c r="T619" i="25"/>
  <c r="T716" i="25"/>
  <c r="T621" i="25"/>
  <c r="T597" i="25"/>
  <c r="T647" i="25"/>
  <c r="T616" i="25"/>
  <c r="T617" i="25"/>
  <c r="T638" i="25"/>
  <c r="T652" i="25"/>
  <c r="T615" i="25"/>
  <c r="X601" i="25" l="1"/>
  <c r="Y601" i="25"/>
  <c r="X639" i="25"/>
  <c r="Y639" i="25"/>
  <c r="X652" i="25"/>
  <c r="Y652" i="25"/>
  <c r="X630" i="25"/>
  <c r="Y630" i="25"/>
  <c r="X724" i="25"/>
  <c r="Y724" i="25"/>
  <c r="X598" i="25"/>
  <c r="Y598" i="25"/>
  <c r="X611" i="25"/>
  <c r="Y611" i="25"/>
  <c r="X621" i="25"/>
  <c r="Y621" i="25"/>
  <c r="X633" i="25"/>
  <c r="Y633" i="25"/>
  <c r="X646" i="25"/>
  <c r="Y646" i="25"/>
  <c r="X682" i="25"/>
  <c r="Y682" i="25"/>
  <c r="X707" i="25"/>
  <c r="Y707" i="25"/>
  <c r="X655" i="25"/>
  <c r="Y655" i="25"/>
  <c r="X604" i="25"/>
  <c r="Y604" i="25"/>
  <c r="X614" i="25"/>
  <c r="Y614" i="25"/>
  <c r="X627" i="25"/>
  <c r="Y627" i="25"/>
  <c r="X637" i="25"/>
  <c r="Y637" i="25"/>
  <c r="X650" i="25"/>
  <c r="Y650" i="25"/>
  <c r="X613" i="25"/>
  <c r="Y613" i="25"/>
  <c r="X615" i="25"/>
  <c r="Y615" i="25"/>
  <c r="X617" i="25"/>
  <c r="Y617" i="25"/>
  <c r="X596" i="25"/>
  <c r="Y596" i="25"/>
  <c r="X608" i="25"/>
  <c r="Y608" i="25"/>
  <c r="X618" i="25"/>
  <c r="Y618" i="25"/>
  <c r="X631" i="25"/>
  <c r="Y631" i="25"/>
  <c r="X641" i="25"/>
  <c r="Y641" i="25"/>
  <c r="X654" i="25"/>
  <c r="Y654" i="25"/>
  <c r="X607" i="25"/>
  <c r="Y607" i="25"/>
  <c r="X723" i="25"/>
  <c r="Y723" i="25"/>
  <c r="X599" i="25"/>
  <c r="Y599" i="25"/>
  <c r="X612" i="25"/>
  <c r="Y612" i="25"/>
  <c r="X624" i="25"/>
  <c r="Y624" i="25"/>
  <c r="X634" i="25"/>
  <c r="Y634" i="25"/>
  <c r="X647" i="25"/>
  <c r="Y647" i="25"/>
  <c r="X648" i="25"/>
  <c r="Y648" i="25"/>
  <c r="X635" i="25"/>
  <c r="Y635" i="25"/>
  <c r="X605" i="25"/>
  <c r="Y605" i="25"/>
  <c r="X616" i="25"/>
  <c r="Y616" i="25"/>
  <c r="X628" i="25"/>
  <c r="Y628" i="25"/>
  <c r="X638" i="25"/>
  <c r="Y638" i="25"/>
  <c r="X651" i="25"/>
  <c r="Y651" i="25"/>
  <c r="X625" i="25"/>
  <c r="Y625" i="25"/>
  <c r="X636" i="25"/>
  <c r="Y636" i="25"/>
  <c r="X595" i="25"/>
  <c r="Y595" i="25"/>
  <c r="X597" i="25"/>
  <c r="Y597" i="25"/>
  <c r="X610" i="25"/>
  <c r="Y610" i="25"/>
  <c r="X619" i="25"/>
  <c r="Y619" i="25"/>
  <c r="X632" i="25"/>
  <c r="Y632" i="25"/>
  <c r="X644" i="25"/>
  <c r="Y644" i="25"/>
  <c r="T667" i="25"/>
  <c r="T672" i="25"/>
  <c r="T661" i="25"/>
  <c r="T655" i="25"/>
  <c r="T668" i="25"/>
  <c r="T656" i="25"/>
  <c r="T673" i="25"/>
  <c r="T670" i="25"/>
  <c r="T666" i="25"/>
  <c r="T657" i="25"/>
  <c r="T671" i="25"/>
  <c r="T658" i="25"/>
  <c r="T660" i="25"/>
  <c r="T665" i="25"/>
  <c r="D98" i="25"/>
  <c r="Y98" i="25" l="1"/>
  <c r="X98" i="25"/>
  <c r="E56" i="25"/>
  <c r="D56" i="25"/>
  <c r="C56" i="25"/>
  <c r="E55" i="25"/>
  <c r="D55" i="25"/>
  <c r="C55" i="25"/>
  <c r="E54" i="25"/>
  <c r="D54" i="25"/>
  <c r="C54" i="25"/>
  <c r="E53" i="25"/>
  <c r="D53" i="25"/>
  <c r="C53" i="25"/>
  <c r="E52" i="25"/>
  <c r="D52" i="25"/>
  <c r="C52" i="25"/>
  <c r="E51" i="25"/>
  <c r="D51" i="25"/>
  <c r="C51" i="25"/>
  <c r="E50" i="25"/>
  <c r="D50" i="25"/>
  <c r="C50" i="25"/>
  <c r="E49" i="25"/>
  <c r="D49" i="25"/>
  <c r="C49" i="25"/>
  <c r="E48" i="25"/>
  <c r="D48" i="25"/>
  <c r="C48" i="25"/>
  <c r="E47" i="25"/>
  <c r="D47" i="25"/>
  <c r="C47" i="25"/>
  <c r="E46" i="25"/>
  <c r="D46" i="25"/>
  <c r="C46" i="25"/>
  <c r="E45" i="25"/>
  <c r="D45" i="25"/>
  <c r="C45" i="25"/>
  <c r="E44" i="25"/>
  <c r="D44" i="25"/>
  <c r="C44" i="25"/>
  <c r="E43" i="25"/>
  <c r="D43" i="25"/>
  <c r="C43" i="25"/>
  <c r="E42" i="25"/>
  <c r="D42" i="25"/>
  <c r="C42" i="25"/>
  <c r="S57" i="25"/>
  <c r="U44" i="25"/>
  <c r="U52" i="25"/>
  <c r="T42" i="25"/>
  <c r="T48" i="25"/>
  <c r="T53" i="25"/>
  <c r="U46" i="25"/>
  <c r="U43" i="25"/>
  <c r="T55" i="25"/>
  <c r="T51" i="25"/>
  <c r="U45" i="25"/>
  <c r="U55" i="25"/>
  <c r="T45" i="25"/>
  <c r="T43" i="25"/>
  <c r="U51" i="25"/>
  <c r="T50" i="25"/>
  <c r="T54" i="25"/>
  <c r="U42" i="25"/>
  <c r="U49" i="25"/>
  <c r="T56" i="25"/>
  <c r="T46" i="25"/>
  <c r="T49" i="25"/>
  <c r="U47" i="25"/>
  <c r="U48" i="25"/>
  <c r="T52" i="25"/>
  <c r="U53" i="25"/>
  <c r="U50" i="25"/>
  <c r="T44" i="25"/>
  <c r="T47" i="25"/>
  <c r="U56" i="25"/>
  <c r="U54" i="25"/>
  <c r="X46" i="25" l="1"/>
  <c r="Y46" i="25"/>
  <c r="Y47" i="25"/>
  <c r="X47" i="25"/>
  <c r="Y43" i="25"/>
  <c r="X43" i="25"/>
  <c r="Y54" i="25"/>
  <c r="X54" i="25"/>
  <c r="Y52" i="25"/>
  <c r="X52" i="25"/>
  <c r="Y42" i="25"/>
  <c r="X42" i="25"/>
  <c r="Y50" i="25"/>
  <c r="X50" i="25"/>
  <c r="Y44" i="25"/>
  <c r="X44" i="25"/>
  <c r="Y45" i="25"/>
  <c r="X45" i="25"/>
  <c r="Y53" i="25"/>
  <c r="X53" i="25"/>
  <c r="Y51" i="25"/>
  <c r="X51" i="25"/>
  <c r="Y55" i="25"/>
  <c r="X55" i="25"/>
  <c r="Y48" i="25"/>
  <c r="X48" i="25"/>
  <c r="Y56" i="25"/>
  <c r="X56" i="25"/>
  <c r="Y49" i="25"/>
  <c r="X49" i="25"/>
  <c r="E594" i="25"/>
  <c r="D594" i="25"/>
  <c r="C594" i="25"/>
  <c r="E593" i="25"/>
  <c r="D593" i="25"/>
  <c r="C593" i="25"/>
  <c r="E592" i="25"/>
  <c r="D592" i="25"/>
  <c r="C592" i="25"/>
  <c r="E591" i="25"/>
  <c r="D591" i="25"/>
  <c r="C591" i="25"/>
  <c r="E590" i="25"/>
  <c r="D590" i="25"/>
  <c r="C590" i="25"/>
  <c r="T592" i="25"/>
  <c r="T593" i="25"/>
  <c r="T590" i="25"/>
  <c r="T591" i="25"/>
  <c r="T594" i="25"/>
  <c r="X592" i="25" l="1"/>
  <c r="Y592" i="25"/>
  <c r="X590" i="25"/>
  <c r="Y590" i="25"/>
  <c r="X593" i="25"/>
  <c r="Y593" i="25"/>
  <c r="X594" i="25"/>
  <c r="Y594" i="25"/>
  <c r="X591" i="25"/>
  <c r="Y591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7" i="25"/>
  <c r="D538" i="25"/>
  <c r="D539" i="25"/>
  <c r="D540" i="25"/>
  <c r="D541" i="25"/>
  <c r="D542" i="25"/>
  <c r="D543" i="25"/>
  <c r="D544" i="25"/>
  <c r="D545" i="25"/>
  <c r="D546" i="25"/>
  <c r="D547" i="25"/>
  <c r="D549" i="25"/>
  <c r="D550" i="25"/>
  <c r="D551" i="25"/>
  <c r="D552" i="25"/>
  <c r="D553" i="25"/>
  <c r="D554" i="25"/>
  <c r="D555" i="25"/>
  <c r="D556" i="25"/>
  <c r="D557" i="25"/>
  <c r="D558" i="25"/>
  <c r="D559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2" i="25"/>
  <c r="E589" i="25"/>
  <c r="C589" i="25"/>
  <c r="E588" i="25"/>
  <c r="C588" i="25"/>
  <c r="E587" i="25"/>
  <c r="C587" i="25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B396" i="11"/>
  <c r="U584" i="25"/>
  <c r="T585" i="25"/>
  <c r="T584" i="25"/>
  <c r="T568" i="25"/>
  <c r="T565" i="25"/>
  <c r="U588" i="25"/>
  <c r="T579" i="25"/>
  <c r="T588" i="25"/>
  <c r="T570" i="25"/>
  <c r="T572" i="25"/>
  <c r="T574" i="25"/>
  <c r="T589" i="25"/>
  <c r="U586" i="25"/>
  <c r="T577" i="25"/>
  <c r="U578" i="25"/>
  <c r="U581" i="25"/>
  <c r="U582" i="25"/>
  <c r="T573" i="25"/>
  <c r="T578" i="25"/>
  <c r="U577" i="25"/>
  <c r="T582" i="25"/>
  <c r="U583" i="25"/>
  <c r="U580" i="25"/>
  <c r="T583" i="25"/>
  <c r="U587" i="25"/>
  <c r="T27" i="25"/>
  <c r="U579" i="25"/>
  <c r="U585" i="25"/>
  <c r="U589" i="25"/>
  <c r="T580" i="25"/>
  <c r="T571" i="25"/>
  <c r="T575" i="25"/>
  <c r="T567" i="25"/>
  <c r="T569" i="25"/>
  <c r="T587" i="25"/>
  <c r="T586" i="25"/>
  <c r="T566" i="25"/>
  <c r="T564" i="25"/>
  <c r="T576" i="25"/>
  <c r="T581" i="25"/>
  <c r="X554" i="25" l="1"/>
  <c r="Y554" i="25"/>
  <c r="Y336" i="25"/>
  <c r="X336" i="25"/>
  <c r="Y312" i="25"/>
  <c r="X312" i="25"/>
  <c r="Y519" i="25"/>
  <c r="X519" i="25"/>
  <c r="X585" i="25"/>
  <c r="Y585" i="25"/>
  <c r="X577" i="25"/>
  <c r="Y577" i="25"/>
  <c r="X569" i="25"/>
  <c r="Y569" i="25"/>
  <c r="X561" i="25"/>
  <c r="Y561" i="25"/>
  <c r="X552" i="25"/>
  <c r="Y552" i="25"/>
  <c r="Y543" i="25"/>
  <c r="X543" i="25"/>
  <c r="Y534" i="25"/>
  <c r="X534" i="25"/>
  <c r="Y526" i="25"/>
  <c r="X526" i="25"/>
  <c r="Y518" i="25"/>
  <c r="X518" i="25"/>
  <c r="Y510" i="25"/>
  <c r="X510" i="25"/>
  <c r="Y502" i="25"/>
  <c r="X502" i="25"/>
  <c r="Y494" i="25"/>
  <c r="X494" i="25"/>
  <c r="Y486" i="25"/>
  <c r="X486" i="25"/>
  <c r="Y478" i="25"/>
  <c r="X478" i="25"/>
  <c r="Y470" i="25"/>
  <c r="X470" i="25"/>
  <c r="Y462" i="25"/>
  <c r="X462" i="25"/>
  <c r="Y454" i="25"/>
  <c r="X454" i="25"/>
  <c r="Y446" i="25"/>
  <c r="X446" i="25"/>
  <c r="Y438" i="25"/>
  <c r="X438" i="25"/>
  <c r="Y430" i="25"/>
  <c r="X430" i="25"/>
  <c r="Y422" i="25"/>
  <c r="X422" i="25"/>
  <c r="Y414" i="25"/>
  <c r="X414" i="25"/>
  <c r="Y406" i="25"/>
  <c r="X406" i="25"/>
  <c r="Y398" i="25"/>
  <c r="X398" i="25"/>
  <c r="Y390" i="25"/>
  <c r="X390" i="25"/>
  <c r="Y382" i="25"/>
  <c r="X382" i="25"/>
  <c r="Y374" i="25"/>
  <c r="X374" i="25"/>
  <c r="Y366" i="25"/>
  <c r="X366" i="25"/>
  <c r="Y358" i="25"/>
  <c r="X358" i="25"/>
  <c r="Y350" i="25"/>
  <c r="X350" i="25"/>
  <c r="Y342" i="25"/>
  <c r="X342" i="25"/>
  <c r="Y334" i="25"/>
  <c r="X334" i="25"/>
  <c r="Y326" i="25"/>
  <c r="X326" i="25"/>
  <c r="Y318" i="25"/>
  <c r="X318" i="25"/>
  <c r="Y310" i="25"/>
  <c r="X310" i="25"/>
  <c r="Y302" i="25"/>
  <c r="X302" i="25"/>
  <c r="Y294" i="25"/>
  <c r="X294" i="25"/>
  <c r="Y286" i="25"/>
  <c r="X286" i="25"/>
  <c r="Y278" i="25"/>
  <c r="X278" i="25"/>
  <c r="Y270" i="25"/>
  <c r="X270" i="25"/>
  <c r="Y262" i="25"/>
  <c r="X262" i="25"/>
  <c r="Y254" i="25"/>
  <c r="X254" i="25"/>
  <c r="Y246" i="25"/>
  <c r="X246" i="25"/>
  <c r="Y238" i="25"/>
  <c r="X238" i="25"/>
  <c r="Y230" i="25"/>
  <c r="X230" i="25"/>
  <c r="Y222" i="25"/>
  <c r="X222" i="25"/>
  <c r="Y214" i="25"/>
  <c r="X214" i="25"/>
  <c r="Y206" i="25"/>
  <c r="X206" i="25"/>
  <c r="Y198" i="25"/>
  <c r="X198" i="25"/>
  <c r="Y190" i="25"/>
  <c r="X190" i="25"/>
  <c r="Y182" i="25"/>
  <c r="X182" i="25"/>
  <c r="Y174" i="25"/>
  <c r="X174" i="25"/>
  <c r="Y166" i="25"/>
  <c r="X166" i="25"/>
  <c r="Y158" i="25"/>
  <c r="X158" i="25"/>
  <c r="Y150" i="25"/>
  <c r="X150" i="25"/>
  <c r="Y142" i="25"/>
  <c r="X142" i="25"/>
  <c r="Y134" i="25"/>
  <c r="X134" i="25"/>
  <c r="Y126" i="25"/>
  <c r="X126" i="25"/>
  <c r="Y118" i="25"/>
  <c r="X118" i="25"/>
  <c r="Y110" i="25"/>
  <c r="X110" i="25"/>
  <c r="Y102" i="25"/>
  <c r="X102" i="25"/>
  <c r="Y93" i="25"/>
  <c r="X93" i="25"/>
  <c r="Y85" i="25"/>
  <c r="X85" i="25"/>
  <c r="Y77" i="25"/>
  <c r="X77" i="25"/>
  <c r="Y69" i="25"/>
  <c r="X69" i="25"/>
  <c r="Y61" i="25"/>
  <c r="X61" i="25"/>
  <c r="X38" i="25"/>
  <c r="Y38" i="25"/>
  <c r="Y30" i="25"/>
  <c r="X30" i="25"/>
  <c r="Y22" i="25"/>
  <c r="X22" i="25"/>
  <c r="X14" i="25"/>
  <c r="Y14" i="25"/>
  <c r="X6" i="25"/>
  <c r="Y6" i="25"/>
  <c r="Y528" i="25"/>
  <c r="X528" i="25"/>
  <c r="Y472" i="25"/>
  <c r="X472" i="25"/>
  <c r="Y328" i="25"/>
  <c r="X328" i="25"/>
  <c r="Y320" i="25"/>
  <c r="X320" i="25"/>
  <c r="Y296" i="25"/>
  <c r="X296" i="25"/>
  <c r="Y280" i="25"/>
  <c r="X280" i="25"/>
  <c r="Y264" i="25"/>
  <c r="X264" i="25"/>
  <c r="Y232" i="25"/>
  <c r="X232" i="25"/>
  <c r="Y200" i="25"/>
  <c r="X200" i="25"/>
  <c r="Y160" i="25"/>
  <c r="X160" i="25"/>
  <c r="Y120" i="25"/>
  <c r="X120" i="25"/>
  <c r="X87" i="25"/>
  <c r="Y87" i="25"/>
  <c r="Y71" i="25"/>
  <c r="X71" i="25"/>
  <c r="Y63" i="25"/>
  <c r="X63" i="25"/>
  <c r="Y8" i="25"/>
  <c r="X8" i="25"/>
  <c r="X586" i="25"/>
  <c r="Y586" i="25"/>
  <c r="X578" i="25"/>
  <c r="Y578" i="25"/>
  <c r="X570" i="25"/>
  <c r="Y570" i="25"/>
  <c r="Y527" i="25"/>
  <c r="X527" i="25"/>
  <c r="Y479" i="25"/>
  <c r="X479" i="25"/>
  <c r="Y447" i="25"/>
  <c r="X447" i="25"/>
  <c r="Y415" i="25"/>
  <c r="X415" i="25"/>
  <c r="Y375" i="25"/>
  <c r="X375" i="25"/>
  <c r="Y335" i="25"/>
  <c r="X335" i="25"/>
  <c r="Y295" i="25"/>
  <c r="X295" i="25"/>
  <c r="Y255" i="25"/>
  <c r="X255" i="25"/>
  <c r="Y215" i="25"/>
  <c r="X215" i="25"/>
  <c r="Y175" i="25"/>
  <c r="X175" i="25"/>
  <c r="Y127" i="25"/>
  <c r="X127" i="25"/>
  <c r="X39" i="25"/>
  <c r="Y39" i="25"/>
  <c r="X584" i="25"/>
  <c r="Y584" i="25"/>
  <c r="X576" i="25"/>
  <c r="Y576" i="25"/>
  <c r="X568" i="25"/>
  <c r="Y568" i="25"/>
  <c r="X559" i="25"/>
  <c r="Y559" i="25"/>
  <c r="X551" i="25"/>
  <c r="Y551" i="25"/>
  <c r="Y542" i="25"/>
  <c r="X542" i="25"/>
  <c r="Y533" i="25"/>
  <c r="X533" i="25"/>
  <c r="Y525" i="25"/>
  <c r="X525" i="25"/>
  <c r="Y517" i="25"/>
  <c r="X517" i="25"/>
  <c r="Y509" i="25"/>
  <c r="X509" i="25"/>
  <c r="Y501" i="25"/>
  <c r="X501" i="25"/>
  <c r="Y493" i="25"/>
  <c r="X493" i="25"/>
  <c r="Y485" i="25"/>
  <c r="X485" i="25"/>
  <c r="Y477" i="25"/>
  <c r="X477" i="25"/>
  <c r="Y469" i="25"/>
  <c r="X469" i="25"/>
  <c r="Y461" i="25"/>
  <c r="X461" i="25"/>
  <c r="Y453" i="25"/>
  <c r="X453" i="25"/>
  <c r="Y445" i="25"/>
  <c r="X445" i="25"/>
  <c r="Y437" i="25"/>
  <c r="X437" i="25"/>
  <c r="Y429" i="25"/>
  <c r="X429" i="25"/>
  <c r="Y421" i="25"/>
  <c r="X421" i="25"/>
  <c r="Y413" i="25"/>
  <c r="X413" i="25"/>
  <c r="Y405" i="25"/>
  <c r="X405" i="25"/>
  <c r="Y397" i="25"/>
  <c r="X397" i="25"/>
  <c r="Y389" i="25"/>
  <c r="X389" i="25"/>
  <c r="Y381" i="25"/>
  <c r="X381" i="25"/>
  <c r="Y373" i="25"/>
  <c r="X373" i="25"/>
  <c r="Y365" i="25"/>
  <c r="X365" i="25"/>
  <c r="Y357" i="25"/>
  <c r="X357" i="25"/>
  <c r="Y349" i="25"/>
  <c r="X349" i="25"/>
  <c r="Y341" i="25"/>
  <c r="X341" i="25"/>
  <c r="Y333" i="25"/>
  <c r="X333" i="25"/>
  <c r="Y325" i="25"/>
  <c r="X325" i="25"/>
  <c r="Y317" i="25"/>
  <c r="X317" i="25"/>
  <c r="Y309" i="25"/>
  <c r="X309" i="25"/>
  <c r="Y301" i="25"/>
  <c r="X301" i="25"/>
  <c r="Y293" i="25"/>
  <c r="X293" i="25"/>
  <c r="Y285" i="25"/>
  <c r="X285" i="25"/>
  <c r="Y277" i="25"/>
  <c r="X277" i="25"/>
  <c r="Y269" i="25"/>
  <c r="X269" i="25"/>
  <c r="Y261" i="25"/>
  <c r="X261" i="25"/>
  <c r="Y253" i="25"/>
  <c r="X253" i="25"/>
  <c r="Y245" i="25"/>
  <c r="X245" i="25"/>
  <c r="Y237" i="25"/>
  <c r="X237" i="25"/>
  <c r="Y229" i="25"/>
  <c r="X229" i="25"/>
  <c r="Y221" i="25"/>
  <c r="X221" i="25"/>
  <c r="Y213" i="25"/>
  <c r="X213" i="25"/>
  <c r="Y205" i="25"/>
  <c r="X205" i="25"/>
  <c r="Y197" i="25"/>
  <c r="X197" i="25"/>
  <c r="Y189" i="25"/>
  <c r="X189" i="25"/>
  <c r="Y181" i="25"/>
  <c r="X181" i="25"/>
  <c r="Y173" i="25"/>
  <c r="X173" i="25"/>
  <c r="Y165" i="25"/>
  <c r="X165" i="25"/>
  <c r="Y157" i="25"/>
  <c r="X157" i="25"/>
  <c r="Y149" i="25"/>
  <c r="X149" i="25"/>
  <c r="Y141" i="25"/>
  <c r="X141" i="25"/>
  <c r="Y133" i="25"/>
  <c r="X133" i="25"/>
  <c r="Y125" i="25"/>
  <c r="X125" i="25"/>
  <c r="Y117" i="25"/>
  <c r="X117" i="25"/>
  <c r="Y109" i="25"/>
  <c r="X109" i="25"/>
  <c r="Y101" i="25"/>
  <c r="X101" i="25"/>
  <c r="Y92" i="25"/>
  <c r="X92" i="25"/>
  <c r="Y84" i="25"/>
  <c r="X84" i="25"/>
  <c r="Y76" i="25"/>
  <c r="X76" i="25"/>
  <c r="Y68" i="25"/>
  <c r="X68" i="25"/>
  <c r="Y60" i="25"/>
  <c r="X60" i="25"/>
  <c r="Y37" i="25"/>
  <c r="X37" i="25"/>
  <c r="Y29" i="25"/>
  <c r="X29" i="25"/>
  <c r="Y21" i="25"/>
  <c r="X21" i="25"/>
  <c r="Y13" i="25"/>
  <c r="X13" i="25"/>
  <c r="Y5" i="25"/>
  <c r="X5" i="25"/>
  <c r="X563" i="25"/>
  <c r="Y563" i="25"/>
  <c r="Y520" i="25"/>
  <c r="X520" i="25"/>
  <c r="Y488" i="25"/>
  <c r="X488" i="25"/>
  <c r="Y448" i="25"/>
  <c r="X448" i="25"/>
  <c r="Y416" i="25"/>
  <c r="X416" i="25"/>
  <c r="Y384" i="25"/>
  <c r="X384" i="25"/>
  <c r="Y272" i="25"/>
  <c r="X272" i="25"/>
  <c r="Y248" i="25"/>
  <c r="X248" i="25"/>
  <c r="Y224" i="25"/>
  <c r="X224" i="25"/>
  <c r="Y192" i="25"/>
  <c r="X192" i="25"/>
  <c r="Y144" i="25"/>
  <c r="X144" i="25"/>
  <c r="Y112" i="25"/>
  <c r="X112" i="25"/>
  <c r="Y32" i="25"/>
  <c r="X32" i="25"/>
  <c r="Y535" i="25"/>
  <c r="X535" i="25"/>
  <c r="Y495" i="25"/>
  <c r="X495" i="25"/>
  <c r="Y463" i="25"/>
  <c r="X463" i="25"/>
  <c r="Y431" i="25"/>
  <c r="X431" i="25"/>
  <c r="Y407" i="25"/>
  <c r="X407" i="25"/>
  <c r="Y367" i="25"/>
  <c r="X367" i="25"/>
  <c r="Y327" i="25"/>
  <c r="X327" i="25"/>
  <c r="Y287" i="25"/>
  <c r="X287" i="25"/>
  <c r="Y247" i="25"/>
  <c r="X247" i="25"/>
  <c r="Y207" i="25"/>
  <c r="X207" i="25"/>
  <c r="X167" i="25"/>
  <c r="Y167" i="25"/>
  <c r="Y135" i="25"/>
  <c r="X135" i="25"/>
  <c r="Y70" i="25"/>
  <c r="X70" i="25"/>
  <c r="X15" i="25"/>
  <c r="Y15" i="25"/>
  <c r="X583" i="25"/>
  <c r="Y583" i="25"/>
  <c r="X575" i="25"/>
  <c r="Y575" i="25"/>
  <c r="X567" i="25"/>
  <c r="Y567" i="25"/>
  <c r="X558" i="25"/>
  <c r="Y558" i="25"/>
  <c r="X550" i="25"/>
  <c r="Y550" i="25"/>
  <c r="Y541" i="25"/>
  <c r="X541" i="25"/>
  <c r="Y532" i="25"/>
  <c r="X532" i="25"/>
  <c r="Y524" i="25"/>
  <c r="X524" i="25"/>
  <c r="Y516" i="25"/>
  <c r="X516" i="25"/>
  <c r="Y508" i="25"/>
  <c r="X508" i="25"/>
  <c r="Y500" i="25"/>
  <c r="X500" i="25"/>
  <c r="Y492" i="25"/>
  <c r="X492" i="25"/>
  <c r="Y484" i="25"/>
  <c r="X484" i="25"/>
  <c r="Y476" i="25"/>
  <c r="X476" i="25"/>
  <c r="Y468" i="25"/>
  <c r="X468" i="25"/>
  <c r="Y460" i="25"/>
  <c r="X460" i="25"/>
  <c r="Y452" i="25"/>
  <c r="X452" i="25"/>
  <c r="Y444" i="25"/>
  <c r="X444" i="25"/>
  <c r="Y436" i="25"/>
  <c r="X436" i="25"/>
  <c r="Y428" i="25"/>
  <c r="X428" i="25"/>
  <c r="Y420" i="25"/>
  <c r="X420" i="25"/>
  <c r="Y412" i="25"/>
  <c r="X412" i="25"/>
  <c r="Y404" i="25"/>
  <c r="X404" i="25"/>
  <c r="Y396" i="25"/>
  <c r="X396" i="25"/>
  <c r="Y388" i="25"/>
  <c r="X388" i="25"/>
  <c r="Y380" i="25"/>
  <c r="X380" i="25"/>
  <c r="Y372" i="25"/>
  <c r="X372" i="25"/>
  <c r="Y364" i="25"/>
  <c r="X364" i="25"/>
  <c r="Y356" i="25"/>
  <c r="X356" i="25"/>
  <c r="Y348" i="25"/>
  <c r="X348" i="25"/>
  <c r="Y340" i="25"/>
  <c r="X340" i="25"/>
  <c r="Y332" i="25"/>
  <c r="X332" i="25"/>
  <c r="Y324" i="25"/>
  <c r="X324" i="25"/>
  <c r="Y316" i="25"/>
  <c r="X316" i="25"/>
  <c r="Y308" i="25"/>
  <c r="X308" i="25"/>
  <c r="Y300" i="25"/>
  <c r="X300" i="25"/>
  <c r="Y292" i="25"/>
  <c r="X292" i="25"/>
  <c r="Y284" i="25"/>
  <c r="X284" i="25"/>
  <c r="Y276" i="25"/>
  <c r="X276" i="25"/>
  <c r="Y268" i="25"/>
  <c r="X268" i="25"/>
  <c r="Y260" i="25"/>
  <c r="X260" i="25"/>
  <c r="Y252" i="25"/>
  <c r="X252" i="25"/>
  <c r="Y244" i="25"/>
  <c r="X244" i="25"/>
  <c r="Y236" i="25"/>
  <c r="X236" i="25"/>
  <c r="Y228" i="25"/>
  <c r="X228" i="25"/>
  <c r="Y220" i="25"/>
  <c r="X220" i="25"/>
  <c r="Y212" i="25"/>
  <c r="X212" i="25"/>
  <c r="Y204" i="25"/>
  <c r="X204" i="25"/>
  <c r="Y196" i="25"/>
  <c r="X196" i="25"/>
  <c r="Y188" i="25"/>
  <c r="X188" i="25"/>
  <c r="Y180" i="25"/>
  <c r="X180" i="25"/>
  <c r="Y172" i="25"/>
  <c r="X172" i="25"/>
  <c r="Y164" i="25"/>
  <c r="X164" i="25"/>
  <c r="Y156" i="25"/>
  <c r="X156" i="25"/>
  <c r="X148" i="25"/>
  <c r="Y148" i="25"/>
  <c r="Y140" i="25"/>
  <c r="X140" i="25"/>
  <c r="Y132" i="25"/>
  <c r="X132" i="25"/>
  <c r="Y124" i="25"/>
  <c r="X124" i="25"/>
  <c r="Y116" i="25"/>
  <c r="X116" i="25"/>
  <c r="Y108" i="25"/>
  <c r="X108" i="25"/>
  <c r="Y100" i="25"/>
  <c r="X100" i="25"/>
  <c r="X91" i="25"/>
  <c r="Y91" i="25"/>
  <c r="Y83" i="25"/>
  <c r="X83" i="25"/>
  <c r="X75" i="25"/>
  <c r="Y75" i="25"/>
  <c r="Y67" i="25"/>
  <c r="X67" i="25"/>
  <c r="Y59" i="25"/>
  <c r="X59" i="25"/>
  <c r="Y36" i="25"/>
  <c r="X36" i="25"/>
  <c r="Y28" i="25"/>
  <c r="X28" i="25"/>
  <c r="Y20" i="25"/>
  <c r="X20" i="25"/>
  <c r="Y12" i="25"/>
  <c r="X12" i="25"/>
  <c r="Y4" i="25"/>
  <c r="X4" i="25"/>
  <c r="Y537" i="25"/>
  <c r="X537" i="25"/>
  <c r="Y496" i="25"/>
  <c r="X496" i="25"/>
  <c r="Y456" i="25"/>
  <c r="X456" i="25"/>
  <c r="Y424" i="25"/>
  <c r="X424" i="25"/>
  <c r="Y392" i="25"/>
  <c r="X392" i="25"/>
  <c r="Y368" i="25"/>
  <c r="X368" i="25"/>
  <c r="Y360" i="25"/>
  <c r="X360" i="25"/>
  <c r="Y344" i="25"/>
  <c r="X344" i="25"/>
  <c r="Y168" i="25"/>
  <c r="X168" i="25"/>
  <c r="Y128" i="25"/>
  <c r="X128" i="25"/>
  <c r="Y79" i="25"/>
  <c r="X79" i="25"/>
  <c r="Y24" i="25"/>
  <c r="X24" i="25"/>
  <c r="Y544" i="25"/>
  <c r="X544" i="25"/>
  <c r="Y487" i="25"/>
  <c r="X487" i="25"/>
  <c r="Y455" i="25"/>
  <c r="X455" i="25"/>
  <c r="Y423" i="25"/>
  <c r="X423" i="25"/>
  <c r="Y383" i="25"/>
  <c r="X383" i="25"/>
  <c r="Y343" i="25"/>
  <c r="X343" i="25"/>
  <c r="Y303" i="25"/>
  <c r="X303" i="25"/>
  <c r="Y263" i="25"/>
  <c r="X263" i="25"/>
  <c r="Y223" i="25"/>
  <c r="X223" i="25"/>
  <c r="Y183" i="25"/>
  <c r="X183" i="25"/>
  <c r="Y143" i="25"/>
  <c r="X143" i="25"/>
  <c r="X103" i="25"/>
  <c r="Y103" i="25"/>
  <c r="Y86" i="25"/>
  <c r="X86" i="25"/>
  <c r="Y7" i="25"/>
  <c r="X7" i="25"/>
  <c r="Y2" i="25"/>
  <c r="X2" i="25"/>
  <c r="X582" i="25"/>
  <c r="Y582" i="25"/>
  <c r="X574" i="25"/>
  <c r="Y574" i="25"/>
  <c r="X566" i="25"/>
  <c r="Y566" i="25"/>
  <c r="X557" i="25"/>
  <c r="Y557" i="25"/>
  <c r="X549" i="25"/>
  <c r="Y549" i="25"/>
  <c r="Y540" i="25"/>
  <c r="X540" i="25"/>
  <c r="Y531" i="25"/>
  <c r="X531" i="25"/>
  <c r="Y523" i="25"/>
  <c r="X523" i="25"/>
  <c r="Y515" i="25"/>
  <c r="X515" i="25"/>
  <c r="Y507" i="25"/>
  <c r="X507" i="25"/>
  <c r="Y499" i="25"/>
  <c r="X499" i="25"/>
  <c r="Y491" i="25"/>
  <c r="X491" i="25"/>
  <c r="Y483" i="25"/>
  <c r="X483" i="25"/>
  <c r="Y475" i="25"/>
  <c r="X475" i="25"/>
  <c r="Y467" i="25"/>
  <c r="X467" i="25"/>
  <c r="Y459" i="25"/>
  <c r="X459" i="25"/>
  <c r="Y451" i="25"/>
  <c r="X451" i="25"/>
  <c r="Y443" i="25"/>
  <c r="X443" i="25"/>
  <c r="Y435" i="25"/>
  <c r="X435" i="25"/>
  <c r="Y427" i="25"/>
  <c r="X427" i="25"/>
  <c r="Y419" i="25"/>
  <c r="X419" i="25"/>
  <c r="Y411" i="25"/>
  <c r="X411" i="25"/>
  <c r="Y403" i="25"/>
  <c r="X403" i="25"/>
  <c r="Y395" i="25"/>
  <c r="X395" i="25"/>
  <c r="Y387" i="25"/>
  <c r="X387" i="25"/>
  <c r="Y379" i="25"/>
  <c r="X379" i="25"/>
  <c r="Y371" i="25"/>
  <c r="X371" i="25"/>
  <c r="Y363" i="25"/>
  <c r="X363" i="25"/>
  <c r="Y355" i="25"/>
  <c r="X355" i="25"/>
  <c r="Y347" i="25"/>
  <c r="X347" i="25"/>
  <c r="Y339" i="25"/>
  <c r="X339" i="25"/>
  <c r="Y331" i="25"/>
  <c r="X331" i="25"/>
  <c r="Y323" i="25"/>
  <c r="X323" i="25"/>
  <c r="Y315" i="25"/>
  <c r="X315" i="25"/>
  <c r="Y307" i="25"/>
  <c r="X307" i="25"/>
  <c r="Y299" i="25"/>
  <c r="X299" i="25"/>
  <c r="Y291" i="25"/>
  <c r="X291" i="25"/>
  <c r="Y283" i="25"/>
  <c r="X283" i="25"/>
  <c r="Y275" i="25"/>
  <c r="X275" i="25"/>
  <c r="Y267" i="25"/>
  <c r="X267" i="25"/>
  <c r="Y259" i="25"/>
  <c r="X259" i="25"/>
  <c r="Y251" i="25"/>
  <c r="X251" i="25"/>
  <c r="Y243" i="25"/>
  <c r="X243" i="25"/>
  <c r="Y235" i="25"/>
  <c r="X235" i="25"/>
  <c r="Y227" i="25"/>
  <c r="X227" i="25"/>
  <c r="Y219" i="25"/>
  <c r="X219" i="25"/>
  <c r="Y211" i="25"/>
  <c r="X211" i="25"/>
  <c r="Y203" i="25"/>
  <c r="X203" i="25"/>
  <c r="Y195" i="25"/>
  <c r="X195" i="25"/>
  <c r="X187" i="25"/>
  <c r="Y187" i="25"/>
  <c r="Y179" i="25"/>
  <c r="X179" i="25"/>
  <c r="X171" i="25"/>
  <c r="Y171" i="25"/>
  <c r="Y163" i="25"/>
  <c r="X163" i="25"/>
  <c r="X155" i="25"/>
  <c r="Y155" i="25"/>
  <c r="Y147" i="25"/>
  <c r="X147" i="25"/>
  <c r="X139" i="25"/>
  <c r="Y139" i="25"/>
  <c r="Y131" i="25"/>
  <c r="X131" i="25"/>
  <c r="X123" i="25"/>
  <c r="Y123" i="25"/>
  <c r="Y115" i="25"/>
  <c r="X115" i="25"/>
  <c r="X107" i="25"/>
  <c r="Y107" i="25"/>
  <c r="Y99" i="25"/>
  <c r="X99" i="25"/>
  <c r="X90" i="25"/>
  <c r="Y90" i="25"/>
  <c r="Y82" i="25"/>
  <c r="X82" i="25"/>
  <c r="X74" i="25"/>
  <c r="Y74" i="25"/>
  <c r="Y66" i="25"/>
  <c r="X66" i="25"/>
  <c r="Y58" i="25"/>
  <c r="X58" i="25"/>
  <c r="Y35" i="25"/>
  <c r="X35" i="25"/>
  <c r="Y27" i="25"/>
  <c r="X27" i="25"/>
  <c r="Y19" i="25"/>
  <c r="X19" i="25"/>
  <c r="Y11" i="25"/>
  <c r="X11" i="25"/>
  <c r="Y3" i="25"/>
  <c r="X3" i="25"/>
  <c r="X587" i="25"/>
  <c r="Y587" i="25"/>
  <c r="X579" i="25"/>
  <c r="Y579" i="25"/>
  <c r="X571" i="25"/>
  <c r="Y571" i="25"/>
  <c r="Y512" i="25"/>
  <c r="X512" i="25"/>
  <c r="Y480" i="25"/>
  <c r="X480" i="25"/>
  <c r="Y440" i="25"/>
  <c r="X440" i="25"/>
  <c r="Y408" i="25"/>
  <c r="X408" i="25"/>
  <c r="Y304" i="25"/>
  <c r="X304" i="25"/>
  <c r="Y288" i="25"/>
  <c r="X288" i="25"/>
  <c r="Y256" i="25"/>
  <c r="X256" i="25"/>
  <c r="Y216" i="25"/>
  <c r="X216" i="25"/>
  <c r="Y184" i="25"/>
  <c r="X184" i="25"/>
  <c r="Y152" i="25"/>
  <c r="X152" i="25"/>
  <c r="Y104" i="25"/>
  <c r="X104" i="25"/>
  <c r="Y40" i="25"/>
  <c r="X40" i="25"/>
  <c r="X562" i="25"/>
  <c r="Y562" i="25"/>
  <c r="Y511" i="25"/>
  <c r="X511" i="25"/>
  <c r="Y391" i="25"/>
  <c r="X391" i="25"/>
  <c r="Y351" i="25"/>
  <c r="X351" i="25"/>
  <c r="Y311" i="25"/>
  <c r="X311" i="25"/>
  <c r="Y271" i="25"/>
  <c r="X271" i="25"/>
  <c r="Y231" i="25"/>
  <c r="X231" i="25"/>
  <c r="Y191" i="25"/>
  <c r="X191" i="25"/>
  <c r="X151" i="25"/>
  <c r="Y151" i="25"/>
  <c r="Y119" i="25"/>
  <c r="X119" i="25"/>
  <c r="Y94" i="25"/>
  <c r="X94" i="25"/>
  <c r="Y62" i="25"/>
  <c r="X62" i="25"/>
  <c r="Y23" i="25"/>
  <c r="X23" i="25"/>
  <c r="X589" i="25"/>
  <c r="Y589" i="25"/>
  <c r="X581" i="25"/>
  <c r="Y581" i="25"/>
  <c r="X573" i="25"/>
  <c r="Y573" i="25"/>
  <c r="X565" i="25"/>
  <c r="Y565" i="25"/>
  <c r="X556" i="25"/>
  <c r="Y556" i="25"/>
  <c r="X547" i="25"/>
  <c r="Y547" i="25"/>
  <c r="Y539" i="25"/>
  <c r="X539" i="25"/>
  <c r="Y530" i="25"/>
  <c r="X530" i="25"/>
  <c r="X522" i="25"/>
  <c r="Y522" i="25"/>
  <c r="X514" i="25"/>
  <c r="Y514" i="25"/>
  <c r="X506" i="25"/>
  <c r="Y506" i="25"/>
  <c r="X498" i="25"/>
  <c r="Y498" i="25"/>
  <c r="X490" i="25"/>
  <c r="Y490" i="25"/>
  <c r="X482" i="25"/>
  <c r="Y482" i="25"/>
  <c r="Y474" i="25"/>
  <c r="X474" i="25"/>
  <c r="Y466" i="25"/>
  <c r="X466" i="25"/>
  <c r="X458" i="25"/>
  <c r="Y458" i="25"/>
  <c r="X450" i="25"/>
  <c r="Y450" i="25"/>
  <c r="X442" i="25"/>
  <c r="Y442" i="25"/>
  <c r="X434" i="25"/>
  <c r="Y434" i="25"/>
  <c r="X426" i="25"/>
  <c r="Y426" i="25"/>
  <c r="X418" i="25"/>
  <c r="Y418" i="25"/>
  <c r="Y410" i="25"/>
  <c r="X410" i="25"/>
  <c r="Y402" i="25"/>
  <c r="X402" i="25"/>
  <c r="X394" i="25"/>
  <c r="Y394" i="25"/>
  <c r="X386" i="25"/>
  <c r="Y386" i="25"/>
  <c r="X378" i="25"/>
  <c r="Y378" i="25"/>
  <c r="X370" i="25"/>
  <c r="Y370" i="25"/>
  <c r="X362" i="25"/>
  <c r="Y362" i="25"/>
  <c r="X354" i="25"/>
  <c r="Y354" i="25"/>
  <c r="Y346" i="25"/>
  <c r="X346" i="25"/>
  <c r="Y338" i="25"/>
  <c r="X338" i="25"/>
  <c r="X330" i="25"/>
  <c r="Y330" i="25"/>
  <c r="X322" i="25"/>
  <c r="Y322" i="25"/>
  <c r="X314" i="25"/>
  <c r="Y314" i="25"/>
  <c r="X306" i="25"/>
  <c r="Y306" i="25"/>
  <c r="X298" i="25"/>
  <c r="Y298" i="25"/>
  <c r="X290" i="25"/>
  <c r="Y290" i="25"/>
  <c r="Y282" i="25"/>
  <c r="X282" i="25"/>
  <c r="Y274" i="25"/>
  <c r="X274" i="25"/>
  <c r="X266" i="25"/>
  <c r="Y266" i="25"/>
  <c r="X258" i="25"/>
  <c r="Y258" i="25"/>
  <c r="X250" i="25"/>
  <c r="Y250" i="25"/>
  <c r="X242" i="25"/>
  <c r="Y242" i="25"/>
  <c r="X234" i="25"/>
  <c r="Y234" i="25"/>
  <c r="X226" i="25"/>
  <c r="Y226" i="25"/>
  <c r="Y218" i="25"/>
  <c r="X218" i="25"/>
  <c r="X210" i="25"/>
  <c r="Y210" i="25"/>
  <c r="X202" i="25"/>
  <c r="Y202" i="25"/>
  <c r="Y194" i="25"/>
  <c r="X194" i="25"/>
  <c r="X186" i="25"/>
  <c r="Y186" i="25"/>
  <c r="Y178" i="25"/>
  <c r="X178" i="25"/>
  <c r="X170" i="25"/>
  <c r="Y170" i="25"/>
  <c r="Y162" i="25"/>
  <c r="X162" i="25"/>
  <c r="X154" i="25"/>
  <c r="Y154" i="25"/>
  <c r="Y146" i="25"/>
  <c r="X146" i="25"/>
  <c r="X138" i="25"/>
  <c r="Y138" i="25"/>
  <c r="Y130" i="25"/>
  <c r="X130" i="25"/>
  <c r="X122" i="25"/>
  <c r="Y122" i="25"/>
  <c r="Y114" i="25"/>
  <c r="X114" i="25"/>
  <c r="X106" i="25"/>
  <c r="Y106" i="25"/>
  <c r="Y97" i="25"/>
  <c r="X97" i="25"/>
  <c r="Y89" i="25"/>
  <c r="X89" i="25"/>
  <c r="Y81" i="25"/>
  <c r="X81" i="25"/>
  <c r="Y73" i="25"/>
  <c r="X73" i="25"/>
  <c r="Y65" i="25"/>
  <c r="X65" i="25"/>
  <c r="Y57" i="25"/>
  <c r="X57" i="25"/>
  <c r="Y34" i="25"/>
  <c r="X34" i="25"/>
  <c r="Y26" i="25"/>
  <c r="X26" i="25"/>
  <c r="Y18" i="25"/>
  <c r="X18" i="25"/>
  <c r="Y10" i="25"/>
  <c r="X10" i="25"/>
  <c r="Y545" i="25"/>
  <c r="X545" i="25"/>
  <c r="Y504" i="25"/>
  <c r="X504" i="25"/>
  <c r="Y464" i="25"/>
  <c r="X464" i="25"/>
  <c r="Y432" i="25"/>
  <c r="X432" i="25"/>
  <c r="Y400" i="25"/>
  <c r="X400" i="25"/>
  <c r="Y376" i="25"/>
  <c r="X376" i="25"/>
  <c r="Y352" i="25"/>
  <c r="X352" i="25"/>
  <c r="Y240" i="25"/>
  <c r="X240" i="25"/>
  <c r="Y208" i="25"/>
  <c r="X208" i="25"/>
  <c r="Y176" i="25"/>
  <c r="X176" i="25"/>
  <c r="Y136" i="25"/>
  <c r="X136" i="25"/>
  <c r="Y95" i="25"/>
  <c r="X95" i="25"/>
  <c r="Y16" i="25"/>
  <c r="X16" i="25"/>
  <c r="X553" i="25"/>
  <c r="Y553" i="25"/>
  <c r="Y503" i="25"/>
  <c r="X503" i="25"/>
  <c r="Y471" i="25"/>
  <c r="X471" i="25"/>
  <c r="Y439" i="25"/>
  <c r="X439" i="25"/>
  <c r="Y399" i="25"/>
  <c r="X399" i="25"/>
  <c r="Y359" i="25"/>
  <c r="X359" i="25"/>
  <c r="Y319" i="25"/>
  <c r="X319" i="25"/>
  <c r="Y279" i="25"/>
  <c r="X279" i="25"/>
  <c r="Y239" i="25"/>
  <c r="X239" i="25"/>
  <c r="Y199" i="25"/>
  <c r="X199" i="25"/>
  <c r="Y159" i="25"/>
  <c r="X159" i="25"/>
  <c r="Y111" i="25"/>
  <c r="X111" i="25"/>
  <c r="Y78" i="25"/>
  <c r="X78" i="25"/>
  <c r="Y31" i="25"/>
  <c r="X31" i="25"/>
  <c r="X588" i="25"/>
  <c r="Y588" i="25"/>
  <c r="X580" i="25"/>
  <c r="Y580" i="25"/>
  <c r="X572" i="25"/>
  <c r="Y572" i="25"/>
  <c r="X564" i="25"/>
  <c r="Y564" i="25"/>
  <c r="X555" i="25"/>
  <c r="Y555" i="25"/>
  <c r="X546" i="25"/>
  <c r="Y546" i="25"/>
  <c r="Y538" i="25"/>
  <c r="X538" i="25"/>
  <c r="Y529" i="25"/>
  <c r="X529" i="25"/>
  <c r="Y521" i="25"/>
  <c r="X521" i="25"/>
  <c r="Y513" i="25"/>
  <c r="X513" i="25"/>
  <c r="Y505" i="25"/>
  <c r="X505" i="25"/>
  <c r="Y497" i="25"/>
  <c r="X497" i="25"/>
  <c r="Y489" i="25"/>
  <c r="X489" i="25"/>
  <c r="Y481" i="25"/>
  <c r="X481" i="25"/>
  <c r="Y473" i="25"/>
  <c r="X473" i="25"/>
  <c r="Y465" i="25"/>
  <c r="X465" i="25"/>
  <c r="Y457" i="25"/>
  <c r="X457" i="25"/>
  <c r="Y449" i="25"/>
  <c r="X449" i="25"/>
  <c r="Y441" i="25"/>
  <c r="X441" i="25"/>
  <c r="Y433" i="25"/>
  <c r="X433" i="25"/>
  <c r="Y425" i="25"/>
  <c r="X425" i="25"/>
  <c r="Y417" i="25"/>
  <c r="X417" i="25"/>
  <c r="Y409" i="25"/>
  <c r="X409" i="25"/>
  <c r="Y401" i="25"/>
  <c r="X401" i="25"/>
  <c r="Y393" i="25"/>
  <c r="X393" i="25"/>
  <c r="Y385" i="25"/>
  <c r="X385" i="25"/>
  <c r="Y377" i="25"/>
  <c r="X377" i="25"/>
  <c r="Y369" i="25"/>
  <c r="X369" i="25"/>
  <c r="Y361" i="25"/>
  <c r="X361" i="25"/>
  <c r="Y353" i="25"/>
  <c r="X353" i="25"/>
  <c r="Y345" i="25"/>
  <c r="X345" i="25"/>
  <c r="Y337" i="25"/>
  <c r="X337" i="25"/>
  <c r="Y329" i="25"/>
  <c r="X329" i="25"/>
  <c r="Y321" i="25"/>
  <c r="X321" i="25"/>
  <c r="Y313" i="25"/>
  <c r="X313" i="25"/>
  <c r="Y305" i="25"/>
  <c r="X305" i="25"/>
  <c r="Y297" i="25"/>
  <c r="X297" i="25"/>
  <c r="Y289" i="25"/>
  <c r="X289" i="25"/>
  <c r="Y281" i="25"/>
  <c r="X281" i="25"/>
  <c r="Y273" i="25"/>
  <c r="X273" i="25"/>
  <c r="Y265" i="25"/>
  <c r="X265" i="25"/>
  <c r="Y257" i="25"/>
  <c r="X257" i="25"/>
  <c r="Y249" i="25"/>
  <c r="X249" i="25"/>
  <c r="Y241" i="25"/>
  <c r="X241" i="25"/>
  <c r="Y233" i="25"/>
  <c r="X233" i="25"/>
  <c r="Y225" i="25"/>
  <c r="X225" i="25"/>
  <c r="Y217" i="25"/>
  <c r="X217" i="25"/>
  <c r="Y209" i="25"/>
  <c r="X209" i="25"/>
  <c r="Y201" i="25"/>
  <c r="X201" i="25"/>
  <c r="Y193" i="25"/>
  <c r="X193" i="25"/>
  <c r="Y185" i="25"/>
  <c r="X185" i="25"/>
  <c r="Y177" i="25"/>
  <c r="X177" i="25"/>
  <c r="Y169" i="25"/>
  <c r="X169" i="25"/>
  <c r="Y161" i="25"/>
  <c r="X161" i="25"/>
  <c r="Y153" i="25"/>
  <c r="X153" i="25"/>
  <c r="Y145" i="25"/>
  <c r="X145" i="25"/>
  <c r="Y137" i="25"/>
  <c r="X137" i="25"/>
  <c r="Y129" i="25"/>
  <c r="X129" i="25"/>
  <c r="Y121" i="25"/>
  <c r="X121" i="25"/>
  <c r="Y113" i="25"/>
  <c r="X113" i="25"/>
  <c r="Y105" i="25"/>
  <c r="X105" i="25"/>
  <c r="Y96" i="25"/>
  <c r="X96" i="25"/>
  <c r="Y88" i="25"/>
  <c r="X88" i="25"/>
  <c r="Y80" i="25"/>
  <c r="X80" i="25"/>
  <c r="Y72" i="25"/>
  <c r="X72" i="25"/>
  <c r="Y64" i="25"/>
  <c r="X64" i="25"/>
  <c r="Y41" i="25"/>
  <c r="X41" i="25"/>
  <c r="Y33" i="25"/>
  <c r="X33" i="25"/>
  <c r="Y25" i="25"/>
  <c r="X25" i="25"/>
  <c r="Y17" i="25"/>
  <c r="X17" i="25"/>
  <c r="Y9" i="25"/>
  <c r="X9" i="25"/>
  <c r="H3" i="37"/>
  <c r="H11" i="37"/>
  <c r="H19" i="37"/>
  <c r="H27" i="37"/>
  <c r="H35" i="37"/>
  <c r="H43" i="37"/>
  <c r="H51" i="37"/>
  <c r="H59" i="37"/>
  <c r="H67" i="37"/>
  <c r="H75" i="37"/>
  <c r="H31" i="37"/>
  <c r="H16" i="37"/>
  <c r="H17" i="37"/>
  <c r="H26" i="37"/>
  <c r="H4" i="37"/>
  <c r="H12" i="37"/>
  <c r="H20" i="37"/>
  <c r="H28" i="37"/>
  <c r="H36" i="37"/>
  <c r="H44" i="37"/>
  <c r="H52" i="37"/>
  <c r="H60" i="37"/>
  <c r="H68" i="37"/>
  <c r="H76" i="37"/>
  <c r="H15" i="37"/>
  <c r="H55" i="37"/>
  <c r="H24" i="37"/>
  <c r="H64" i="37"/>
  <c r="H25" i="37"/>
  <c r="H73" i="37"/>
  <c r="H18" i="37"/>
  <c r="H50" i="37"/>
  <c r="H74" i="37"/>
  <c r="H5" i="37"/>
  <c r="H13" i="37"/>
  <c r="H21" i="37"/>
  <c r="H29" i="37"/>
  <c r="H37" i="37"/>
  <c r="H45" i="37"/>
  <c r="H53" i="37"/>
  <c r="H61" i="37"/>
  <c r="H69" i="37"/>
  <c r="H77" i="37"/>
  <c r="H23" i="37"/>
  <c r="H39" i="37"/>
  <c r="H63" i="37"/>
  <c r="H71" i="37"/>
  <c r="H8" i="37"/>
  <c r="H40" i="37"/>
  <c r="H48" i="37"/>
  <c r="H56" i="37"/>
  <c r="H72" i="37"/>
  <c r="H9" i="37"/>
  <c r="H41" i="37"/>
  <c r="H49" i="37"/>
  <c r="H57" i="37"/>
  <c r="H2" i="37"/>
  <c r="H34" i="37"/>
  <c r="H58" i="37"/>
  <c r="H6" i="37"/>
  <c r="H14" i="37"/>
  <c r="H22" i="37"/>
  <c r="H30" i="37"/>
  <c r="H38" i="37"/>
  <c r="H46" i="37"/>
  <c r="H54" i="37"/>
  <c r="H62" i="37"/>
  <c r="H70" i="37"/>
  <c r="H78" i="37"/>
  <c r="H7" i="37"/>
  <c r="H47" i="37"/>
  <c r="H79" i="37"/>
  <c r="H32" i="37"/>
  <c r="H80" i="37"/>
  <c r="H33" i="37"/>
  <c r="H65" i="37"/>
  <c r="H10" i="37"/>
  <c r="H42" i="37"/>
  <c r="H66" i="37"/>
  <c r="E576" i="25"/>
  <c r="C576" i="25"/>
  <c r="E575" i="25"/>
  <c r="C575" i="25"/>
  <c r="E574" i="25"/>
  <c r="C574" i="25"/>
  <c r="E573" i="25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B388" i="11"/>
  <c r="U574" i="25"/>
  <c r="U569" i="25"/>
  <c r="U567" i="25"/>
  <c r="U566" i="25"/>
  <c r="U572" i="25"/>
  <c r="U565" i="25"/>
  <c r="U568" i="25"/>
  <c r="U570" i="25"/>
  <c r="U573" i="25"/>
  <c r="U571" i="25"/>
  <c r="U576" i="25"/>
  <c r="U564" i="25"/>
  <c r="U575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1" i="23"/>
  <c r="D100" i="23"/>
  <c r="E101" i="23"/>
  <c r="E100" i="23"/>
  <c r="T58" i="25" l="1"/>
  <c r="U58" i="25"/>
  <c r="T59" i="25"/>
  <c r="U59" i="25"/>
  <c r="E28" i="25"/>
  <c r="C28" i="25"/>
  <c r="U28" i="25"/>
  <c r="T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3" i="25" l="1"/>
  <c r="E562" i="25"/>
  <c r="E561" i="25"/>
  <c r="E559" i="25"/>
  <c r="T558" i="25"/>
  <c r="E558" i="25"/>
  <c r="T557" i="25"/>
  <c r="E557" i="25"/>
  <c r="T556" i="25"/>
  <c r="E556" i="25"/>
  <c r="T555" i="25"/>
  <c r="E555" i="25"/>
  <c r="E554" i="25"/>
  <c r="E553" i="25"/>
  <c r="E552" i="25"/>
  <c r="E551" i="25"/>
  <c r="E550" i="25"/>
  <c r="E549" i="25"/>
  <c r="E547" i="25"/>
  <c r="T546" i="25"/>
  <c r="E546" i="25"/>
  <c r="T545" i="25"/>
  <c r="E545" i="25"/>
  <c r="T544" i="25"/>
  <c r="E544" i="25"/>
  <c r="T543" i="25"/>
  <c r="E543" i="25"/>
  <c r="E542" i="25"/>
  <c r="E541" i="25"/>
  <c r="E540" i="25"/>
  <c r="E539" i="25"/>
  <c r="E538" i="25"/>
  <c r="E537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54" i="25"/>
  <c r="T529" i="25"/>
  <c r="T538" i="25"/>
  <c r="T552" i="25"/>
  <c r="T530" i="25"/>
  <c r="T540" i="25"/>
  <c r="T559" i="25"/>
  <c r="T541" i="25"/>
  <c r="T542" i="25"/>
  <c r="T547" i="25"/>
  <c r="T549" i="25"/>
  <c r="T562" i="25"/>
  <c r="T535" i="25"/>
  <c r="T561" i="25"/>
  <c r="T553" i="25"/>
  <c r="T550" i="25"/>
  <c r="T563" i="25"/>
  <c r="T539" i="25"/>
  <c r="T537" i="25"/>
  <c r="T528" i="25"/>
  <c r="T551" i="25"/>
  <c r="H272" i="25"/>
  <c r="K1180" i="9" l="1"/>
  <c r="K1179" i="9"/>
  <c r="K1178" i="9"/>
  <c r="S2" i="9" l="1"/>
  <c r="S1177" i="9"/>
  <c r="S1176" i="9"/>
  <c r="S1175" i="9"/>
  <c r="S1174" i="9"/>
  <c r="S1173" i="9"/>
  <c r="S1172" i="9"/>
  <c r="S1171" i="9"/>
  <c r="S1170" i="9"/>
  <c r="S1149" i="9"/>
  <c r="S1148" i="9"/>
  <c r="S1147" i="9"/>
  <c r="S1146" i="9"/>
  <c r="S1145" i="9"/>
  <c r="S1144" i="9"/>
  <c r="S1143" i="9"/>
  <c r="S1142" i="9"/>
  <c r="S1141" i="9"/>
  <c r="S1140" i="9"/>
  <c r="S1139" i="9"/>
  <c r="S1138" i="9"/>
  <c r="S1137" i="9"/>
  <c r="S1136" i="9"/>
  <c r="S1135" i="9"/>
  <c r="S1134" i="9"/>
  <c r="S1133" i="9"/>
  <c r="S1132" i="9"/>
  <c r="S1131" i="9"/>
  <c r="S1130" i="9"/>
  <c r="S1129" i="9"/>
  <c r="S1128" i="9"/>
  <c r="S1127" i="9"/>
  <c r="S1126" i="9"/>
  <c r="S1125" i="9"/>
  <c r="S1124" i="9"/>
  <c r="S1123" i="9"/>
  <c r="S1122" i="9"/>
  <c r="S1121" i="9"/>
  <c r="S1120" i="9"/>
  <c r="S1119" i="9"/>
  <c r="S1118" i="9"/>
  <c r="S1117" i="9"/>
  <c r="S1116" i="9"/>
  <c r="S1115" i="9"/>
  <c r="S1114" i="9"/>
  <c r="S1113" i="9"/>
  <c r="S1112" i="9"/>
  <c r="S1111" i="9"/>
  <c r="S1110" i="9"/>
  <c r="S1109" i="9"/>
  <c r="S1108" i="9"/>
  <c r="S1107" i="9"/>
  <c r="S1106" i="9"/>
  <c r="S1105" i="9"/>
  <c r="S1104" i="9"/>
  <c r="S1103" i="9"/>
  <c r="S1102" i="9"/>
  <c r="S1101" i="9"/>
  <c r="S1100" i="9"/>
  <c r="S1099" i="9"/>
  <c r="S1098" i="9"/>
  <c r="S1097" i="9"/>
  <c r="S1096" i="9"/>
  <c r="S1095" i="9"/>
  <c r="S1094" i="9"/>
  <c r="S1093" i="9"/>
  <c r="S1092" i="9"/>
  <c r="S1091" i="9"/>
  <c r="S1090" i="9"/>
  <c r="S1089" i="9"/>
  <c r="S1088" i="9"/>
  <c r="S1087" i="9"/>
  <c r="S1086" i="9"/>
  <c r="S1085" i="9"/>
  <c r="S1084" i="9"/>
  <c r="S1083" i="9"/>
  <c r="S1082" i="9"/>
  <c r="S1081" i="9"/>
  <c r="S1080" i="9"/>
  <c r="S1079" i="9"/>
  <c r="S1078" i="9"/>
  <c r="S1077" i="9"/>
  <c r="S1076" i="9"/>
  <c r="S1075" i="9"/>
  <c r="S1074" i="9"/>
  <c r="S1073" i="9"/>
  <c r="S1072" i="9"/>
  <c r="S1071" i="9"/>
  <c r="S1070" i="9"/>
  <c r="S1069" i="9"/>
  <c r="S1068" i="9"/>
  <c r="S1067" i="9"/>
  <c r="S1066" i="9"/>
  <c r="S1065" i="9"/>
  <c r="S1064" i="9"/>
  <c r="S1043" i="9"/>
  <c r="S1042" i="9"/>
  <c r="S1041" i="9"/>
  <c r="S1040" i="9"/>
  <c r="S1039" i="9"/>
  <c r="S1038" i="9"/>
  <c r="S1037" i="9"/>
  <c r="S1036" i="9"/>
  <c r="S1035" i="9"/>
  <c r="S1034" i="9"/>
  <c r="S1033" i="9"/>
  <c r="S1032" i="9"/>
  <c r="S1031" i="9"/>
  <c r="S1030" i="9"/>
  <c r="S1029" i="9"/>
  <c r="S1028" i="9"/>
  <c r="S1027" i="9"/>
  <c r="S1026" i="9"/>
  <c r="S1025" i="9"/>
  <c r="S1024" i="9"/>
  <c r="S1023" i="9"/>
  <c r="S1022" i="9"/>
  <c r="S1021" i="9"/>
  <c r="S1020" i="9"/>
  <c r="S1019" i="9"/>
  <c r="S1018" i="9"/>
  <c r="S1017" i="9"/>
  <c r="S1016" i="9"/>
  <c r="S1015" i="9"/>
  <c r="S1014" i="9"/>
  <c r="S1013" i="9"/>
  <c r="S1012" i="9"/>
  <c r="S1011" i="9"/>
  <c r="S1010" i="9"/>
  <c r="S1009" i="9"/>
  <c r="S1008" i="9"/>
  <c r="S1007" i="9"/>
  <c r="S1006" i="9"/>
  <c r="S1005" i="9"/>
  <c r="S1004" i="9"/>
  <c r="S1003" i="9"/>
  <c r="S1002" i="9"/>
  <c r="S1001" i="9"/>
  <c r="S1000" i="9"/>
  <c r="S999" i="9"/>
  <c r="S998" i="9"/>
  <c r="S997" i="9"/>
  <c r="S996" i="9"/>
  <c r="S995" i="9"/>
  <c r="S994" i="9"/>
  <c r="S993" i="9"/>
  <c r="S992" i="9"/>
  <c r="S991" i="9"/>
  <c r="S990" i="9"/>
  <c r="S989" i="9"/>
  <c r="S988" i="9"/>
  <c r="S987" i="9"/>
  <c r="S986" i="9"/>
  <c r="S985" i="9"/>
  <c r="S984" i="9"/>
  <c r="S983" i="9"/>
  <c r="S982" i="9"/>
  <c r="S981" i="9"/>
  <c r="S980" i="9"/>
  <c r="S979" i="9"/>
  <c r="S978" i="9"/>
  <c r="S977" i="9"/>
  <c r="S976" i="9"/>
  <c r="S975" i="9"/>
  <c r="S974" i="9"/>
  <c r="S973" i="9"/>
  <c r="S972" i="9"/>
  <c r="S971" i="9"/>
  <c r="S970" i="9"/>
  <c r="S969" i="9"/>
  <c r="S968" i="9"/>
  <c r="S967" i="9"/>
  <c r="S966" i="9"/>
  <c r="S965" i="9"/>
  <c r="S964" i="9"/>
  <c r="S963" i="9"/>
  <c r="S962" i="9"/>
  <c r="S961" i="9"/>
  <c r="S960" i="9"/>
  <c r="S959" i="9"/>
  <c r="S958" i="9"/>
  <c r="S937" i="9"/>
  <c r="S936" i="9"/>
  <c r="S935" i="9"/>
  <c r="S934" i="9"/>
  <c r="S933" i="9"/>
  <c r="S932" i="9"/>
  <c r="S931" i="9"/>
  <c r="S930" i="9"/>
  <c r="S929" i="9"/>
  <c r="S928" i="9"/>
  <c r="S927" i="9"/>
  <c r="S926" i="9"/>
  <c r="S925" i="9"/>
  <c r="S924" i="9"/>
  <c r="S923" i="9"/>
  <c r="S922" i="9"/>
  <c r="S921" i="9"/>
  <c r="S920" i="9"/>
  <c r="S919" i="9"/>
  <c r="S918" i="9"/>
  <c r="S917" i="9"/>
  <c r="S916" i="9"/>
  <c r="S915" i="9"/>
  <c r="S914" i="9"/>
  <c r="S913" i="9"/>
  <c r="S912" i="9"/>
  <c r="S911" i="9"/>
  <c r="S910" i="9"/>
  <c r="S909" i="9"/>
  <c r="S908" i="9"/>
  <c r="S907" i="9"/>
  <c r="S906" i="9"/>
  <c r="S905" i="9"/>
  <c r="S904" i="9"/>
  <c r="S903" i="9"/>
  <c r="S902" i="9"/>
  <c r="S901" i="9"/>
  <c r="S900" i="9"/>
  <c r="S899" i="9"/>
  <c r="S898" i="9"/>
  <c r="S897" i="9"/>
  <c r="S896" i="9"/>
  <c r="S895" i="9"/>
  <c r="S894" i="9"/>
  <c r="S893" i="9"/>
  <c r="S892" i="9"/>
  <c r="S891" i="9"/>
  <c r="S890" i="9"/>
  <c r="S889" i="9"/>
  <c r="S888" i="9"/>
  <c r="S887" i="9"/>
  <c r="S886" i="9"/>
  <c r="S885" i="9"/>
  <c r="S884" i="9"/>
  <c r="S883" i="9"/>
  <c r="S882" i="9"/>
  <c r="S881" i="9"/>
  <c r="S880" i="9"/>
  <c r="S879" i="9"/>
  <c r="S878" i="9"/>
  <c r="S877" i="9"/>
  <c r="S876" i="9"/>
  <c r="S875" i="9"/>
  <c r="S874" i="9"/>
  <c r="S873" i="9"/>
  <c r="S872" i="9"/>
  <c r="S871" i="9"/>
  <c r="S870" i="9"/>
  <c r="S869" i="9"/>
  <c r="S868" i="9"/>
  <c r="S867" i="9"/>
  <c r="S866" i="9"/>
  <c r="S865" i="9"/>
  <c r="S864" i="9"/>
  <c r="S863" i="9"/>
  <c r="S862" i="9"/>
  <c r="S861" i="9"/>
  <c r="S860" i="9"/>
  <c r="S859" i="9"/>
  <c r="S858" i="9"/>
  <c r="S857" i="9"/>
  <c r="S856" i="9"/>
  <c r="S855" i="9"/>
  <c r="S854" i="9"/>
  <c r="S853" i="9"/>
  <c r="S852" i="9"/>
  <c r="S1166" i="9"/>
  <c r="S1156" i="9"/>
  <c r="S1061" i="9"/>
  <c r="S1056" i="9"/>
  <c r="S1047" i="9"/>
  <c r="S951" i="9"/>
  <c r="S945" i="9"/>
  <c r="S941" i="9"/>
  <c r="S851" i="9"/>
  <c r="S847" i="9"/>
  <c r="S843" i="9"/>
  <c r="S839" i="9"/>
  <c r="S837" i="9"/>
  <c r="S832" i="9"/>
  <c r="S828" i="9"/>
  <c r="S825" i="9"/>
  <c r="S821" i="9"/>
  <c r="S817" i="9"/>
  <c r="S813" i="9"/>
  <c r="S809" i="9"/>
  <c r="S807" i="9"/>
  <c r="S803" i="9"/>
  <c r="S801" i="9"/>
  <c r="S799" i="9"/>
  <c r="S797" i="9"/>
  <c r="S795" i="9"/>
  <c r="S794" i="9"/>
  <c r="S793" i="9"/>
  <c r="S792" i="9"/>
  <c r="S791" i="9"/>
  <c r="S790" i="9"/>
  <c r="S789" i="9"/>
  <c r="S788" i="9"/>
  <c r="S787" i="9"/>
  <c r="S786" i="9"/>
  <c r="S785" i="9"/>
  <c r="S784" i="9"/>
  <c r="S783" i="9"/>
  <c r="S782" i="9"/>
  <c r="S781" i="9"/>
  <c r="S780" i="9"/>
  <c r="S779" i="9"/>
  <c r="S778" i="9"/>
  <c r="S777" i="9"/>
  <c r="S776" i="9"/>
  <c r="S775" i="9"/>
  <c r="S774" i="9"/>
  <c r="S773" i="9"/>
  <c r="S772" i="9"/>
  <c r="S771" i="9"/>
  <c r="S770" i="9"/>
  <c r="S769" i="9"/>
  <c r="S768" i="9"/>
  <c r="S767" i="9"/>
  <c r="S766" i="9"/>
  <c r="S765" i="9"/>
  <c r="S764" i="9"/>
  <c r="S763" i="9"/>
  <c r="S762" i="9"/>
  <c r="S761" i="9"/>
  <c r="S760" i="9"/>
  <c r="S759" i="9"/>
  <c r="S758" i="9"/>
  <c r="S757" i="9"/>
  <c r="S756" i="9"/>
  <c r="S755" i="9"/>
  <c r="S754" i="9"/>
  <c r="S753" i="9"/>
  <c r="S752" i="9"/>
  <c r="S751" i="9"/>
  <c r="S750" i="9"/>
  <c r="S749" i="9"/>
  <c r="S748" i="9"/>
  <c r="S747" i="9"/>
  <c r="S746" i="9"/>
  <c r="S1159" i="9"/>
  <c r="S1063" i="9"/>
  <c r="S1052" i="9"/>
  <c r="S952" i="9"/>
  <c r="S946" i="9"/>
  <c r="S943" i="9"/>
  <c r="S938" i="9"/>
  <c r="S848" i="9"/>
  <c r="S844" i="9"/>
  <c r="S840" i="9"/>
  <c r="S836" i="9"/>
  <c r="S833" i="9"/>
  <c r="S829" i="9"/>
  <c r="S824" i="9"/>
  <c r="S820" i="9"/>
  <c r="S816" i="9"/>
  <c r="S811" i="9"/>
  <c r="S806" i="9"/>
  <c r="S802" i="9"/>
  <c r="S800" i="9"/>
  <c r="S798" i="9"/>
  <c r="S796" i="9"/>
  <c r="S745" i="9"/>
  <c r="S744" i="9"/>
  <c r="S743" i="9"/>
  <c r="S742" i="9"/>
  <c r="S741" i="9"/>
  <c r="S740" i="9"/>
  <c r="S739" i="9"/>
  <c r="S738" i="9"/>
  <c r="S737" i="9"/>
  <c r="S736" i="9"/>
  <c r="S735" i="9"/>
  <c r="S734" i="9"/>
  <c r="S733" i="9"/>
  <c r="S732" i="9"/>
  <c r="S731" i="9"/>
  <c r="S730" i="9"/>
  <c r="S729" i="9"/>
  <c r="S728" i="9"/>
  <c r="S727" i="9"/>
  <c r="S726" i="9"/>
  <c r="S725" i="9"/>
  <c r="S724" i="9"/>
  <c r="S723" i="9"/>
  <c r="S722" i="9"/>
  <c r="S721" i="9"/>
  <c r="S720" i="9"/>
  <c r="S719" i="9"/>
  <c r="S718" i="9"/>
  <c r="S717" i="9"/>
  <c r="S716" i="9"/>
  <c r="S715" i="9"/>
  <c r="S714" i="9"/>
  <c r="S713" i="9"/>
  <c r="S712" i="9"/>
  <c r="S711" i="9"/>
  <c r="S710" i="9"/>
  <c r="S709" i="9"/>
  <c r="S708" i="9"/>
  <c r="S707" i="9"/>
  <c r="S706" i="9"/>
  <c r="S705" i="9"/>
  <c r="S704" i="9"/>
  <c r="S703" i="9"/>
  <c r="S702" i="9"/>
  <c r="S701" i="9"/>
  <c r="S700" i="9"/>
  <c r="S699" i="9"/>
  <c r="S698" i="9"/>
  <c r="S697" i="9"/>
  <c r="S696" i="9"/>
  <c r="S695" i="9"/>
  <c r="S694" i="9"/>
  <c r="S693" i="9"/>
  <c r="S692" i="9"/>
  <c r="S691" i="9"/>
  <c r="S690" i="9"/>
  <c r="S689" i="9"/>
  <c r="S688" i="9"/>
  <c r="S687" i="9"/>
  <c r="S686" i="9"/>
  <c r="S685" i="9"/>
  <c r="S684" i="9"/>
  <c r="S683" i="9"/>
  <c r="S682" i="9"/>
  <c r="S681" i="9"/>
  <c r="S680" i="9"/>
  <c r="S679" i="9"/>
  <c r="S678" i="9"/>
  <c r="S677" i="9"/>
  <c r="S676" i="9"/>
  <c r="S675" i="9"/>
  <c r="S674" i="9"/>
  <c r="S673" i="9"/>
  <c r="S672" i="9"/>
  <c r="S671" i="9"/>
  <c r="S670" i="9"/>
  <c r="S669" i="9"/>
  <c r="S668" i="9"/>
  <c r="S667" i="9"/>
  <c r="S666" i="9"/>
  <c r="S665" i="9"/>
  <c r="S664" i="9"/>
  <c r="S663" i="9"/>
  <c r="S662" i="9"/>
  <c r="S661" i="9"/>
  <c r="S660" i="9"/>
  <c r="S659" i="9"/>
  <c r="S658" i="9"/>
  <c r="S657" i="9"/>
  <c r="S656" i="9"/>
  <c r="S655" i="9"/>
  <c r="S654" i="9"/>
  <c r="S653" i="9"/>
  <c r="S652" i="9"/>
  <c r="S651" i="9"/>
  <c r="S650" i="9"/>
  <c r="S649" i="9"/>
  <c r="S648" i="9"/>
  <c r="S647" i="9"/>
  <c r="S646" i="9"/>
  <c r="S645" i="9"/>
  <c r="S644" i="9"/>
  <c r="S643" i="9"/>
  <c r="S642" i="9"/>
  <c r="S641" i="9"/>
  <c r="S640" i="9"/>
  <c r="S1168" i="9"/>
  <c r="S1157" i="9"/>
  <c r="S1058" i="9"/>
  <c r="S1049" i="9"/>
  <c r="S954" i="9"/>
  <c r="S947" i="9"/>
  <c r="S944" i="9"/>
  <c r="S940" i="9"/>
  <c r="S850" i="9"/>
  <c r="S846" i="9"/>
  <c r="S842" i="9"/>
  <c r="S838" i="9"/>
  <c r="S835" i="9"/>
  <c r="S831" i="9"/>
  <c r="S826" i="9"/>
  <c r="S823" i="9"/>
  <c r="S818" i="9"/>
  <c r="S815" i="9"/>
  <c r="S812" i="9"/>
  <c r="S808" i="9"/>
  <c r="S804" i="9"/>
  <c r="S638" i="9"/>
  <c r="S636" i="9"/>
  <c r="S634" i="9"/>
  <c r="S632" i="9"/>
  <c r="S630" i="9"/>
  <c r="S628" i="9"/>
  <c r="S627" i="9"/>
  <c r="S626" i="9"/>
  <c r="S625" i="9"/>
  <c r="S624" i="9"/>
  <c r="S623" i="9"/>
  <c r="S622" i="9"/>
  <c r="S621" i="9"/>
  <c r="S620" i="9"/>
  <c r="S619" i="9"/>
  <c r="S618" i="9"/>
  <c r="S617" i="9"/>
  <c r="S616" i="9"/>
  <c r="S615" i="9"/>
  <c r="S614" i="9"/>
  <c r="S613" i="9"/>
  <c r="S612" i="9"/>
  <c r="S611" i="9"/>
  <c r="S610" i="9"/>
  <c r="S609" i="9"/>
  <c r="S608" i="9"/>
  <c r="S607" i="9"/>
  <c r="S606" i="9"/>
  <c r="S605" i="9"/>
  <c r="S604" i="9"/>
  <c r="S603" i="9"/>
  <c r="S602" i="9"/>
  <c r="S601" i="9"/>
  <c r="S600" i="9"/>
  <c r="S599" i="9"/>
  <c r="S598" i="9"/>
  <c r="S597" i="9"/>
  <c r="S596" i="9"/>
  <c r="S595" i="9"/>
  <c r="S594" i="9"/>
  <c r="S593" i="9"/>
  <c r="S592" i="9"/>
  <c r="S591" i="9"/>
  <c r="S590" i="9"/>
  <c r="S589" i="9"/>
  <c r="S588" i="9"/>
  <c r="S587" i="9"/>
  <c r="S586" i="9"/>
  <c r="S585" i="9"/>
  <c r="S584" i="9"/>
  <c r="S583" i="9"/>
  <c r="S582" i="9"/>
  <c r="S581" i="9"/>
  <c r="S580" i="9"/>
  <c r="S579" i="9"/>
  <c r="S578" i="9"/>
  <c r="S577" i="9"/>
  <c r="S576" i="9"/>
  <c r="S575" i="9"/>
  <c r="S574" i="9"/>
  <c r="S573" i="9"/>
  <c r="S572" i="9"/>
  <c r="S571" i="9"/>
  <c r="S570" i="9"/>
  <c r="S569" i="9"/>
  <c r="S568" i="9"/>
  <c r="S567" i="9"/>
  <c r="S566" i="9"/>
  <c r="S565" i="9"/>
  <c r="S564" i="9"/>
  <c r="S563" i="9"/>
  <c r="S562" i="9"/>
  <c r="S561" i="9"/>
  <c r="S560" i="9"/>
  <c r="S559" i="9"/>
  <c r="S558" i="9"/>
  <c r="S557" i="9"/>
  <c r="S556" i="9"/>
  <c r="S555" i="9"/>
  <c r="S554" i="9"/>
  <c r="S553" i="9"/>
  <c r="S552" i="9"/>
  <c r="S551" i="9"/>
  <c r="S550" i="9"/>
  <c r="S549" i="9"/>
  <c r="S548" i="9"/>
  <c r="S547" i="9"/>
  <c r="S546" i="9"/>
  <c r="S545" i="9"/>
  <c r="S544" i="9"/>
  <c r="S543" i="9"/>
  <c r="S542" i="9"/>
  <c r="S541" i="9"/>
  <c r="S540" i="9"/>
  <c r="S539" i="9"/>
  <c r="S538" i="9"/>
  <c r="S537" i="9"/>
  <c r="S536" i="9"/>
  <c r="S535" i="9"/>
  <c r="S534" i="9"/>
  <c r="S533" i="9"/>
  <c r="S1164" i="9"/>
  <c r="S1154" i="9"/>
  <c r="S1060" i="9"/>
  <c r="S1051" i="9"/>
  <c r="S956" i="9"/>
  <c r="S948" i="9"/>
  <c r="S942" i="9"/>
  <c r="S939" i="9"/>
  <c r="S849" i="9"/>
  <c r="S845" i="9"/>
  <c r="S841" i="9"/>
  <c r="S834" i="9"/>
  <c r="S830" i="9"/>
  <c r="S827" i="9"/>
  <c r="S822" i="9"/>
  <c r="S819" i="9"/>
  <c r="S814" i="9"/>
  <c r="S810" i="9"/>
  <c r="S805" i="9"/>
  <c r="S639" i="9"/>
  <c r="S637" i="9"/>
  <c r="S635" i="9"/>
  <c r="S633" i="9"/>
  <c r="S631" i="9"/>
  <c r="S629" i="9"/>
  <c r="S532" i="9"/>
  <c r="S531" i="9"/>
  <c r="S530" i="9"/>
  <c r="S529" i="9"/>
  <c r="S528" i="9"/>
  <c r="S527" i="9"/>
  <c r="S526" i="9"/>
  <c r="S525" i="9"/>
  <c r="S524" i="9"/>
  <c r="S523" i="9"/>
  <c r="S522" i="9"/>
  <c r="S521" i="9"/>
  <c r="S520" i="9"/>
  <c r="S519" i="9"/>
  <c r="S518" i="9"/>
  <c r="S517" i="9"/>
  <c r="S516" i="9"/>
  <c r="S515" i="9"/>
  <c r="S514" i="9"/>
  <c r="S513" i="9"/>
  <c r="S512" i="9"/>
  <c r="S511" i="9"/>
  <c r="S510" i="9"/>
  <c r="S509" i="9"/>
  <c r="S508" i="9"/>
  <c r="S507" i="9"/>
  <c r="S506" i="9"/>
  <c r="S505" i="9"/>
  <c r="S504" i="9"/>
  <c r="S503" i="9"/>
  <c r="S502" i="9"/>
  <c r="S501" i="9"/>
  <c r="S500" i="9"/>
  <c r="S499" i="9"/>
  <c r="S498" i="9"/>
  <c r="S497" i="9"/>
  <c r="S496" i="9"/>
  <c r="S495" i="9"/>
  <c r="S494" i="9"/>
  <c r="S493" i="9"/>
  <c r="S492" i="9"/>
  <c r="S491" i="9"/>
  <c r="S490" i="9"/>
  <c r="S489" i="9"/>
  <c r="S488" i="9"/>
  <c r="S487" i="9"/>
  <c r="S486" i="9"/>
  <c r="S485" i="9"/>
  <c r="S484" i="9"/>
  <c r="S483" i="9"/>
  <c r="S482" i="9"/>
  <c r="S481" i="9"/>
  <c r="S480" i="9"/>
  <c r="S479" i="9"/>
  <c r="S478" i="9"/>
  <c r="S477" i="9"/>
  <c r="S476" i="9"/>
  <c r="S475" i="9"/>
  <c r="S474" i="9"/>
  <c r="S473" i="9"/>
  <c r="S472" i="9"/>
  <c r="S471" i="9"/>
  <c r="S470" i="9"/>
  <c r="S469" i="9"/>
  <c r="S468" i="9"/>
  <c r="S467" i="9"/>
  <c r="S466" i="9"/>
  <c r="S465" i="9"/>
  <c r="S464" i="9"/>
  <c r="S463" i="9"/>
  <c r="S462" i="9"/>
  <c r="S461" i="9"/>
  <c r="S460" i="9"/>
  <c r="S459" i="9"/>
  <c r="S458" i="9"/>
  <c r="S457" i="9"/>
  <c r="S456" i="9"/>
  <c r="S455" i="9"/>
  <c r="S454" i="9"/>
  <c r="S453" i="9"/>
  <c r="S452" i="9"/>
  <c r="S451" i="9"/>
  <c r="S450" i="9"/>
  <c r="S449" i="9"/>
  <c r="S448" i="9"/>
  <c r="S447" i="9"/>
  <c r="S446" i="9"/>
  <c r="S445" i="9"/>
  <c r="S444" i="9"/>
  <c r="S443" i="9"/>
  <c r="S442" i="9"/>
  <c r="S441" i="9"/>
  <c r="S440" i="9"/>
  <c r="S439" i="9"/>
  <c r="S438" i="9"/>
  <c r="S437" i="9"/>
  <c r="S436" i="9"/>
  <c r="S435" i="9"/>
  <c r="S434" i="9"/>
  <c r="S433" i="9"/>
  <c r="S432" i="9"/>
  <c r="S431" i="9"/>
  <c r="S430" i="9"/>
  <c r="S429" i="9"/>
  <c r="S428" i="9"/>
  <c r="S427" i="9"/>
  <c r="S1163" i="9"/>
  <c r="S1153" i="9"/>
  <c r="S1055" i="9"/>
  <c r="S1045" i="9"/>
  <c r="S422" i="9"/>
  <c r="S416" i="9"/>
  <c r="S409" i="9"/>
  <c r="S395" i="9"/>
  <c r="S300" i="9"/>
  <c r="S299" i="9"/>
  <c r="S298" i="9"/>
  <c r="S297" i="9"/>
  <c r="S296" i="9"/>
  <c r="S295" i="9"/>
  <c r="S294" i="9"/>
  <c r="S293" i="9"/>
  <c r="S292" i="9"/>
  <c r="S291" i="9"/>
  <c r="S290" i="9"/>
  <c r="S289" i="9"/>
  <c r="S288" i="9"/>
  <c r="S287" i="9"/>
  <c r="S286" i="9"/>
  <c r="S285" i="9"/>
  <c r="S284" i="9"/>
  <c r="S283" i="9"/>
  <c r="S282" i="9"/>
  <c r="S281" i="9"/>
  <c r="S280" i="9"/>
  <c r="S279" i="9"/>
  <c r="S278" i="9"/>
  <c r="S277" i="9"/>
  <c r="S276" i="9"/>
  <c r="S275" i="9"/>
  <c r="S274" i="9"/>
  <c r="S273" i="9"/>
  <c r="S272" i="9"/>
  <c r="S271" i="9"/>
  <c r="S270" i="9"/>
  <c r="S269" i="9"/>
  <c r="S268" i="9"/>
  <c r="S267" i="9"/>
  <c r="S266" i="9"/>
  <c r="S265" i="9"/>
  <c r="S264" i="9"/>
  <c r="S263" i="9"/>
  <c r="S262" i="9"/>
  <c r="S261" i="9"/>
  <c r="S260" i="9"/>
  <c r="S259" i="9"/>
  <c r="S258" i="9"/>
  <c r="S257" i="9"/>
  <c r="S256" i="9"/>
  <c r="S255" i="9"/>
  <c r="S254" i="9"/>
  <c r="S253" i="9"/>
  <c r="S252" i="9"/>
  <c r="S251" i="9"/>
  <c r="S250" i="9"/>
  <c r="S249" i="9"/>
  <c r="S248" i="9"/>
  <c r="S247" i="9"/>
  <c r="S246" i="9"/>
  <c r="S245" i="9"/>
  <c r="S244" i="9"/>
  <c r="S243" i="9"/>
  <c r="S242" i="9"/>
  <c r="S241" i="9"/>
  <c r="S240" i="9"/>
  <c r="S239" i="9"/>
  <c r="S238" i="9"/>
  <c r="S237" i="9"/>
  <c r="S236" i="9"/>
  <c r="S235" i="9"/>
  <c r="S234" i="9"/>
  <c r="S233" i="9"/>
  <c r="S232" i="9"/>
  <c r="S231" i="9"/>
  <c r="S230" i="9"/>
  <c r="S229" i="9"/>
  <c r="S228" i="9"/>
  <c r="S227" i="9"/>
  <c r="S226" i="9"/>
  <c r="S225" i="9"/>
  <c r="S224" i="9"/>
  <c r="S223" i="9"/>
  <c r="S222" i="9"/>
  <c r="S221" i="9"/>
  <c r="S220" i="9"/>
  <c r="S219" i="9"/>
  <c r="S218" i="9"/>
  <c r="S217" i="9"/>
  <c r="S216" i="9"/>
  <c r="S215" i="9"/>
  <c r="S1167" i="9"/>
  <c r="S1162" i="9"/>
  <c r="S1158" i="9"/>
  <c r="S1150" i="9"/>
  <c r="S1059" i="9"/>
  <c r="S1057" i="9"/>
  <c r="S1053" i="9"/>
  <c r="S1048" i="9"/>
  <c r="S1044" i="9"/>
  <c r="S955" i="9"/>
  <c r="S950" i="9"/>
  <c r="S426" i="9"/>
  <c r="S423" i="9"/>
  <c r="S420" i="9"/>
  <c r="S417" i="9"/>
  <c r="S414" i="9"/>
  <c r="S412" i="9"/>
  <c r="S410" i="9"/>
  <c r="S406" i="9"/>
  <c r="S404" i="9"/>
  <c r="S402" i="9"/>
  <c r="S399" i="9"/>
  <c r="S396" i="9"/>
  <c r="S393" i="9"/>
  <c r="S390" i="9"/>
  <c r="S389" i="9"/>
  <c r="S386" i="9"/>
  <c r="S384" i="9"/>
  <c r="S382" i="9"/>
  <c r="S379" i="9"/>
  <c r="S377" i="9"/>
  <c r="S365" i="9"/>
  <c r="S364" i="9"/>
  <c r="S363" i="9"/>
  <c r="S362" i="9"/>
  <c r="S361" i="9"/>
  <c r="S360" i="9"/>
  <c r="S359" i="9"/>
  <c r="S358" i="9"/>
  <c r="S357" i="9"/>
  <c r="S356" i="9"/>
  <c r="S355" i="9"/>
  <c r="S354" i="9"/>
  <c r="S353" i="9"/>
  <c r="S352" i="9"/>
  <c r="S351" i="9"/>
  <c r="S350" i="9"/>
  <c r="S349" i="9"/>
  <c r="S348" i="9"/>
  <c r="S347" i="9"/>
  <c r="S346" i="9"/>
  <c r="S345" i="9"/>
  <c r="S344" i="9"/>
  <c r="S343" i="9"/>
  <c r="S342" i="9"/>
  <c r="S341" i="9"/>
  <c r="S340" i="9"/>
  <c r="S339" i="9"/>
  <c r="S338" i="9"/>
  <c r="S337" i="9"/>
  <c r="S336" i="9"/>
  <c r="S335" i="9"/>
  <c r="S334" i="9"/>
  <c r="S333" i="9"/>
  <c r="S332" i="9"/>
  <c r="S331" i="9"/>
  <c r="S330" i="9"/>
  <c r="S329" i="9"/>
  <c r="S328" i="9"/>
  <c r="S327" i="9"/>
  <c r="S326" i="9"/>
  <c r="S325" i="9"/>
  <c r="S324" i="9"/>
  <c r="S323" i="9"/>
  <c r="S322" i="9"/>
  <c r="S321" i="9"/>
  <c r="S320" i="9"/>
  <c r="S319" i="9"/>
  <c r="S318" i="9"/>
  <c r="S317" i="9"/>
  <c r="S316" i="9"/>
  <c r="S315" i="9"/>
  <c r="S314" i="9"/>
  <c r="S313" i="9"/>
  <c r="S312" i="9"/>
  <c r="S311" i="9"/>
  <c r="S310" i="9"/>
  <c r="S309" i="9"/>
  <c r="S308" i="9"/>
  <c r="S307" i="9"/>
  <c r="S306" i="9"/>
  <c r="S305" i="9"/>
  <c r="S304" i="9"/>
  <c r="S303" i="9"/>
  <c r="S302" i="9"/>
  <c r="S301" i="9"/>
  <c r="S214" i="9"/>
  <c r="S213" i="9"/>
  <c r="S212" i="9"/>
  <c r="S211" i="9"/>
  <c r="S210" i="9"/>
  <c r="S209" i="9"/>
  <c r="S208" i="9"/>
  <c r="S207" i="9"/>
  <c r="S206" i="9"/>
  <c r="S205" i="9"/>
  <c r="S204" i="9"/>
  <c r="S203" i="9"/>
  <c r="S202" i="9"/>
  <c r="S201" i="9"/>
  <c r="S200" i="9"/>
  <c r="S199" i="9"/>
  <c r="S198" i="9"/>
  <c r="S197" i="9"/>
  <c r="S196" i="9"/>
  <c r="S195" i="9"/>
  <c r="S194" i="9"/>
  <c r="S193" i="9"/>
  <c r="S192" i="9"/>
  <c r="S191" i="9"/>
  <c r="S190" i="9"/>
  <c r="S189" i="9"/>
  <c r="S188" i="9"/>
  <c r="S187" i="9"/>
  <c r="S186" i="9"/>
  <c r="S185" i="9"/>
  <c r="S184" i="9"/>
  <c r="S183" i="9"/>
  <c r="S182" i="9"/>
  <c r="S181" i="9"/>
  <c r="S180" i="9"/>
  <c r="S179" i="9"/>
  <c r="S178" i="9"/>
  <c r="S177" i="9"/>
  <c r="S176" i="9"/>
  <c r="S175" i="9"/>
  <c r="S174" i="9"/>
  <c r="S173" i="9"/>
  <c r="S172" i="9"/>
  <c r="S171" i="9"/>
  <c r="S170" i="9"/>
  <c r="S169" i="9"/>
  <c r="S168" i="9"/>
  <c r="S167" i="9"/>
  <c r="S166" i="9"/>
  <c r="S165" i="9"/>
  <c r="S164" i="9"/>
  <c r="S163" i="9"/>
  <c r="S162" i="9"/>
  <c r="S161" i="9"/>
  <c r="S160" i="9"/>
  <c r="S159" i="9"/>
  <c r="S158" i="9"/>
  <c r="S157" i="9"/>
  <c r="S156" i="9"/>
  <c r="S155" i="9"/>
  <c r="S154" i="9"/>
  <c r="S153" i="9"/>
  <c r="S152" i="9"/>
  <c r="S151" i="9"/>
  <c r="S150" i="9"/>
  <c r="S149" i="9"/>
  <c r="S148" i="9"/>
  <c r="S147" i="9"/>
  <c r="S146" i="9"/>
  <c r="S145" i="9"/>
  <c r="S144" i="9"/>
  <c r="S143" i="9"/>
  <c r="S142" i="9"/>
  <c r="S141" i="9"/>
  <c r="S140" i="9"/>
  <c r="S139" i="9"/>
  <c r="S138" i="9"/>
  <c r="S137" i="9"/>
  <c r="S136" i="9"/>
  <c r="S135" i="9"/>
  <c r="S134" i="9"/>
  <c r="S133" i="9"/>
  <c r="S132" i="9"/>
  <c r="S131" i="9"/>
  <c r="S130" i="9"/>
  <c r="S129" i="9"/>
  <c r="S128" i="9"/>
  <c r="S127" i="9"/>
  <c r="S126" i="9"/>
  <c r="S125" i="9"/>
  <c r="S124" i="9"/>
  <c r="S123" i="9"/>
  <c r="S122" i="9"/>
  <c r="S121" i="9"/>
  <c r="S120" i="9"/>
  <c r="S119" i="9"/>
  <c r="S118" i="9"/>
  <c r="S117" i="9"/>
  <c r="S116" i="9"/>
  <c r="S115" i="9"/>
  <c r="S114" i="9"/>
  <c r="S113" i="9"/>
  <c r="S112" i="9"/>
  <c r="S111" i="9"/>
  <c r="S110" i="9"/>
  <c r="S109" i="9"/>
  <c r="S1161" i="9"/>
  <c r="S1152" i="9"/>
  <c r="S1054" i="9"/>
  <c r="S425" i="9"/>
  <c r="S419" i="9"/>
  <c r="S413" i="9"/>
  <c r="S407" i="9"/>
  <c r="S401" i="9"/>
  <c r="S397" i="9"/>
  <c r="S392" i="9"/>
  <c r="S387" i="9"/>
  <c r="S380" i="9"/>
  <c r="S375" i="9"/>
  <c r="S372" i="9"/>
  <c r="S370" i="9"/>
  <c r="S368" i="9"/>
  <c r="S366" i="9"/>
  <c r="S108" i="9"/>
  <c r="S107" i="9"/>
  <c r="S106" i="9"/>
  <c r="S105" i="9"/>
  <c r="S104" i="9"/>
  <c r="S103" i="9"/>
  <c r="S102" i="9"/>
  <c r="S101" i="9"/>
  <c r="S100" i="9"/>
  <c r="S99" i="9"/>
  <c r="S98" i="9"/>
  <c r="S97" i="9"/>
  <c r="S96" i="9"/>
  <c r="S95" i="9"/>
  <c r="S94" i="9"/>
  <c r="S93" i="9"/>
  <c r="S92" i="9"/>
  <c r="S91" i="9"/>
  <c r="S90" i="9"/>
  <c r="S89" i="9"/>
  <c r="S88" i="9"/>
  <c r="S87" i="9"/>
  <c r="S86" i="9"/>
  <c r="S85" i="9"/>
  <c r="S84" i="9"/>
  <c r="S83" i="9"/>
  <c r="S82" i="9"/>
  <c r="S81" i="9"/>
  <c r="S80" i="9"/>
  <c r="S79" i="9"/>
  <c r="S78" i="9"/>
  <c r="S77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1169" i="9"/>
  <c r="S1165" i="9"/>
  <c r="S1160" i="9"/>
  <c r="S1155" i="9"/>
  <c r="S1151" i="9"/>
  <c r="S1062" i="9"/>
  <c r="S1050" i="9"/>
  <c r="S1046" i="9"/>
  <c r="S957" i="9"/>
  <c r="S953" i="9"/>
  <c r="S949" i="9"/>
  <c r="S424" i="9"/>
  <c r="S421" i="9"/>
  <c r="S418" i="9"/>
  <c r="S415" i="9"/>
  <c r="S411" i="9"/>
  <c r="S408" i="9"/>
  <c r="S405" i="9"/>
  <c r="S403" i="9"/>
  <c r="S400" i="9"/>
  <c r="S398" i="9"/>
  <c r="S394" i="9"/>
  <c r="S391" i="9"/>
  <c r="S388" i="9"/>
  <c r="S385" i="9"/>
  <c r="S383" i="9"/>
  <c r="S381" i="9"/>
  <c r="S378" i="9"/>
  <c r="S376" i="9"/>
  <c r="S374" i="9"/>
  <c r="S373" i="9"/>
  <c r="S371" i="9"/>
  <c r="S369" i="9"/>
  <c r="S367" i="9"/>
  <c r="C510" i="25" l="1"/>
  <c r="E510" i="25"/>
  <c r="U510" i="25"/>
  <c r="T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D17" i="23"/>
  <c r="E16" i="23"/>
  <c r="E17" i="23"/>
  <c r="E21" i="23"/>
  <c r="T177" i="25" l="1"/>
  <c r="T178" i="25"/>
  <c r="U182" i="25"/>
  <c r="U177" i="25"/>
  <c r="U178" i="25"/>
  <c r="B15" i="23"/>
  <c r="E15" i="23"/>
  <c r="U176" i="25" l="1"/>
  <c r="R3" i="9" l="1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509" i="9"/>
  <c r="R587" i="9"/>
  <c r="R592" i="9"/>
  <c r="R594" i="9"/>
  <c r="R598" i="9"/>
  <c r="R601" i="9"/>
  <c r="R605" i="9"/>
  <c r="R608" i="9"/>
  <c r="R611" i="9"/>
  <c r="R703" i="9"/>
  <c r="R707" i="9"/>
  <c r="R712" i="9"/>
  <c r="R804" i="9"/>
  <c r="R807" i="9"/>
  <c r="R810" i="9"/>
  <c r="R815" i="9"/>
  <c r="R908" i="9"/>
  <c r="R911" i="9"/>
  <c r="R916" i="9"/>
  <c r="R1094" i="9"/>
  <c r="R1097" i="9"/>
  <c r="R1104" i="9"/>
  <c r="R1107" i="9"/>
  <c r="R1110" i="9"/>
  <c r="R1113" i="9"/>
  <c r="R1116" i="9"/>
  <c r="R1120" i="9"/>
  <c r="R1125" i="9"/>
  <c r="R1127" i="9"/>
  <c r="R1129" i="9"/>
  <c r="R1133" i="9"/>
  <c r="R1136" i="9"/>
  <c r="R1140" i="9"/>
  <c r="R1143" i="9"/>
  <c r="R1146" i="9"/>
  <c r="R1149" i="9"/>
  <c r="R1153" i="9"/>
  <c r="R1156" i="9"/>
  <c r="R1159" i="9"/>
  <c r="R1163" i="9"/>
  <c r="R1167" i="9"/>
  <c r="R1170" i="9"/>
  <c r="R1173" i="9"/>
  <c r="R1177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333" i="9"/>
  <c r="R335" i="9"/>
  <c r="R336" i="9"/>
  <c r="R338" i="9"/>
  <c r="R339" i="9"/>
  <c r="R341" i="9"/>
  <c r="R342" i="9"/>
  <c r="R344" i="9"/>
  <c r="R345" i="9"/>
  <c r="R346" i="9"/>
  <c r="R348" i="9"/>
  <c r="R349" i="9"/>
  <c r="R350" i="9"/>
  <c r="R352" i="9"/>
  <c r="R353" i="9"/>
  <c r="R355" i="9"/>
  <c r="R356" i="9"/>
  <c r="R357" i="9"/>
  <c r="R359" i="9"/>
  <c r="R360" i="9"/>
  <c r="R362" i="9"/>
  <c r="R363" i="9"/>
  <c r="R364" i="9"/>
  <c r="R366" i="9"/>
  <c r="R367" i="9"/>
  <c r="R369" i="9"/>
  <c r="R370" i="9"/>
  <c r="R372" i="9"/>
  <c r="R373" i="9"/>
  <c r="R374" i="9"/>
  <c r="R376" i="9"/>
  <c r="R377" i="9"/>
  <c r="R379" i="9"/>
  <c r="R380" i="9"/>
  <c r="R381" i="9"/>
  <c r="R383" i="9"/>
  <c r="R384" i="9"/>
  <c r="R386" i="9"/>
  <c r="R387" i="9"/>
  <c r="R389" i="9"/>
  <c r="R390" i="9"/>
  <c r="R391" i="9"/>
  <c r="R393" i="9"/>
  <c r="R394" i="9"/>
  <c r="R396" i="9"/>
  <c r="R397" i="9"/>
  <c r="R398" i="9"/>
  <c r="R400" i="9"/>
  <c r="R401" i="9"/>
  <c r="R403" i="9"/>
  <c r="R404" i="9"/>
  <c r="R406" i="9"/>
  <c r="R407" i="9"/>
  <c r="R435" i="9"/>
  <c r="R437" i="9"/>
  <c r="R438" i="9"/>
  <c r="R441" i="9"/>
  <c r="R442" i="9"/>
  <c r="R445" i="9"/>
  <c r="R446" i="9"/>
  <c r="R448" i="9"/>
  <c r="R450" i="9"/>
  <c r="R452" i="9"/>
  <c r="R454" i="9"/>
  <c r="R456" i="9"/>
  <c r="R458" i="9"/>
  <c r="R459" i="9"/>
  <c r="R461" i="9"/>
  <c r="R463" i="9"/>
  <c r="R470" i="9"/>
  <c r="R473" i="9"/>
  <c r="R474" i="9"/>
  <c r="R476" i="9"/>
  <c r="R478" i="9"/>
  <c r="R480" i="9"/>
  <c r="R482" i="9"/>
  <c r="R484" i="9"/>
  <c r="R486" i="9"/>
  <c r="R488" i="9"/>
  <c r="R490" i="9"/>
  <c r="R491" i="9"/>
  <c r="R493" i="9"/>
  <c r="R495" i="9"/>
  <c r="R497" i="9"/>
  <c r="R499" i="9"/>
  <c r="R501" i="9"/>
  <c r="R504" i="9"/>
  <c r="R505" i="9"/>
  <c r="R508" i="9"/>
  <c r="R510" i="9"/>
  <c r="R589" i="9"/>
  <c r="R593" i="9"/>
  <c r="R596" i="9"/>
  <c r="R600" i="9"/>
  <c r="R602" i="9"/>
  <c r="R606" i="9"/>
  <c r="R610" i="9"/>
  <c r="R702" i="9"/>
  <c r="R706" i="9"/>
  <c r="R710" i="9"/>
  <c r="R714" i="9"/>
  <c r="R805" i="9"/>
  <c r="R809" i="9"/>
  <c r="R812" i="9"/>
  <c r="R816" i="9"/>
  <c r="R909" i="9"/>
  <c r="R913" i="9"/>
  <c r="R918" i="9"/>
  <c r="R1095" i="9"/>
  <c r="R1099" i="9"/>
  <c r="R1103" i="9"/>
  <c r="R1106" i="9"/>
  <c r="R1109" i="9"/>
  <c r="R1112" i="9"/>
  <c r="R1115" i="9"/>
  <c r="R1118" i="9"/>
  <c r="R1121" i="9"/>
  <c r="R1124" i="9"/>
  <c r="R1128" i="9"/>
  <c r="R1131" i="9"/>
  <c r="R1135" i="9"/>
  <c r="R1139" i="9"/>
  <c r="R1144" i="9"/>
  <c r="R1148" i="9"/>
  <c r="R1152" i="9"/>
  <c r="R1155" i="9"/>
  <c r="R1161" i="9"/>
  <c r="R1164" i="9"/>
  <c r="R1166" i="9"/>
  <c r="R1169" i="9"/>
  <c r="R1172" i="9"/>
  <c r="R1176" i="9"/>
  <c r="R307" i="9"/>
  <c r="R308" i="9"/>
  <c r="R309" i="9"/>
  <c r="R310" i="9"/>
  <c r="R311" i="9"/>
  <c r="R312" i="9"/>
  <c r="R313" i="9"/>
  <c r="R314" i="9"/>
  <c r="R315" i="9"/>
  <c r="R316" i="9"/>
  <c r="R317" i="9"/>
  <c r="R318" i="9"/>
  <c r="R319" i="9"/>
  <c r="R320" i="9"/>
  <c r="R321" i="9"/>
  <c r="R322" i="9"/>
  <c r="R323" i="9"/>
  <c r="R324" i="9"/>
  <c r="R325" i="9"/>
  <c r="R326" i="9"/>
  <c r="R327" i="9"/>
  <c r="R328" i="9"/>
  <c r="R329" i="9"/>
  <c r="R330" i="9"/>
  <c r="R331" i="9"/>
  <c r="R332" i="9"/>
  <c r="R334" i="9"/>
  <c r="R337" i="9"/>
  <c r="R340" i="9"/>
  <c r="R343" i="9"/>
  <c r="R347" i="9"/>
  <c r="R351" i="9"/>
  <c r="R354" i="9"/>
  <c r="R358" i="9"/>
  <c r="R361" i="9"/>
  <c r="R365" i="9"/>
  <c r="R368" i="9"/>
  <c r="R371" i="9"/>
  <c r="R375" i="9"/>
  <c r="R378" i="9"/>
  <c r="R382" i="9"/>
  <c r="R385" i="9"/>
  <c r="R388" i="9"/>
  <c r="R392" i="9"/>
  <c r="R395" i="9"/>
  <c r="R399" i="9"/>
  <c r="R402" i="9"/>
  <c r="R405" i="9"/>
  <c r="R408" i="9"/>
  <c r="R440" i="9"/>
  <c r="R443" i="9"/>
  <c r="R449" i="9"/>
  <c r="R453" i="9"/>
  <c r="R457" i="9"/>
  <c r="R462" i="9"/>
  <c r="R465" i="9"/>
  <c r="R467" i="9"/>
  <c r="R469" i="9"/>
  <c r="R472" i="9"/>
  <c r="R477" i="9"/>
  <c r="R481" i="9"/>
  <c r="R485" i="9"/>
  <c r="R489" i="9"/>
  <c r="R494" i="9"/>
  <c r="R498" i="9"/>
  <c r="R502" i="9"/>
  <c r="R506" i="9"/>
  <c r="R588" i="9"/>
  <c r="R595" i="9"/>
  <c r="R603" i="9"/>
  <c r="R612" i="9"/>
  <c r="R709" i="9"/>
  <c r="R806" i="9"/>
  <c r="R907" i="9"/>
  <c r="R915" i="9"/>
  <c r="R1101" i="9"/>
  <c r="R1111" i="9"/>
  <c r="R1122" i="9"/>
  <c r="R1165" i="9"/>
  <c r="R1175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6" i="9"/>
  <c r="R439" i="9"/>
  <c r="R444" i="9"/>
  <c r="R447" i="9"/>
  <c r="R451" i="9"/>
  <c r="R455" i="9"/>
  <c r="R460" i="9"/>
  <c r="R464" i="9"/>
  <c r="R466" i="9"/>
  <c r="R468" i="9"/>
  <c r="R471" i="9"/>
  <c r="R475" i="9"/>
  <c r="R479" i="9"/>
  <c r="R483" i="9"/>
  <c r="R487" i="9"/>
  <c r="R492" i="9"/>
  <c r="R496" i="9"/>
  <c r="R500" i="9"/>
  <c r="R503" i="9"/>
  <c r="R507" i="9"/>
  <c r="R591" i="9"/>
  <c r="R599" i="9"/>
  <c r="R607" i="9"/>
  <c r="R704" i="9"/>
  <c r="R711" i="9"/>
  <c r="R808" i="9"/>
  <c r="R912" i="9"/>
  <c r="R1102" i="9"/>
  <c r="R1158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R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90" i="9"/>
  <c r="R597" i="9"/>
  <c r="R604" i="9"/>
  <c r="R609" i="9"/>
  <c r="R705" i="9"/>
  <c r="R713" i="9"/>
  <c r="R811" i="9"/>
  <c r="R910" i="9"/>
  <c r="R1096" i="9"/>
  <c r="R1105" i="9"/>
  <c r="R1119" i="9"/>
  <c r="R1142" i="9"/>
  <c r="R1154" i="9"/>
  <c r="R1171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R667" i="9"/>
  <c r="R668" i="9"/>
  <c r="R669" i="9"/>
  <c r="R670" i="9"/>
  <c r="R671" i="9"/>
  <c r="R672" i="9"/>
  <c r="R673" i="9"/>
  <c r="R674" i="9"/>
  <c r="R675" i="9"/>
  <c r="R676" i="9"/>
  <c r="R677" i="9"/>
  <c r="R678" i="9"/>
  <c r="R679" i="9"/>
  <c r="R680" i="9"/>
  <c r="R681" i="9"/>
  <c r="R682" i="9"/>
  <c r="R683" i="9"/>
  <c r="R684" i="9"/>
  <c r="R685" i="9"/>
  <c r="R686" i="9"/>
  <c r="R687" i="9"/>
  <c r="R688" i="9"/>
  <c r="R689" i="9"/>
  <c r="R690" i="9"/>
  <c r="R691" i="9"/>
  <c r="R692" i="9"/>
  <c r="R693" i="9"/>
  <c r="R694" i="9"/>
  <c r="R695" i="9"/>
  <c r="R696" i="9"/>
  <c r="R697" i="9"/>
  <c r="R698" i="9"/>
  <c r="R699" i="9"/>
  <c r="R700" i="9"/>
  <c r="R701" i="9"/>
  <c r="R708" i="9"/>
  <c r="R814" i="9"/>
  <c r="R914" i="9"/>
  <c r="R1130" i="9"/>
  <c r="R1145" i="9"/>
  <c r="R1157" i="9"/>
  <c r="R715" i="9"/>
  <c r="R716" i="9"/>
  <c r="R717" i="9"/>
  <c r="R718" i="9"/>
  <c r="R719" i="9"/>
  <c r="R720" i="9"/>
  <c r="R721" i="9"/>
  <c r="R722" i="9"/>
  <c r="R723" i="9"/>
  <c r="R724" i="9"/>
  <c r="R725" i="9"/>
  <c r="R726" i="9"/>
  <c r="R727" i="9"/>
  <c r="R728" i="9"/>
  <c r="R729" i="9"/>
  <c r="R730" i="9"/>
  <c r="R731" i="9"/>
  <c r="R732" i="9"/>
  <c r="R733" i="9"/>
  <c r="R734" i="9"/>
  <c r="R735" i="9"/>
  <c r="R736" i="9"/>
  <c r="R737" i="9"/>
  <c r="R738" i="9"/>
  <c r="R739" i="9"/>
  <c r="R740" i="9"/>
  <c r="R741" i="9"/>
  <c r="R742" i="9"/>
  <c r="R743" i="9"/>
  <c r="R744" i="9"/>
  <c r="R745" i="9"/>
  <c r="R746" i="9"/>
  <c r="R747" i="9"/>
  <c r="R748" i="9"/>
  <c r="R749" i="9"/>
  <c r="R750" i="9"/>
  <c r="R751" i="9"/>
  <c r="R752" i="9"/>
  <c r="R753" i="9"/>
  <c r="R754" i="9"/>
  <c r="R755" i="9"/>
  <c r="R756" i="9"/>
  <c r="R757" i="9"/>
  <c r="R758" i="9"/>
  <c r="R759" i="9"/>
  <c r="R760" i="9"/>
  <c r="R761" i="9"/>
  <c r="R762" i="9"/>
  <c r="R763" i="9"/>
  <c r="R764" i="9"/>
  <c r="R765" i="9"/>
  <c r="R766" i="9"/>
  <c r="R767" i="9"/>
  <c r="R768" i="9"/>
  <c r="R769" i="9"/>
  <c r="R770" i="9"/>
  <c r="R771" i="9"/>
  <c r="R772" i="9"/>
  <c r="R773" i="9"/>
  <c r="R774" i="9"/>
  <c r="R775" i="9"/>
  <c r="R776" i="9"/>
  <c r="R777" i="9"/>
  <c r="R778" i="9"/>
  <c r="R779" i="9"/>
  <c r="R780" i="9"/>
  <c r="R781" i="9"/>
  <c r="R782" i="9"/>
  <c r="R783" i="9"/>
  <c r="R784" i="9"/>
  <c r="R785" i="9"/>
  <c r="R786" i="9"/>
  <c r="R787" i="9"/>
  <c r="R788" i="9"/>
  <c r="R789" i="9"/>
  <c r="R790" i="9"/>
  <c r="R791" i="9"/>
  <c r="R792" i="9"/>
  <c r="R793" i="9"/>
  <c r="R794" i="9"/>
  <c r="R795" i="9"/>
  <c r="R796" i="9"/>
  <c r="R797" i="9"/>
  <c r="R798" i="9"/>
  <c r="R799" i="9"/>
  <c r="R800" i="9"/>
  <c r="R801" i="9"/>
  <c r="R802" i="9"/>
  <c r="R803" i="9"/>
  <c r="R813" i="9"/>
  <c r="R1098" i="9"/>
  <c r="R1123" i="9"/>
  <c r="R1132" i="9"/>
  <c r="R1150" i="9"/>
  <c r="R817" i="9"/>
  <c r="R818" i="9"/>
  <c r="R819" i="9"/>
  <c r="R820" i="9"/>
  <c r="R821" i="9"/>
  <c r="R822" i="9"/>
  <c r="R823" i="9"/>
  <c r="R824" i="9"/>
  <c r="R825" i="9"/>
  <c r="R826" i="9"/>
  <c r="R827" i="9"/>
  <c r="R828" i="9"/>
  <c r="R829" i="9"/>
  <c r="R830" i="9"/>
  <c r="R831" i="9"/>
  <c r="R832" i="9"/>
  <c r="R833" i="9"/>
  <c r="R834" i="9"/>
  <c r="R835" i="9"/>
  <c r="R836" i="9"/>
  <c r="R837" i="9"/>
  <c r="R838" i="9"/>
  <c r="R839" i="9"/>
  <c r="R840" i="9"/>
  <c r="R841" i="9"/>
  <c r="R842" i="9"/>
  <c r="R843" i="9"/>
  <c r="R844" i="9"/>
  <c r="R845" i="9"/>
  <c r="R846" i="9"/>
  <c r="R847" i="9"/>
  <c r="R848" i="9"/>
  <c r="R849" i="9"/>
  <c r="R850" i="9"/>
  <c r="R851" i="9"/>
  <c r="R852" i="9"/>
  <c r="R853" i="9"/>
  <c r="R854" i="9"/>
  <c r="R855" i="9"/>
  <c r="R856" i="9"/>
  <c r="R857" i="9"/>
  <c r="R858" i="9"/>
  <c r="R859" i="9"/>
  <c r="R860" i="9"/>
  <c r="R861" i="9"/>
  <c r="R862" i="9"/>
  <c r="R863" i="9"/>
  <c r="R864" i="9"/>
  <c r="R865" i="9"/>
  <c r="R866" i="9"/>
  <c r="R867" i="9"/>
  <c r="R868" i="9"/>
  <c r="R869" i="9"/>
  <c r="R870" i="9"/>
  <c r="R871" i="9"/>
  <c r="R872" i="9"/>
  <c r="R873" i="9"/>
  <c r="R874" i="9"/>
  <c r="R875" i="9"/>
  <c r="R876" i="9"/>
  <c r="R877" i="9"/>
  <c r="R878" i="9"/>
  <c r="R879" i="9"/>
  <c r="R880" i="9"/>
  <c r="R881" i="9"/>
  <c r="R882" i="9"/>
  <c r="R883" i="9"/>
  <c r="R884" i="9"/>
  <c r="R885" i="9"/>
  <c r="R886" i="9"/>
  <c r="R887" i="9"/>
  <c r="R888" i="9"/>
  <c r="R889" i="9"/>
  <c r="R890" i="9"/>
  <c r="R891" i="9"/>
  <c r="R892" i="9"/>
  <c r="R893" i="9"/>
  <c r="R894" i="9"/>
  <c r="R895" i="9"/>
  <c r="R896" i="9"/>
  <c r="R897" i="9"/>
  <c r="R898" i="9"/>
  <c r="R899" i="9"/>
  <c r="R900" i="9"/>
  <c r="R901" i="9"/>
  <c r="R902" i="9"/>
  <c r="R903" i="9"/>
  <c r="R904" i="9"/>
  <c r="R905" i="9"/>
  <c r="R906" i="9"/>
  <c r="R917" i="9"/>
  <c r="R1126" i="9"/>
  <c r="R1137" i="9"/>
  <c r="R1147" i="9"/>
  <c r="R1174" i="9"/>
  <c r="R919" i="9"/>
  <c r="R920" i="9"/>
  <c r="R921" i="9"/>
  <c r="R922" i="9"/>
  <c r="R923" i="9"/>
  <c r="R924" i="9"/>
  <c r="R925" i="9"/>
  <c r="R926" i="9"/>
  <c r="R927" i="9"/>
  <c r="R928" i="9"/>
  <c r="R929" i="9"/>
  <c r="R930" i="9"/>
  <c r="R931" i="9"/>
  <c r="R932" i="9"/>
  <c r="R933" i="9"/>
  <c r="R934" i="9"/>
  <c r="R935" i="9"/>
  <c r="R936" i="9"/>
  <c r="R937" i="9"/>
  <c r="R938" i="9"/>
  <c r="R939" i="9"/>
  <c r="R940" i="9"/>
  <c r="R941" i="9"/>
  <c r="R942" i="9"/>
  <c r="R943" i="9"/>
  <c r="R944" i="9"/>
  <c r="R945" i="9"/>
  <c r="R946" i="9"/>
  <c r="R947" i="9"/>
  <c r="R948" i="9"/>
  <c r="R949" i="9"/>
  <c r="R950" i="9"/>
  <c r="R951" i="9"/>
  <c r="R952" i="9"/>
  <c r="R953" i="9"/>
  <c r="R954" i="9"/>
  <c r="R955" i="9"/>
  <c r="R956" i="9"/>
  <c r="R957" i="9"/>
  <c r="R958" i="9"/>
  <c r="R959" i="9"/>
  <c r="R960" i="9"/>
  <c r="R961" i="9"/>
  <c r="R962" i="9"/>
  <c r="R963" i="9"/>
  <c r="R964" i="9"/>
  <c r="R965" i="9"/>
  <c r="R966" i="9"/>
  <c r="R967" i="9"/>
  <c r="R968" i="9"/>
  <c r="R969" i="9"/>
  <c r="R970" i="9"/>
  <c r="R971" i="9"/>
  <c r="R972" i="9"/>
  <c r="R973" i="9"/>
  <c r="R974" i="9"/>
  <c r="R975" i="9"/>
  <c r="R976" i="9"/>
  <c r="R977" i="9"/>
  <c r="R978" i="9"/>
  <c r="R979" i="9"/>
  <c r="R980" i="9"/>
  <c r="R981" i="9"/>
  <c r="R982" i="9"/>
  <c r="R983" i="9"/>
  <c r="R984" i="9"/>
  <c r="R985" i="9"/>
  <c r="R986" i="9"/>
  <c r="R987" i="9"/>
  <c r="R988" i="9"/>
  <c r="R989" i="9"/>
  <c r="R990" i="9"/>
  <c r="R991" i="9"/>
  <c r="R992" i="9"/>
  <c r="R993" i="9"/>
  <c r="R994" i="9"/>
  <c r="R995" i="9"/>
  <c r="R996" i="9"/>
  <c r="R997" i="9"/>
  <c r="R998" i="9"/>
  <c r="R999" i="9"/>
  <c r="R1000" i="9"/>
  <c r="R1001" i="9"/>
  <c r="R1002" i="9"/>
  <c r="R1003" i="9"/>
  <c r="R1004" i="9"/>
  <c r="R1005" i="9"/>
  <c r="R1006" i="9"/>
  <c r="R1007" i="9"/>
  <c r="R1008" i="9"/>
  <c r="R1009" i="9"/>
  <c r="R1010" i="9"/>
  <c r="R1011" i="9"/>
  <c r="R1012" i="9"/>
  <c r="R1013" i="9"/>
  <c r="R1014" i="9"/>
  <c r="R1015" i="9"/>
  <c r="R1016" i="9"/>
  <c r="R1017" i="9"/>
  <c r="R1018" i="9"/>
  <c r="R1019" i="9"/>
  <c r="R1020" i="9"/>
  <c r="R1114" i="9"/>
  <c r="R1134" i="9"/>
  <c r="R1141" i="9"/>
  <c r="R1151" i="9"/>
  <c r="R1160" i="9"/>
  <c r="R1021" i="9"/>
  <c r="R1022" i="9"/>
  <c r="R1023" i="9"/>
  <c r="R1024" i="9"/>
  <c r="R1025" i="9"/>
  <c r="R1026" i="9"/>
  <c r="R1027" i="9"/>
  <c r="R1028" i="9"/>
  <c r="R1029" i="9"/>
  <c r="R1030" i="9"/>
  <c r="R1031" i="9"/>
  <c r="R1032" i="9"/>
  <c r="R1033" i="9"/>
  <c r="R1034" i="9"/>
  <c r="R1035" i="9"/>
  <c r="R1036" i="9"/>
  <c r="R1037" i="9"/>
  <c r="R1038" i="9"/>
  <c r="R1039" i="9"/>
  <c r="R1040" i="9"/>
  <c r="R1041" i="9"/>
  <c r="R1042" i="9"/>
  <c r="R1043" i="9"/>
  <c r="R1044" i="9"/>
  <c r="R1045" i="9"/>
  <c r="R1046" i="9"/>
  <c r="R1047" i="9"/>
  <c r="R1048" i="9"/>
  <c r="R1049" i="9"/>
  <c r="R1050" i="9"/>
  <c r="R1051" i="9"/>
  <c r="R1052" i="9"/>
  <c r="R1053" i="9"/>
  <c r="R1054" i="9"/>
  <c r="R1055" i="9"/>
  <c r="R1056" i="9"/>
  <c r="R1057" i="9"/>
  <c r="R1058" i="9"/>
  <c r="R1059" i="9"/>
  <c r="R1060" i="9"/>
  <c r="R1061" i="9"/>
  <c r="R1062" i="9"/>
  <c r="R1063" i="9"/>
  <c r="R1064" i="9"/>
  <c r="R1065" i="9"/>
  <c r="R1066" i="9"/>
  <c r="R1067" i="9"/>
  <c r="R1068" i="9"/>
  <c r="R1069" i="9"/>
  <c r="R1070" i="9"/>
  <c r="R1071" i="9"/>
  <c r="R1072" i="9"/>
  <c r="R1073" i="9"/>
  <c r="R1074" i="9"/>
  <c r="R1075" i="9"/>
  <c r="R1076" i="9"/>
  <c r="R1077" i="9"/>
  <c r="R1078" i="9"/>
  <c r="R1079" i="9"/>
  <c r="R1080" i="9"/>
  <c r="R1081" i="9"/>
  <c r="R1082" i="9"/>
  <c r="R1083" i="9"/>
  <c r="R1084" i="9"/>
  <c r="R1085" i="9"/>
  <c r="R1086" i="9"/>
  <c r="R1087" i="9"/>
  <c r="R1088" i="9"/>
  <c r="R1089" i="9"/>
  <c r="R1090" i="9"/>
  <c r="R1091" i="9"/>
  <c r="R1092" i="9"/>
  <c r="R1093" i="9"/>
  <c r="R1100" i="9"/>
  <c r="R1108" i="9"/>
  <c r="R1117" i="9"/>
  <c r="R1138" i="9"/>
  <c r="R1162" i="9"/>
  <c r="R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U36" i="25"/>
  <c r="U37" i="25"/>
  <c r="U40" i="25"/>
  <c r="U39" i="25"/>
  <c r="U41" i="25"/>
  <c r="U38" i="25"/>
  <c r="T34" i="25"/>
  <c r="U34" i="25"/>
  <c r="T41" i="25"/>
  <c r="T40" i="25"/>
  <c r="T38" i="25"/>
  <c r="T39" i="25"/>
  <c r="T36" i="25"/>
  <c r="U35" i="25"/>
  <c r="T37" i="25"/>
  <c r="T35" i="25"/>
  <c r="T57" i="25" l="1"/>
  <c r="U57" i="25"/>
  <c r="E33" i="25"/>
  <c r="C33" i="25"/>
  <c r="T29" i="25"/>
  <c r="T33" i="25"/>
  <c r="T30" i="25"/>
  <c r="T32" i="25"/>
  <c r="U33" i="25"/>
  <c r="T31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30" i="25"/>
  <c r="U29" i="25"/>
  <c r="U31" i="25"/>
  <c r="U32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26" i="25"/>
  <c r="U523" i="25"/>
  <c r="T525" i="25"/>
  <c r="U527" i="25"/>
  <c r="T514" i="25"/>
  <c r="U525" i="25"/>
  <c r="T507" i="25"/>
  <c r="U519" i="25"/>
  <c r="U504" i="25"/>
  <c r="U522" i="25"/>
  <c r="U512" i="25"/>
  <c r="U517" i="25"/>
  <c r="U503" i="25"/>
  <c r="T524" i="25"/>
  <c r="T527" i="25"/>
  <c r="U516" i="25"/>
  <c r="U508" i="25"/>
  <c r="T508" i="25"/>
  <c r="T504" i="25"/>
  <c r="T509" i="25"/>
  <c r="T522" i="25"/>
  <c r="T503" i="25"/>
  <c r="T513" i="25"/>
  <c r="U509" i="25"/>
  <c r="T517" i="25"/>
  <c r="U514" i="25"/>
  <c r="T511" i="25"/>
  <c r="T505" i="25"/>
  <c r="U521" i="25"/>
  <c r="T520" i="25"/>
  <c r="T516" i="25"/>
  <c r="T512" i="25"/>
  <c r="U520" i="25"/>
  <c r="T518" i="25"/>
  <c r="U526" i="25"/>
  <c r="T519" i="25"/>
  <c r="U515" i="25"/>
  <c r="U506" i="25"/>
  <c r="T523" i="25"/>
  <c r="T521" i="25"/>
  <c r="U518" i="25"/>
  <c r="U511" i="25"/>
  <c r="U513" i="25"/>
  <c r="U507" i="25"/>
  <c r="U524" i="25"/>
  <c r="U505" i="25"/>
  <c r="T506" i="25"/>
  <c r="T515" i="25"/>
  <c r="E437" i="25" l="1"/>
  <c r="C437" i="25"/>
  <c r="E438" i="25"/>
  <c r="C438" i="25"/>
  <c r="E245" i="25"/>
  <c r="C245" i="25"/>
  <c r="U438" i="25"/>
  <c r="U245" i="25"/>
  <c r="T245" i="25"/>
  <c r="T437" i="25"/>
  <c r="T438" i="25"/>
  <c r="U437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30" i="23"/>
  <c r="D33" i="23"/>
  <c r="D65" i="23"/>
  <c r="D28" i="23"/>
  <c r="D59" i="23"/>
  <c r="D37" i="23"/>
  <c r="D50" i="23"/>
  <c r="D34" i="23"/>
  <c r="D62" i="23"/>
  <c r="D32" i="23"/>
  <c r="D54" i="23"/>
  <c r="D41" i="23"/>
  <c r="D56" i="23"/>
  <c r="D31" i="23"/>
  <c r="D48" i="23"/>
  <c r="D63" i="23"/>
  <c r="D53" i="23"/>
  <c r="D27" i="23"/>
  <c r="D55" i="23"/>
  <c r="D51" i="23"/>
  <c r="D40" i="23"/>
  <c r="D42" i="23"/>
  <c r="D46" i="23"/>
  <c r="D60" i="23"/>
  <c r="D39" i="23"/>
  <c r="D49" i="23"/>
  <c r="D38" i="23"/>
  <c r="D36" i="23"/>
  <c r="D45" i="23"/>
  <c r="D61" i="23"/>
  <c r="D57" i="23"/>
  <c r="D66" i="23"/>
  <c r="D35" i="23"/>
  <c r="D29" i="23"/>
  <c r="D64" i="23"/>
  <c r="D26" i="23"/>
  <c r="D52" i="23"/>
  <c r="D44" i="23"/>
  <c r="D58" i="23"/>
  <c r="D43" i="23"/>
  <c r="E53" i="23"/>
  <c r="E30" i="23"/>
  <c r="E31" i="23"/>
  <c r="E36" i="23"/>
  <c r="E27" i="23"/>
  <c r="E52" i="23"/>
  <c r="E61" i="23"/>
  <c r="E56" i="23"/>
  <c r="E45" i="23"/>
  <c r="E43" i="23"/>
  <c r="E38" i="23"/>
  <c r="E60" i="23"/>
  <c r="E34" i="23"/>
  <c r="E49" i="23"/>
  <c r="E48" i="23"/>
  <c r="E39" i="23"/>
  <c r="E35" i="23"/>
  <c r="E54" i="23"/>
  <c r="E59" i="23"/>
  <c r="E33" i="23"/>
  <c r="E28" i="23"/>
  <c r="E64" i="23"/>
  <c r="E40" i="23"/>
  <c r="E26" i="23"/>
  <c r="E51" i="23"/>
  <c r="E50" i="23"/>
  <c r="E41" i="23"/>
  <c r="E62" i="23"/>
  <c r="E42" i="23"/>
  <c r="E37" i="23"/>
  <c r="E55" i="23"/>
  <c r="E57" i="23"/>
  <c r="E32" i="23"/>
  <c r="E29" i="23"/>
  <c r="E65" i="23"/>
  <c r="E63" i="23"/>
  <c r="E66" i="23"/>
  <c r="E46" i="23"/>
  <c r="E44" i="23"/>
  <c r="E58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8" i="23"/>
  <c r="D97" i="23"/>
  <c r="D95" i="23"/>
  <c r="D94" i="23"/>
  <c r="D92" i="23"/>
  <c r="D96" i="23"/>
  <c r="D93" i="23"/>
  <c r="D91" i="23"/>
  <c r="E97" i="23"/>
  <c r="E96" i="23"/>
  <c r="E94" i="23"/>
  <c r="E92" i="23"/>
  <c r="E95" i="23"/>
  <c r="E91" i="23"/>
  <c r="E98" i="23"/>
  <c r="E93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X13" i="28"/>
  <c r="W13" i="28"/>
  <c r="W10" i="28"/>
  <c r="X10" i="28"/>
  <c r="S486" i="25"/>
  <c r="O290" i="28"/>
  <c r="O291" i="28"/>
  <c r="T645" i="22" l="1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Q1177" i="9"/>
  <c r="K1177" i="9"/>
  <c r="Q1176" i="9"/>
  <c r="K1176" i="9"/>
  <c r="Q1175" i="9"/>
  <c r="K1175" i="9"/>
  <c r="Q1174" i="9"/>
  <c r="K1174" i="9"/>
  <c r="Q1173" i="9"/>
  <c r="K1173" i="9"/>
  <c r="Q1172" i="9"/>
  <c r="K1172" i="9"/>
  <c r="Q1171" i="9"/>
  <c r="K1171" i="9"/>
  <c r="Q1170" i="9"/>
  <c r="K1170" i="9"/>
  <c r="Q1169" i="9"/>
  <c r="K1169" i="9"/>
  <c r="Q1168" i="9"/>
  <c r="K1168" i="9"/>
  <c r="Q1167" i="9"/>
  <c r="K1167" i="9"/>
  <c r="Q1166" i="9"/>
  <c r="K1166" i="9"/>
  <c r="Q1165" i="9"/>
  <c r="K1165" i="9"/>
  <c r="Q1164" i="9"/>
  <c r="K1164" i="9"/>
  <c r="Q1163" i="9"/>
  <c r="K1163" i="9"/>
  <c r="Q1162" i="9"/>
  <c r="K1162" i="9"/>
  <c r="Q1161" i="9"/>
  <c r="K1161" i="9"/>
  <c r="Q1160" i="9"/>
  <c r="K1160" i="9"/>
  <c r="Q1159" i="9"/>
  <c r="K1159" i="9"/>
  <c r="Q1158" i="9"/>
  <c r="K1158" i="9"/>
  <c r="Q1157" i="9"/>
  <c r="K1157" i="9"/>
  <c r="Q1156" i="9"/>
  <c r="K1156" i="9"/>
  <c r="Q1155" i="9"/>
  <c r="K1155" i="9"/>
  <c r="Q1154" i="9"/>
  <c r="K1154" i="9"/>
  <c r="Q1153" i="9"/>
  <c r="K1153" i="9"/>
  <c r="Q1152" i="9"/>
  <c r="K1152" i="9"/>
  <c r="Q1151" i="9"/>
  <c r="K1151" i="9"/>
  <c r="Q1150" i="9"/>
  <c r="K1150" i="9"/>
  <c r="Q1149" i="9"/>
  <c r="K1149" i="9"/>
  <c r="Q1148" i="9"/>
  <c r="K1148" i="9"/>
  <c r="Q1147" i="9"/>
  <c r="K1147" i="9"/>
  <c r="Q1146" i="9"/>
  <c r="K1146" i="9"/>
  <c r="Q1145" i="9"/>
  <c r="K1145" i="9"/>
  <c r="Q1144" i="9"/>
  <c r="K1144" i="9"/>
  <c r="Q1143" i="9"/>
  <c r="K1143" i="9"/>
  <c r="Q1142" i="9"/>
  <c r="K1142" i="9"/>
  <c r="Q1141" i="9"/>
  <c r="K1141" i="9"/>
  <c r="Q1140" i="9"/>
  <c r="K1140" i="9"/>
  <c r="Q1139" i="9"/>
  <c r="K1139" i="9"/>
  <c r="Q1138" i="9"/>
  <c r="K1138" i="9"/>
  <c r="Q1137" i="9"/>
  <c r="K1137" i="9"/>
  <c r="Q1136" i="9"/>
  <c r="K1136" i="9"/>
  <c r="Q1135" i="9"/>
  <c r="K1135" i="9"/>
  <c r="Q1134" i="9"/>
  <c r="K1134" i="9"/>
  <c r="Q1133" i="9"/>
  <c r="K1133" i="9"/>
  <c r="Q1132" i="9"/>
  <c r="K1132" i="9"/>
  <c r="Q1131" i="9"/>
  <c r="K1131" i="9"/>
  <c r="Q1130" i="9"/>
  <c r="K1130" i="9"/>
  <c r="Q1129" i="9"/>
  <c r="K1129" i="9"/>
  <c r="Q1128" i="9"/>
  <c r="K1128" i="9"/>
  <c r="Q1127" i="9"/>
  <c r="K1127" i="9"/>
  <c r="Q1126" i="9"/>
  <c r="K1126" i="9"/>
  <c r="Q1125" i="9"/>
  <c r="K1125" i="9"/>
  <c r="Q1124" i="9"/>
  <c r="K1124" i="9"/>
  <c r="Q1123" i="9"/>
  <c r="K1123" i="9"/>
  <c r="Q1122" i="9"/>
  <c r="K1122" i="9"/>
  <c r="Q1121" i="9"/>
  <c r="K1121" i="9"/>
  <c r="Q1120" i="9"/>
  <c r="K1120" i="9"/>
  <c r="Q1119" i="9"/>
  <c r="K1119" i="9"/>
  <c r="Q1118" i="9"/>
  <c r="K1118" i="9"/>
  <c r="Q1117" i="9"/>
  <c r="K1117" i="9"/>
  <c r="Q1116" i="9"/>
  <c r="K1116" i="9"/>
  <c r="Q1115" i="9"/>
  <c r="K1115" i="9"/>
  <c r="Q1114" i="9"/>
  <c r="K1114" i="9"/>
  <c r="Q1113" i="9"/>
  <c r="K1113" i="9"/>
  <c r="Q1112" i="9"/>
  <c r="K1112" i="9"/>
  <c r="Q1111" i="9"/>
  <c r="K1111" i="9"/>
  <c r="Q1110" i="9"/>
  <c r="K1110" i="9"/>
  <c r="Q1109" i="9"/>
  <c r="K1109" i="9"/>
  <c r="Q1108" i="9"/>
  <c r="K1108" i="9"/>
  <c r="Q1107" i="9"/>
  <c r="K1107" i="9"/>
  <c r="Q1106" i="9"/>
  <c r="K1106" i="9"/>
  <c r="Q1105" i="9"/>
  <c r="K1105" i="9"/>
  <c r="Q1104" i="9"/>
  <c r="K1104" i="9"/>
  <c r="Q1103" i="9"/>
  <c r="K1103" i="9"/>
  <c r="Q1102" i="9"/>
  <c r="K1102" i="9"/>
  <c r="Q1101" i="9"/>
  <c r="K1101" i="9"/>
  <c r="Q1100" i="9"/>
  <c r="K1100" i="9"/>
  <c r="Q1099" i="9"/>
  <c r="K1099" i="9"/>
  <c r="Q1098" i="9"/>
  <c r="K1098" i="9"/>
  <c r="Q1097" i="9"/>
  <c r="K1097" i="9"/>
  <c r="Q1096" i="9"/>
  <c r="K1096" i="9"/>
  <c r="Q1095" i="9"/>
  <c r="K1095" i="9"/>
  <c r="Q1094" i="9"/>
  <c r="K1094" i="9"/>
  <c r="Q1093" i="9"/>
  <c r="K1093" i="9"/>
  <c r="Q1092" i="9"/>
  <c r="K1092" i="9"/>
  <c r="Q1091" i="9"/>
  <c r="K1091" i="9"/>
  <c r="Q1090" i="9"/>
  <c r="K1090" i="9"/>
  <c r="Q1089" i="9"/>
  <c r="K1089" i="9"/>
  <c r="Q1088" i="9"/>
  <c r="K1088" i="9"/>
  <c r="Q1087" i="9"/>
  <c r="K1087" i="9"/>
  <c r="Q1086" i="9"/>
  <c r="K1086" i="9"/>
  <c r="Q1085" i="9"/>
  <c r="K1085" i="9"/>
  <c r="Q1084" i="9"/>
  <c r="K1084" i="9"/>
  <c r="Q1083" i="9"/>
  <c r="K1083" i="9"/>
  <c r="Q1082" i="9"/>
  <c r="K1082" i="9"/>
  <c r="Q1081" i="9"/>
  <c r="K1081" i="9"/>
  <c r="Q1080" i="9"/>
  <c r="K1080" i="9"/>
  <c r="Q1079" i="9"/>
  <c r="K1079" i="9"/>
  <c r="Q1078" i="9"/>
  <c r="K1078" i="9"/>
  <c r="Q1077" i="9"/>
  <c r="K1077" i="9"/>
  <c r="Q1076" i="9"/>
  <c r="K1076" i="9"/>
  <c r="Q1075" i="9"/>
  <c r="K1075" i="9"/>
  <c r="Q1074" i="9"/>
  <c r="K1074" i="9"/>
  <c r="Q1073" i="9"/>
  <c r="K1073" i="9"/>
  <c r="Q1072" i="9"/>
  <c r="K1072" i="9"/>
  <c r="Q1071" i="9"/>
  <c r="K1071" i="9"/>
  <c r="Q1070" i="9"/>
  <c r="K1070" i="9"/>
  <c r="Q1069" i="9"/>
  <c r="K1069" i="9"/>
  <c r="Q1068" i="9"/>
  <c r="K1068" i="9"/>
  <c r="Q1067" i="9"/>
  <c r="K1067" i="9"/>
  <c r="Q1066" i="9"/>
  <c r="K1066" i="9"/>
  <c r="Q1065" i="9"/>
  <c r="K1065" i="9"/>
  <c r="Q1064" i="9"/>
  <c r="K1064" i="9"/>
  <c r="Q1063" i="9"/>
  <c r="K1063" i="9"/>
  <c r="Q1062" i="9"/>
  <c r="K1062" i="9"/>
  <c r="Q1061" i="9"/>
  <c r="K1061" i="9"/>
  <c r="Q1060" i="9"/>
  <c r="K1060" i="9"/>
  <c r="Q1059" i="9"/>
  <c r="K1059" i="9"/>
  <c r="Q1058" i="9"/>
  <c r="K1058" i="9"/>
  <c r="Q1057" i="9"/>
  <c r="K1057" i="9"/>
  <c r="Q1056" i="9"/>
  <c r="K1056" i="9"/>
  <c r="Q1055" i="9"/>
  <c r="K1055" i="9"/>
  <c r="Q1054" i="9"/>
  <c r="K1054" i="9"/>
  <c r="Q1053" i="9"/>
  <c r="K1053" i="9"/>
  <c r="Q1052" i="9"/>
  <c r="K1052" i="9"/>
  <c r="Q1051" i="9"/>
  <c r="K1051" i="9"/>
  <c r="Q1050" i="9"/>
  <c r="K1050" i="9"/>
  <c r="Q1049" i="9"/>
  <c r="K1049" i="9"/>
  <c r="Q1048" i="9"/>
  <c r="K1048" i="9"/>
  <c r="Q1047" i="9"/>
  <c r="K1047" i="9"/>
  <c r="Q1046" i="9"/>
  <c r="K1046" i="9"/>
  <c r="Q1045" i="9"/>
  <c r="K1045" i="9"/>
  <c r="Q1044" i="9"/>
  <c r="K1044" i="9"/>
  <c r="Q1043" i="9"/>
  <c r="K1043" i="9"/>
  <c r="Q1042" i="9"/>
  <c r="K1042" i="9"/>
  <c r="Q1041" i="9"/>
  <c r="K1041" i="9"/>
  <c r="Q1040" i="9"/>
  <c r="K1040" i="9"/>
  <c r="Q1039" i="9"/>
  <c r="K1039" i="9"/>
  <c r="Q1038" i="9"/>
  <c r="K1038" i="9"/>
  <c r="Q1037" i="9"/>
  <c r="K1037" i="9"/>
  <c r="Q1036" i="9"/>
  <c r="K1036" i="9"/>
  <c r="Q1035" i="9"/>
  <c r="K1035" i="9"/>
  <c r="Q1034" i="9"/>
  <c r="K1034" i="9"/>
  <c r="Q1033" i="9"/>
  <c r="K1033" i="9"/>
  <c r="Q1032" i="9"/>
  <c r="K1032" i="9"/>
  <c r="Q1031" i="9"/>
  <c r="K1031" i="9"/>
  <c r="Q1030" i="9"/>
  <c r="K1030" i="9"/>
  <c r="Q1029" i="9"/>
  <c r="K1029" i="9"/>
  <c r="Q1028" i="9"/>
  <c r="K1028" i="9"/>
  <c r="Q1027" i="9"/>
  <c r="K1027" i="9"/>
  <c r="Q1026" i="9"/>
  <c r="K1026" i="9"/>
  <c r="Q1025" i="9"/>
  <c r="K1025" i="9"/>
  <c r="Q1024" i="9"/>
  <c r="K1024" i="9"/>
  <c r="Q1023" i="9"/>
  <c r="K1023" i="9"/>
  <c r="Q1022" i="9"/>
  <c r="K1022" i="9"/>
  <c r="Q1021" i="9"/>
  <c r="K1021" i="9"/>
  <c r="Q1020" i="9"/>
  <c r="K1020" i="9"/>
  <c r="Q1019" i="9"/>
  <c r="K1019" i="9"/>
  <c r="Q1018" i="9"/>
  <c r="K1018" i="9"/>
  <c r="Q1017" i="9"/>
  <c r="K1017" i="9"/>
  <c r="Q1016" i="9"/>
  <c r="K1016" i="9"/>
  <c r="Q1015" i="9"/>
  <c r="K1015" i="9"/>
  <c r="Q1014" i="9"/>
  <c r="K1014" i="9"/>
  <c r="Q1013" i="9"/>
  <c r="K1013" i="9"/>
  <c r="Q1012" i="9"/>
  <c r="K1012" i="9"/>
  <c r="Q1011" i="9"/>
  <c r="K1011" i="9"/>
  <c r="Q1010" i="9"/>
  <c r="K1010" i="9"/>
  <c r="Q1009" i="9"/>
  <c r="K1009" i="9"/>
  <c r="Q1008" i="9"/>
  <c r="K1008" i="9"/>
  <c r="Q1007" i="9"/>
  <c r="K1007" i="9"/>
  <c r="Q1006" i="9"/>
  <c r="K1006" i="9"/>
  <c r="Q1005" i="9"/>
  <c r="K1005" i="9"/>
  <c r="Q1004" i="9"/>
  <c r="K1004" i="9"/>
  <c r="Q1003" i="9"/>
  <c r="K1003" i="9"/>
  <c r="Q1002" i="9"/>
  <c r="K1002" i="9"/>
  <c r="Q1001" i="9"/>
  <c r="K1001" i="9"/>
  <c r="Q1000" i="9"/>
  <c r="K1000" i="9"/>
  <c r="Q999" i="9"/>
  <c r="K999" i="9"/>
  <c r="Q998" i="9"/>
  <c r="K998" i="9"/>
  <c r="Q997" i="9"/>
  <c r="K997" i="9"/>
  <c r="Q996" i="9"/>
  <c r="K996" i="9"/>
  <c r="Q995" i="9"/>
  <c r="K995" i="9"/>
  <c r="Q994" i="9"/>
  <c r="K994" i="9"/>
  <c r="Q993" i="9"/>
  <c r="K993" i="9"/>
  <c r="Q992" i="9"/>
  <c r="K992" i="9"/>
  <c r="Q991" i="9"/>
  <c r="K991" i="9"/>
  <c r="Q990" i="9"/>
  <c r="K990" i="9"/>
  <c r="Q989" i="9"/>
  <c r="K989" i="9"/>
  <c r="Q988" i="9"/>
  <c r="K988" i="9"/>
  <c r="Q987" i="9"/>
  <c r="K987" i="9"/>
  <c r="Q986" i="9"/>
  <c r="K986" i="9"/>
  <c r="Q985" i="9"/>
  <c r="K985" i="9"/>
  <c r="Q984" i="9"/>
  <c r="K984" i="9"/>
  <c r="Q983" i="9"/>
  <c r="K983" i="9"/>
  <c r="Q982" i="9"/>
  <c r="K982" i="9"/>
  <c r="Q981" i="9"/>
  <c r="K981" i="9"/>
  <c r="Q980" i="9"/>
  <c r="K980" i="9"/>
  <c r="Q979" i="9"/>
  <c r="K979" i="9"/>
  <c r="Q978" i="9"/>
  <c r="K978" i="9"/>
  <c r="Q977" i="9"/>
  <c r="K977" i="9"/>
  <c r="Q976" i="9"/>
  <c r="K976" i="9"/>
  <c r="Q975" i="9"/>
  <c r="K975" i="9"/>
  <c r="Q974" i="9"/>
  <c r="K974" i="9"/>
  <c r="Q973" i="9"/>
  <c r="K973" i="9"/>
  <c r="Q972" i="9"/>
  <c r="K972" i="9"/>
  <c r="Q971" i="9"/>
  <c r="K971" i="9"/>
  <c r="Q970" i="9"/>
  <c r="K970" i="9"/>
  <c r="Q969" i="9"/>
  <c r="K969" i="9"/>
  <c r="Q968" i="9"/>
  <c r="K968" i="9"/>
  <c r="Q967" i="9"/>
  <c r="K967" i="9"/>
  <c r="Q966" i="9"/>
  <c r="K966" i="9"/>
  <c r="Q965" i="9"/>
  <c r="K965" i="9"/>
  <c r="Q964" i="9"/>
  <c r="K964" i="9"/>
  <c r="Q963" i="9"/>
  <c r="K963" i="9"/>
  <c r="Q962" i="9"/>
  <c r="K962" i="9"/>
  <c r="Q961" i="9"/>
  <c r="K961" i="9"/>
  <c r="Q960" i="9"/>
  <c r="K960" i="9"/>
  <c r="Q959" i="9"/>
  <c r="K959" i="9"/>
  <c r="Q958" i="9"/>
  <c r="K958" i="9"/>
  <c r="Q957" i="9"/>
  <c r="K957" i="9"/>
  <c r="Q956" i="9"/>
  <c r="K956" i="9"/>
  <c r="Q955" i="9"/>
  <c r="K955" i="9"/>
  <c r="Q954" i="9"/>
  <c r="K954" i="9"/>
  <c r="Q953" i="9"/>
  <c r="K953" i="9"/>
  <c r="Q952" i="9"/>
  <c r="K952" i="9"/>
  <c r="Q951" i="9"/>
  <c r="K951" i="9"/>
  <c r="Q950" i="9"/>
  <c r="K950" i="9"/>
  <c r="Q949" i="9"/>
  <c r="K949" i="9"/>
  <c r="Q948" i="9"/>
  <c r="K948" i="9"/>
  <c r="Q947" i="9"/>
  <c r="K947" i="9"/>
  <c r="Q946" i="9"/>
  <c r="K946" i="9"/>
  <c r="Q945" i="9"/>
  <c r="K945" i="9"/>
  <c r="Q944" i="9"/>
  <c r="K944" i="9"/>
  <c r="Q943" i="9"/>
  <c r="K943" i="9"/>
  <c r="Q942" i="9"/>
  <c r="K942" i="9"/>
  <c r="Q941" i="9"/>
  <c r="K941" i="9"/>
  <c r="Q940" i="9"/>
  <c r="K940" i="9"/>
  <c r="Q939" i="9"/>
  <c r="K939" i="9"/>
  <c r="Q938" i="9"/>
  <c r="K938" i="9"/>
  <c r="Q937" i="9"/>
  <c r="K937" i="9"/>
  <c r="Q936" i="9"/>
  <c r="K936" i="9"/>
  <c r="Q935" i="9"/>
  <c r="K935" i="9"/>
  <c r="Q934" i="9"/>
  <c r="K934" i="9"/>
  <c r="Q933" i="9"/>
  <c r="K933" i="9"/>
  <c r="Q932" i="9"/>
  <c r="K932" i="9"/>
  <c r="Q931" i="9"/>
  <c r="K931" i="9"/>
  <c r="Q930" i="9"/>
  <c r="K930" i="9"/>
  <c r="Q929" i="9"/>
  <c r="K929" i="9"/>
  <c r="Q928" i="9"/>
  <c r="K928" i="9"/>
  <c r="Q927" i="9"/>
  <c r="K927" i="9"/>
  <c r="Q926" i="9"/>
  <c r="K926" i="9"/>
  <c r="Q925" i="9"/>
  <c r="K925" i="9"/>
  <c r="Q924" i="9"/>
  <c r="K924" i="9"/>
  <c r="Q923" i="9"/>
  <c r="K923" i="9"/>
  <c r="Q922" i="9"/>
  <c r="K922" i="9"/>
  <c r="Q921" i="9"/>
  <c r="K921" i="9"/>
  <c r="Q920" i="9"/>
  <c r="K920" i="9"/>
  <c r="Q919" i="9"/>
  <c r="K919" i="9"/>
  <c r="Q918" i="9"/>
  <c r="K918" i="9"/>
  <c r="Q917" i="9"/>
  <c r="K917" i="9"/>
  <c r="Q916" i="9"/>
  <c r="K916" i="9"/>
  <c r="Q915" i="9"/>
  <c r="K915" i="9"/>
  <c r="Q914" i="9"/>
  <c r="K914" i="9"/>
  <c r="Q913" i="9"/>
  <c r="K913" i="9"/>
  <c r="Q912" i="9"/>
  <c r="K912" i="9"/>
  <c r="Q911" i="9"/>
  <c r="K911" i="9"/>
  <c r="Q910" i="9"/>
  <c r="K910" i="9"/>
  <c r="Q909" i="9"/>
  <c r="K909" i="9"/>
  <c r="Q908" i="9"/>
  <c r="K908" i="9"/>
  <c r="Q907" i="9"/>
  <c r="K907" i="9"/>
  <c r="Q906" i="9"/>
  <c r="K906" i="9"/>
  <c r="Q905" i="9"/>
  <c r="K905" i="9"/>
  <c r="Q904" i="9"/>
  <c r="K904" i="9"/>
  <c r="Q903" i="9"/>
  <c r="K903" i="9"/>
  <c r="Q902" i="9"/>
  <c r="K902" i="9"/>
  <c r="Q901" i="9"/>
  <c r="K901" i="9"/>
  <c r="Q900" i="9"/>
  <c r="K900" i="9"/>
  <c r="Q899" i="9"/>
  <c r="K899" i="9"/>
  <c r="Q898" i="9"/>
  <c r="K898" i="9"/>
  <c r="Q897" i="9"/>
  <c r="K897" i="9"/>
  <c r="Q896" i="9"/>
  <c r="K896" i="9"/>
  <c r="Q895" i="9"/>
  <c r="K895" i="9"/>
  <c r="Q894" i="9"/>
  <c r="K894" i="9"/>
  <c r="Q893" i="9"/>
  <c r="K893" i="9"/>
  <c r="Q892" i="9"/>
  <c r="K892" i="9"/>
  <c r="Q891" i="9"/>
  <c r="K891" i="9"/>
  <c r="Q890" i="9"/>
  <c r="K890" i="9"/>
  <c r="Q889" i="9"/>
  <c r="K889" i="9"/>
  <c r="Q888" i="9"/>
  <c r="K888" i="9"/>
  <c r="Q887" i="9"/>
  <c r="K887" i="9"/>
  <c r="Q886" i="9"/>
  <c r="K886" i="9"/>
  <c r="Q885" i="9"/>
  <c r="K885" i="9"/>
  <c r="Q884" i="9"/>
  <c r="K884" i="9"/>
  <c r="Q883" i="9"/>
  <c r="K883" i="9"/>
  <c r="Q882" i="9"/>
  <c r="K882" i="9"/>
  <c r="Q881" i="9"/>
  <c r="K881" i="9"/>
  <c r="Q880" i="9"/>
  <c r="K880" i="9"/>
  <c r="Q879" i="9"/>
  <c r="K879" i="9"/>
  <c r="Q878" i="9"/>
  <c r="K878" i="9"/>
  <c r="Q877" i="9"/>
  <c r="K877" i="9"/>
  <c r="Q876" i="9"/>
  <c r="K876" i="9"/>
  <c r="Q875" i="9"/>
  <c r="K875" i="9"/>
  <c r="Q874" i="9"/>
  <c r="K874" i="9"/>
  <c r="Q873" i="9"/>
  <c r="K873" i="9"/>
  <c r="Q872" i="9"/>
  <c r="K872" i="9"/>
  <c r="Q871" i="9"/>
  <c r="K871" i="9"/>
  <c r="Q870" i="9"/>
  <c r="K870" i="9"/>
  <c r="Q869" i="9"/>
  <c r="K869" i="9"/>
  <c r="Q868" i="9"/>
  <c r="K868" i="9"/>
  <c r="Q867" i="9"/>
  <c r="K867" i="9"/>
  <c r="Q866" i="9"/>
  <c r="K866" i="9"/>
  <c r="Q865" i="9"/>
  <c r="K865" i="9"/>
  <c r="Q864" i="9"/>
  <c r="K864" i="9"/>
  <c r="Q863" i="9"/>
  <c r="K863" i="9"/>
  <c r="Q862" i="9"/>
  <c r="K862" i="9"/>
  <c r="Q861" i="9"/>
  <c r="K861" i="9"/>
  <c r="Q860" i="9"/>
  <c r="K860" i="9"/>
  <c r="Q859" i="9"/>
  <c r="K859" i="9"/>
  <c r="Q858" i="9"/>
  <c r="K858" i="9"/>
  <c r="Q857" i="9"/>
  <c r="K857" i="9"/>
  <c r="Q856" i="9"/>
  <c r="K856" i="9"/>
  <c r="Q855" i="9"/>
  <c r="K855" i="9"/>
  <c r="Q854" i="9"/>
  <c r="K854" i="9"/>
  <c r="Q853" i="9"/>
  <c r="K853" i="9"/>
  <c r="Q852" i="9"/>
  <c r="K852" i="9"/>
  <c r="Q851" i="9"/>
  <c r="K851" i="9"/>
  <c r="Q850" i="9"/>
  <c r="K850" i="9"/>
  <c r="Q849" i="9"/>
  <c r="K849" i="9"/>
  <c r="Q848" i="9"/>
  <c r="K848" i="9"/>
  <c r="Q847" i="9"/>
  <c r="K847" i="9"/>
  <c r="Q846" i="9"/>
  <c r="K846" i="9"/>
  <c r="Q845" i="9"/>
  <c r="K845" i="9"/>
  <c r="Q844" i="9"/>
  <c r="K844" i="9"/>
  <c r="Q843" i="9"/>
  <c r="K843" i="9"/>
  <c r="Q842" i="9"/>
  <c r="K842" i="9"/>
  <c r="Q841" i="9"/>
  <c r="K841" i="9"/>
  <c r="Q840" i="9"/>
  <c r="K840" i="9"/>
  <c r="Q839" i="9"/>
  <c r="K839" i="9"/>
  <c r="Q838" i="9"/>
  <c r="K838" i="9"/>
  <c r="Q837" i="9"/>
  <c r="K837" i="9"/>
  <c r="Q836" i="9"/>
  <c r="K836" i="9"/>
  <c r="Q835" i="9"/>
  <c r="K835" i="9"/>
  <c r="Q834" i="9"/>
  <c r="K834" i="9"/>
  <c r="Q833" i="9"/>
  <c r="K833" i="9"/>
  <c r="Q832" i="9"/>
  <c r="K832" i="9"/>
  <c r="Q831" i="9"/>
  <c r="K831" i="9"/>
  <c r="Q830" i="9"/>
  <c r="K830" i="9"/>
  <c r="Q829" i="9"/>
  <c r="K829" i="9"/>
  <c r="Q828" i="9"/>
  <c r="K828" i="9"/>
  <c r="Q827" i="9"/>
  <c r="K827" i="9"/>
  <c r="Q826" i="9"/>
  <c r="K826" i="9"/>
  <c r="Q825" i="9"/>
  <c r="K825" i="9"/>
  <c r="Q824" i="9"/>
  <c r="K824" i="9"/>
  <c r="Q823" i="9"/>
  <c r="K823" i="9"/>
  <c r="Q822" i="9"/>
  <c r="K822" i="9"/>
  <c r="Q821" i="9"/>
  <c r="K821" i="9"/>
  <c r="Q820" i="9"/>
  <c r="K820" i="9"/>
  <c r="Q819" i="9"/>
  <c r="K819" i="9"/>
  <c r="Q818" i="9"/>
  <c r="K818" i="9"/>
  <c r="Q817" i="9"/>
  <c r="K817" i="9"/>
  <c r="Q816" i="9"/>
  <c r="K816" i="9"/>
  <c r="Q815" i="9"/>
  <c r="K815" i="9"/>
  <c r="Q814" i="9"/>
  <c r="K814" i="9"/>
  <c r="Q813" i="9"/>
  <c r="K813" i="9"/>
  <c r="Q812" i="9"/>
  <c r="K812" i="9"/>
  <c r="Q811" i="9"/>
  <c r="K811" i="9"/>
  <c r="Q810" i="9"/>
  <c r="K810" i="9"/>
  <c r="Q809" i="9"/>
  <c r="K809" i="9"/>
  <c r="Q808" i="9"/>
  <c r="K808" i="9"/>
  <c r="Q807" i="9"/>
  <c r="K807" i="9"/>
  <c r="Q806" i="9"/>
  <c r="K806" i="9"/>
  <c r="Q805" i="9"/>
  <c r="K805" i="9"/>
  <c r="Q804" i="9"/>
  <c r="K804" i="9"/>
  <c r="Q803" i="9"/>
  <c r="K803" i="9"/>
  <c r="Q802" i="9"/>
  <c r="K802" i="9"/>
  <c r="Q801" i="9"/>
  <c r="K801" i="9"/>
  <c r="Q800" i="9"/>
  <c r="K800" i="9"/>
  <c r="Q799" i="9"/>
  <c r="K799" i="9"/>
  <c r="Q798" i="9"/>
  <c r="K798" i="9"/>
  <c r="Q797" i="9"/>
  <c r="K797" i="9"/>
  <c r="Q796" i="9"/>
  <c r="K796" i="9"/>
  <c r="Q795" i="9"/>
  <c r="K795" i="9"/>
  <c r="Q794" i="9"/>
  <c r="K794" i="9"/>
  <c r="Q793" i="9"/>
  <c r="K793" i="9"/>
  <c r="Q792" i="9"/>
  <c r="K792" i="9"/>
  <c r="Q791" i="9"/>
  <c r="K791" i="9"/>
  <c r="Q790" i="9"/>
  <c r="K790" i="9"/>
  <c r="Q789" i="9"/>
  <c r="K789" i="9"/>
  <c r="Q788" i="9"/>
  <c r="K788" i="9"/>
  <c r="Q787" i="9"/>
  <c r="K787" i="9"/>
  <c r="Q786" i="9"/>
  <c r="K786" i="9"/>
  <c r="Q785" i="9"/>
  <c r="K785" i="9"/>
  <c r="Q784" i="9"/>
  <c r="K784" i="9"/>
  <c r="Q783" i="9"/>
  <c r="K783" i="9"/>
  <c r="Q782" i="9"/>
  <c r="K782" i="9"/>
  <c r="Q781" i="9"/>
  <c r="K781" i="9"/>
  <c r="Q780" i="9"/>
  <c r="K780" i="9"/>
  <c r="Q779" i="9"/>
  <c r="K779" i="9"/>
  <c r="Q778" i="9"/>
  <c r="K778" i="9"/>
  <c r="Q777" i="9"/>
  <c r="K777" i="9"/>
  <c r="Q776" i="9"/>
  <c r="K776" i="9"/>
  <c r="Q775" i="9"/>
  <c r="K775" i="9"/>
  <c r="Q774" i="9"/>
  <c r="K774" i="9"/>
  <c r="Q773" i="9"/>
  <c r="K773" i="9"/>
  <c r="Q772" i="9"/>
  <c r="K772" i="9"/>
  <c r="Q771" i="9"/>
  <c r="K771" i="9"/>
  <c r="Q770" i="9"/>
  <c r="K770" i="9"/>
  <c r="Q769" i="9"/>
  <c r="K769" i="9"/>
  <c r="Q768" i="9"/>
  <c r="K768" i="9"/>
  <c r="Q767" i="9"/>
  <c r="K767" i="9"/>
  <c r="Q766" i="9"/>
  <c r="K766" i="9"/>
  <c r="Q765" i="9"/>
  <c r="K765" i="9"/>
  <c r="Q764" i="9"/>
  <c r="K764" i="9"/>
  <c r="Q763" i="9"/>
  <c r="K763" i="9"/>
  <c r="Q762" i="9"/>
  <c r="K762" i="9"/>
  <c r="Q761" i="9"/>
  <c r="K761" i="9"/>
  <c r="Q760" i="9"/>
  <c r="K760" i="9"/>
  <c r="Q759" i="9"/>
  <c r="K759" i="9"/>
  <c r="Q758" i="9"/>
  <c r="K758" i="9"/>
  <c r="Q757" i="9"/>
  <c r="K757" i="9"/>
  <c r="Q756" i="9"/>
  <c r="K756" i="9"/>
  <c r="Q755" i="9"/>
  <c r="K755" i="9"/>
  <c r="Q754" i="9"/>
  <c r="K754" i="9"/>
  <c r="Q753" i="9"/>
  <c r="K753" i="9"/>
  <c r="Q752" i="9"/>
  <c r="K752" i="9"/>
  <c r="Q751" i="9"/>
  <c r="K751" i="9"/>
  <c r="Q750" i="9"/>
  <c r="K750" i="9"/>
  <c r="Q749" i="9"/>
  <c r="K749" i="9"/>
  <c r="Q748" i="9"/>
  <c r="K748" i="9"/>
  <c r="Q747" i="9"/>
  <c r="K747" i="9"/>
  <c r="Q746" i="9"/>
  <c r="K746" i="9"/>
  <c r="Q745" i="9"/>
  <c r="K745" i="9"/>
  <c r="Q744" i="9"/>
  <c r="K744" i="9"/>
  <c r="Q743" i="9"/>
  <c r="K743" i="9"/>
  <c r="Q742" i="9"/>
  <c r="K742" i="9"/>
  <c r="Q741" i="9"/>
  <c r="K741" i="9"/>
  <c r="Q740" i="9"/>
  <c r="K740" i="9"/>
  <c r="Q739" i="9"/>
  <c r="K739" i="9"/>
  <c r="Q738" i="9"/>
  <c r="K738" i="9"/>
  <c r="Q737" i="9"/>
  <c r="K737" i="9"/>
  <c r="Q736" i="9"/>
  <c r="K736" i="9"/>
  <c r="Q735" i="9"/>
  <c r="K735" i="9"/>
  <c r="Q734" i="9"/>
  <c r="K734" i="9"/>
  <c r="Q733" i="9"/>
  <c r="K733" i="9"/>
  <c r="Q732" i="9"/>
  <c r="K732" i="9"/>
  <c r="Q731" i="9"/>
  <c r="K731" i="9"/>
  <c r="Q730" i="9"/>
  <c r="K730" i="9"/>
  <c r="Q729" i="9"/>
  <c r="K729" i="9"/>
  <c r="Q728" i="9"/>
  <c r="K728" i="9"/>
  <c r="Q727" i="9"/>
  <c r="K727" i="9"/>
  <c r="Q726" i="9"/>
  <c r="K726" i="9"/>
  <c r="Q725" i="9"/>
  <c r="K725" i="9"/>
  <c r="Q724" i="9"/>
  <c r="K724" i="9"/>
  <c r="Q723" i="9"/>
  <c r="K723" i="9"/>
  <c r="Q722" i="9"/>
  <c r="K722" i="9"/>
  <c r="Q721" i="9"/>
  <c r="K721" i="9"/>
  <c r="Q720" i="9"/>
  <c r="K720" i="9"/>
  <c r="Q719" i="9"/>
  <c r="K719" i="9"/>
  <c r="Q718" i="9"/>
  <c r="K718" i="9"/>
  <c r="Q717" i="9"/>
  <c r="K717" i="9"/>
  <c r="Q716" i="9"/>
  <c r="K716" i="9"/>
  <c r="Q715" i="9"/>
  <c r="K715" i="9"/>
  <c r="Q714" i="9"/>
  <c r="K714" i="9"/>
  <c r="Q713" i="9"/>
  <c r="K713" i="9"/>
  <c r="Q712" i="9"/>
  <c r="K712" i="9"/>
  <c r="Q711" i="9"/>
  <c r="K711" i="9"/>
  <c r="Q710" i="9"/>
  <c r="K710" i="9"/>
  <c r="Q709" i="9"/>
  <c r="K709" i="9"/>
  <c r="Q708" i="9"/>
  <c r="K708" i="9"/>
  <c r="Q707" i="9"/>
  <c r="K707" i="9"/>
  <c r="Q706" i="9"/>
  <c r="K706" i="9"/>
  <c r="Q705" i="9"/>
  <c r="K705" i="9"/>
  <c r="Q704" i="9"/>
  <c r="K704" i="9"/>
  <c r="Q703" i="9"/>
  <c r="K703" i="9"/>
  <c r="Q702" i="9"/>
  <c r="K702" i="9"/>
  <c r="Q701" i="9"/>
  <c r="K701" i="9"/>
  <c r="Q700" i="9"/>
  <c r="K700" i="9"/>
  <c r="Q699" i="9"/>
  <c r="K699" i="9"/>
  <c r="Q698" i="9"/>
  <c r="K698" i="9"/>
  <c r="Q697" i="9"/>
  <c r="K697" i="9"/>
  <c r="Q696" i="9"/>
  <c r="K696" i="9"/>
  <c r="Q695" i="9"/>
  <c r="K695" i="9"/>
  <c r="Q694" i="9"/>
  <c r="K694" i="9"/>
  <c r="Q693" i="9"/>
  <c r="K693" i="9"/>
  <c r="Q692" i="9"/>
  <c r="K692" i="9"/>
  <c r="Q691" i="9"/>
  <c r="K691" i="9"/>
  <c r="Q690" i="9"/>
  <c r="K690" i="9"/>
  <c r="Q689" i="9"/>
  <c r="K689" i="9"/>
  <c r="Q688" i="9"/>
  <c r="K688" i="9"/>
  <c r="Q687" i="9"/>
  <c r="K687" i="9"/>
  <c r="Q686" i="9"/>
  <c r="K686" i="9"/>
  <c r="Q685" i="9"/>
  <c r="K685" i="9"/>
  <c r="Q684" i="9"/>
  <c r="K684" i="9"/>
  <c r="Q683" i="9"/>
  <c r="K683" i="9"/>
  <c r="Q682" i="9"/>
  <c r="K682" i="9"/>
  <c r="Q681" i="9"/>
  <c r="K681" i="9"/>
  <c r="Q680" i="9"/>
  <c r="K680" i="9"/>
  <c r="Q679" i="9"/>
  <c r="K679" i="9"/>
  <c r="Q678" i="9"/>
  <c r="K678" i="9"/>
  <c r="Q677" i="9"/>
  <c r="K677" i="9"/>
  <c r="Q676" i="9"/>
  <c r="K676" i="9"/>
  <c r="Q675" i="9"/>
  <c r="K675" i="9"/>
  <c r="Q674" i="9"/>
  <c r="K674" i="9"/>
  <c r="Q673" i="9"/>
  <c r="K673" i="9"/>
  <c r="Q672" i="9"/>
  <c r="K672" i="9"/>
  <c r="Q671" i="9"/>
  <c r="K671" i="9"/>
  <c r="Q670" i="9"/>
  <c r="K670" i="9"/>
  <c r="Q669" i="9"/>
  <c r="K669" i="9"/>
  <c r="Q668" i="9"/>
  <c r="K668" i="9"/>
  <c r="Q667" i="9"/>
  <c r="K667" i="9"/>
  <c r="Q666" i="9"/>
  <c r="K666" i="9"/>
  <c r="Q665" i="9"/>
  <c r="K665" i="9"/>
  <c r="Q664" i="9"/>
  <c r="K664" i="9"/>
  <c r="Q663" i="9"/>
  <c r="K663" i="9"/>
  <c r="Q662" i="9"/>
  <c r="K662" i="9"/>
  <c r="Q661" i="9"/>
  <c r="K661" i="9"/>
  <c r="Q660" i="9"/>
  <c r="K660" i="9"/>
  <c r="Q659" i="9"/>
  <c r="K659" i="9"/>
  <c r="Q658" i="9"/>
  <c r="K658" i="9"/>
  <c r="Q657" i="9"/>
  <c r="K657" i="9"/>
  <c r="Q656" i="9"/>
  <c r="K656" i="9"/>
  <c r="Q655" i="9"/>
  <c r="K655" i="9"/>
  <c r="Q654" i="9"/>
  <c r="K654" i="9"/>
  <c r="Q653" i="9"/>
  <c r="K653" i="9"/>
  <c r="Q652" i="9"/>
  <c r="K652" i="9"/>
  <c r="Q651" i="9"/>
  <c r="K651" i="9"/>
  <c r="Q650" i="9"/>
  <c r="K650" i="9"/>
  <c r="Q649" i="9"/>
  <c r="K649" i="9"/>
  <c r="Q648" i="9"/>
  <c r="K648" i="9"/>
  <c r="Q647" i="9"/>
  <c r="K647" i="9"/>
  <c r="Q646" i="9"/>
  <c r="K646" i="9"/>
  <c r="Q645" i="9"/>
  <c r="K645" i="9"/>
  <c r="Q644" i="9"/>
  <c r="K644" i="9"/>
  <c r="Q643" i="9"/>
  <c r="K643" i="9"/>
  <c r="Q642" i="9"/>
  <c r="K642" i="9"/>
  <c r="Q641" i="9"/>
  <c r="K641" i="9"/>
  <c r="Q640" i="9"/>
  <c r="K640" i="9"/>
  <c r="Q639" i="9"/>
  <c r="K639" i="9"/>
  <c r="Q638" i="9"/>
  <c r="K638" i="9"/>
  <c r="Q637" i="9"/>
  <c r="K637" i="9"/>
  <c r="Q636" i="9"/>
  <c r="K636" i="9"/>
  <c r="Q635" i="9"/>
  <c r="K635" i="9"/>
  <c r="Q634" i="9"/>
  <c r="K634" i="9"/>
  <c r="Q633" i="9"/>
  <c r="K633" i="9"/>
  <c r="Q632" i="9"/>
  <c r="K632" i="9"/>
  <c r="Q631" i="9"/>
  <c r="K631" i="9"/>
  <c r="Q630" i="9"/>
  <c r="K630" i="9"/>
  <c r="Q629" i="9"/>
  <c r="K629" i="9"/>
  <c r="Q628" i="9"/>
  <c r="K628" i="9"/>
  <c r="Q627" i="9"/>
  <c r="K627" i="9"/>
  <c r="Q626" i="9"/>
  <c r="K626" i="9"/>
  <c r="Q625" i="9"/>
  <c r="K625" i="9"/>
  <c r="Q624" i="9"/>
  <c r="K624" i="9"/>
  <c r="Q623" i="9"/>
  <c r="K623" i="9"/>
  <c r="Q622" i="9"/>
  <c r="K622" i="9"/>
  <c r="Q621" i="9"/>
  <c r="K621" i="9"/>
  <c r="Q620" i="9"/>
  <c r="K620" i="9"/>
  <c r="Q619" i="9"/>
  <c r="K619" i="9"/>
  <c r="Q618" i="9"/>
  <c r="K618" i="9"/>
  <c r="Q617" i="9"/>
  <c r="K617" i="9"/>
  <c r="Q616" i="9"/>
  <c r="K616" i="9"/>
  <c r="Q615" i="9"/>
  <c r="K615" i="9"/>
  <c r="Q614" i="9"/>
  <c r="K614" i="9"/>
  <c r="Q613" i="9"/>
  <c r="K613" i="9"/>
  <c r="Q612" i="9"/>
  <c r="K612" i="9"/>
  <c r="Q611" i="9"/>
  <c r="K611" i="9"/>
  <c r="Q610" i="9"/>
  <c r="K610" i="9"/>
  <c r="Q609" i="9"/>
  <c r="K609" i="9"/>
  <c r="Q608" i="9"/>
  <c r="K608" i="9"/>
  <c r="Q607" i="9"/>
  <c r="K607" i="9"/>
  <c r="Q606" i="9"/>
  <c r="K606" i="9"/>
  <c r="Q605" i="9"/>
  <c r="K605" i="9"/>
  <c r="Q604" i="9"/>
  <c r="K604" i="9"/>
  <c r="Q603" i="9"/>
  <c r="K603" i="9"/>
  <c r="Q602" i="9"/>
  <c r="K602" i="9"/>
  <c r="Q601" i="9"/>
  <c r="K601" i="9"/>
  <c r="Q600" i="9"/>
  <c r="K600" i="9"/>
  <c r="Q599" i="9"/>
  <c r="K599" i="9"/>
  <c r="Q598" i="9"/>
  <c r="K598" i="9"/>
  <c r="Q597" i="9"/>
  <c r="K597" i="9"/>
  <c r="Q596" i="9"/>
  <c r="K596" i="9"/>
  <c r="Q595" i="9"/>
  <c r="K595" i="9"/>
  <c r="Q594" i="9"/>
  <c r="K594" i="9"/>
  <c r="Q593" i="9"/>
  <c r="K593" i="9"/>
  <c r="Q592" i="9"/>
  <c r="K592" i="9"/>
  <c r="Q591" i="9"/>
  <c r="K591" i="9"/>
  <c r="Q590" i="9"/>
  <c r="K590" i="9"/>
  <c r="Q589" i="9"/>
  <c r="K589" i="9"/>
  <c r="Q588" i="9"/>
  <c r="K588" i="9"/>
  <c r="Q587" i="9"/>
  <c r="K587" i="9"/>
  <c r="Q586" i="9"/>
  <c r="K586" i="9"/>
  <c r="Q585" i="9"/>
  <c r="K585" i="9"/>
  <c r="Q584" i="9"/>
  <c r="K584" i="9"/>
  <c r="Q583" i="9"/>
  <c r="K583" i="9"/>
  <c r="Q582" i="9"/>
  <c r="K582" i="9"/>
  <c r="Q581" i="9"/>
  <c r="K581" i="9"/>
  <c r="Q580" i="9"/>
  <c r="K580" i="9"/>
  <c r="Q579" i="9"/>
  <c r="K579" i="9"/>
  <c r="Q578" i="9"/>
  <c r="K578" i="9"/>
  <c r="Q577" i="9"/>
  <c r="K577" i="9"/>
  <c r="Q576" i="9"/>
  <c r="K576" i="9"/>
  <c r="Q575" i="9"/>
  <c r="K575" i="9"/>
  <c r="Q574" i="9"/>
  <c r="K574" i="9"/>
  <c r="Q573" i="9"/>
  <c r="K573" i="9"/>
  <c r="Q572" i="9"/>
  <c r="K572" i="9"/>
  <c r="Q571" i="9"/>
  <c r="K571" i="9"/>
  <c r="Q570" i="9"/>
  <c r="K570" i="9"/>
  <c r="Q569" i="9"/>
  <c r="K569" i="9"/>
  <c r="Q568" i="9"/>
  <c r="K568" i="9"/>
  <c r="Q567" i="9"/>
  <c r="K567" i="9"/>
  <c r="Q566" i="9"/>
  <c r="K566" i="9"/>
  <c r="Q565" i="9"/>
  <c r="K565" i="9"/>
  <c r="Q564" i="9"/>
  <c r="K564" i="9"/>
  <c r="Q563" i="9"/>
  <c r="K563" i="9"/>
  <c r="Q562" i="9"/>
  <c r="K562" i="9"/>
  <c r="Q561" i="9"/>
  <c r="K561" i="9"/>
  <c r="Q560" i="9"/>
  <c r="K560" i="9"/>
  <c r="Q559" i="9"/>
  <c r="K559" i="9"/>
  <c r="Q558" i="9"/>
  <c r="K558" i="9"/>
  <c r="Q557" i="9"/>
  <c r="K557" i="9"/>
  <c r="Q556" i="9"/>
  <c r="K556" i="9"/>
  <c r="Q555" i="9"/>
  <c r="K555" i="9"/>
  <c r="Q554" i="9"/>
  <c r="K554" i="9"/>
  <c r="Q553" i="9"/>
  <c r="K553" i="9"/>
  <c r="Q552" i="9"/>
  <c r="K552" i="9"/>
  <c r="Q551" i="9"/>
  <c r="K551" i="9"/>
  <c r="Q550" i="9"/>
  <c r="K550" i="9"/>
  <c r="Q549" i="9"/>
  <c r="K549" i="9"/>
  <c r="Q548" i="9"/>
  <c r="K548" i="9"/>
  <c r="Q547" i="9"/>
  <c r="K547" i="9"/>
  <c r="Q546" i="9"/>
  <c r="K546" i="9"/>
  <c r="Q545" i="9"/>
  <c r="K545" i="9"/>
  <c r="Q544" i="9"/>
  <c r="K544" i="9"/>
  <c r="Q543" i="9"/>
  <c r="K543" i="9"/>
  <c r="Q542" i="9"/>
  <c r="K542" i="9"/>
  <c r="Q541" i="9"/>
  <c r="K541" i="9"/>
  <c r="Q540" i="9"/>
  <c r="K540" i="9"/>
  <c r="Q539" i="9"/>
  <c r="K539" i="9"/>
  <c r="Q538" i="9"/>
  <c r="K538" i="9"/>
  <c r="Q537" i="9"/>
  <c r="K537" i="9"/>
  <c r="Q536" i="9"/>
  <c r="K536" i="9"/>
  <c r="Q535" i="9"/>
  <c r="K535" i="9"/>
  <c r="Q534" i="9"/>
  <c r="K534" i="9"/>
  <c r="Q533" i="9"/>
  <c r="K533" i="9"/>
  <c r="Q532" i="9"/>
  <c r="K532" i="9"/>
  <c r="Q531" i="9"/>
  <c r="K531" i="9"/>
  <c r="Q530" i="9"/>
  <c r="K530" i="9"/>
  <c r="Q529" i="9"/>
  <c r="K529" i="9"/>
  <c r="Q528" i="9"/>
  <c r="K528" i="9"/>
  <c r="Q527" i="9"/>
  <c r="K527" i="9"/>
  <c r="Q526" i="9"/>
  <c r="K526" i="9"/>
  <c r="Q525" i="9"/>
  <c r="K525" i="9"/>
  <c r="Q524" i="9"/>
  <c r="K524" i="9"/>
  <c r="Q523" i="9"/>
  <c r="K523" i="9"/>
  <c r="Q522" i="9"/>
  <c r="K522" i="9"/>
  <c r="Q521" i="9"/>
  <c r="K521" i="9"/>
  <c r="Q520" i="9"/>
  <c r="K520" i="9"/>
  <c r="Q519" i="9"/>
  <c r="K519" i="9"/>
  <c r="Q518" i="9"/>
  <c r="K518" i="9"/>
  <c r="Q517" i="9"/>
  <c r="K517" i="9"/>
  <c r="Q516" i="9"/>
  <c r="K516" i="9"/>
  <c r="Q515" i="9"/>
  <c r="K515" i="9"/>
  <c r="Q514" i="9"/>
  <c r="K514" i="9"/>
  <c r="Q513" i="9"/>
  <c r="K513" i="9"/>
  <c r="Q512" i="9"/>
  <c r="K512" i="9"/>
  <c r="Q511" i="9"/>
  <c r="K511" i="9"/>
  <c r="Q510" i="9"/>
  <c r="K510" i="9"/>
  <c r="Q509" i="9"/>
  <c r="K509" i="9"/>
  <c r="Q508" i="9"/>
  <c r="K508" i="9"/>
  <c r="Q507" i="9"/>
  <c r="K507" i="9"/>
  <c r="Q506" i="9"/>
  <c r="K506" i="9"/>
  <c r="Q505" i="9"/>
  <c r="K505" i="9"/>
  <c r="Q504" i="9"/>
  <c r="K504" i="9"/>
  <c r="Q503" i="9"/>
  <c r="K503" i="9"/>
  <c r="Q502" i="9"/>
  <c r="K502" i="9"/>
  <c r="Q501" i="9"/>
  <c r="K501" i="9"/>
  <c r="Q500" i="9"/>
  <c r="K500" i="9"/>
  <c r="Q499" i="9"/>
  <c r="K499" i="9"/>
  <c r="Q498" i="9"/>
  <c r="K498" i="9"/>
  <c r="Q497" i="9"/>
  <c r="K497" i="9"/>
  <c r="Q496" i="9"/>
  <c r="K496" i="9"/>
  <c r="Q495" i="9"/>
  <c r="K495" i="9"/>
  <c r="Q494" i="9"/>
  <c r="K494" i="9"/>
  <c r="Q493" i="9"/>
  <c r="K493" i="9"/>
  <c r="Q492" i="9"/>
  <c r="K492" i="9"/>
  <c r="Q491" i="9"/>
  <c r="K491" i="9"/>
  <c r="Q490" i="9"/>
  <c r="K490" i="9"/>
  <c r="Q489" i="9"/>
  <c r="K489" i="9"/>
  <c r="Q488" i="9"/>
  <c r="K488" i="9"/>
  <c r="Q487" i="9"/>
  <c r="K487" i="9"/>
  <c r="Q486" i="9"/>
  <c r="K486" i="9"/>
  <c r="Q485" i="9"/>
  <c r="K485" i="9"/>
  <c r="Q484" i="9"/>
  <c r="K484" i="9"/>
  <c r="Q483" i="9"/>
  <c r="K483" i="9"/>
  <c r="Q482" i="9"/>
  <c r="K482" i="9"/>
  <c r="Q481" i="9"/>
  <c r="K481" i="9"/>
  <c r="Q480" i="9"/>
  <c r="K480" i="9"/>
  <c r="Q479" i="9"/>
  <c r="K479" i="9"/>
  <c r="Q478" i="9"/>
  <c r="K478" i="9"/>
  <c r="Q477" i="9"/>
  <c r="K477" i="9"/>
  <c r="Q476" i="9"/>
  <c r="K476" i="9"/>
  <c r="Q475" i="9"/>
  <c r="K475" i="9"/>
  <c r="Q474" i="9"/>
  <c r="K474" i="9"/>
  <c r="Q473" i="9"/>
  <c r="K473" i="9"/>
  <c r="Q472" i="9"/>
  <c r="K472" i="9"/>
  <c r="Q471" i="9"/>
  <c r="K471" i="9"/>
  <c r="Q470" i="9"/>
  <c r="K470" i="9"/>
  <c r="Q469" i="9"/>
  <c r="K469" i="9"/>
  <c r="Q468" i="9"/>
  <c r="K468" i="9"/>
  <c r="Q467" i="9"/>
  <c r="K467" i="9"/>
  <c r="Q466" i="9"/>
  <c r="K466" i="9"/>
  <c r="Q465" i="9"/>
  <c r="K465" i="9"/>
  <c r="Q464" i="9"/>
  <c r="K464" i="9"/>
  <c r="Q463" i="9"/>
  <c r="K463" i="9"/>
  <c r="Q462" i="9"/>
  <c r="K462" i="9"/>
  <c r="Q461" i="9"/>
  <c r="K461" i="9"/>
  <c r="Q460" i="9"/>
  <c r="K460" i="9"/>
  <c r="Q459" i="9"/>
  <c r="K459" i="9"/>
  <c r="Q458" i="9"/>
  <c r="K458" i="9"/>
  <c r="Q457" i="9"/>
  <c r="K457" i="9"/>
  <c r="Q456" i="9"/>
  <c r="K456" i="9"/>
  <c r="Q455" i="9"/>
  <c r="K455" i="9"/>
  <c r="Q454" i="9"/>
  <c r="K454" i="9"/>
  <c r="Q453" i="9"/>
  <c r="K453" i="9"/>
  <c r="Q452" i="9"/>
  <c r="K452" i="9"/>
  <c r="Q451" i="9"/>
  <c r="K451" i="9"/>
  <c r="Q450" i="9"/>
  <c r="K450" i="9"/>
  <c r="Q449" i="9"/>
  <c r="K449" i="9"/>
  <c r="Q448" i="9"/>
  <c r="K448" i="9"/>
  <c r="Q447" i="9"/>
  <c r="K447" i="9"/>
  <c r="Q446" i="9"/>
  <c r="K446" i="9"/>
  <c r="Q445" i="9"/>
  <c r="K445" i="9"/>
  <c r="Q444" i="9"/>
  <c r="K444" i="9"/>
  <c r="Q443" i="9"/>
  <c r="K443" i="9"/>
  <c r="Q442" i="9"/>
  <c r="K442" i="9"/>
  <c r="Q441" i="9"/>
  <c r="K441" i="9"/>
  <c r="Q440" i="9"/>
  <c r="K440" i="9"/>
  <c r="Q439" i="9"/>
  <c r="K439" i="9"/>
  <c r="Q438" i="9"/>
  <c r="K438" i="9"/>
  <c r="Q437" i="9"/>
  <c r="K437" i="9"/>
  <c r="Q436" i="9"/>
  <c r="K436" i="9"/>
  <c r="Q435" i="9"/>
  <c r="K435" i="9"/>
  <c r="Q434" i="9"/>
  <c r="K434" i="9"/>
  <c r="Q433" i="9"/>
  <c r="K433" i="9"/>
  <c r="Q432" i="9"/>
  <c r="K432" i="9"/>
  <c r="Q431" i="9"/>
  <c r="K431" i="9"/>
  <c r="Q430" i="9"/>
  <c r="K430" i="9"/>
  <c r="Q429" i="9"/>
  <c r="K429" i="9"/>
  <c r="Q428" i="9"/>
  <c r="K428" i="9"/>
  <c r="Q427" i="9"/>
  <c r="K427" i="9"/>
  <c r="Q426" i="9"/>
  <c r="K426" i="9"/>
  <c r="Q425" i="9"/>
  <c r="K425" i="9"/>
  <c r="Q424" i="9"/>
  <c r="K424" i="9"/>
  <c r="Q423" i="9"/>
  <c r="K423" i="9"/>
  <c r="Q422" i="9"/>
  <c r="K422" i="9"/>
  <c r="Q421" i="9"/>
  <c r="K421" i="9"/>
  <c r="Q420" i="9"/>
  <c r="K420" i="9"/>
  <c r="Q419" i="9"/>
  <c r="K419" i="9"/>
  <c r="Q418" i="9"/>
  <c r="K418" i="9"/>
  <c r="Q417" i="9"/>
  <c r="K417" i="9"/>
  <c r="Q416" i="9"/>
  <c r="K416" i="9"/>
  <c r="Q415" i="9"/>
  <c r="K415" i="9"/>
  <c r="Q414" i="9"/>
  <c r="K414" i="9"/>
  <c r="Q413" i="9"/>
  <c r="K413" i="9"/>
  <c r="Q412" i="9"/>
  <c r="K412" i="9"/>
  <c r="Q411" i="9"/>
  <c r="K411" i="9"/>
  <c r="Q410" i="9"/>
  <c r="K410" i="9"/>
  <c r="Q409" i="9"/>
  <c r="K409" i="9"/>
  <c r="Q408" i="9"/>
  <c r="K408" i="9"/>
  <c r="Q407" i="9"/>
  <c r="K407" i="9"/>
  <c r="Q406" i="9"/>
  <c r="K406" i="9"/>
  <c r="Q405" i="9"/>
  <c r="K405" i="9"/>
  <c r="Q404" i="9"/>
  <c r="K404" i="9"/>
  <c r="Q403" i="9"/>
  <c r="K403" i="9"/>
  <c r="Q402" i="9"/>
  <c r="K402" i="9"/>
  <c r="Q401" i="9"/>
  <c r="K401" i="9"/>
  <c r="Q400" i="9"/>
  <c r="K400" i="9"/>
  <c r="Q399" i="9"/>
  <c r="K399" i="9"/>
  <c r="Q398" i="9"/>
  <c r="K398" i="9"/>
  <c r="Q397" i="9"/>
  <c r="K397" i="9"/>
  <c r="Q396" i="9"/>
  <c r="K396" i="9"/>
  <c r="Q395" i="9"/>
  <c r="K395" i="9"/>
  <c r="Q394" i="9"/>
  <c r="K394" i="9"/>
  <c r="Q393" i="9"/>
  <c r="K393" i="9"/>
  <c r="Q392" i="9"/>
  <c r="K392" i="9"/>
  <c r="Q391" i="9"/>
  <c r="K391" i="9"/>
  <c r="Q390" i="9"/>
  <c r="K390" i="9"/>
  <c r="Q389" i="9"/>
  <c r="K389" i="9"/>
  <c r="Q388" i="9"/>
  <c r="K388" i="9"/>
  <c r="Q387" i="9"/>
  <c r="K387" i="9"/>
  <c r="Q386" i="9"/>
  <c r="K386" i="9"/>
  <c r="Q385" i="9"/>
  <c r="K385" i="9"/>
  <c r="Q384" i="9"/>
  <c r="K384" i="9"/>
  <c r="Q383" i="9"/>
  <c r="K383" i="9"/>
  <c r="Q382" i="9"/>
  <c r="K382" i="9"/>
  <c r="Q381" i="9"/>
  <c r="K381" i="9"/>
  <c r="Q380" i="9"/>
  <c r="K380" i="9"/>
  <c r="Q379" i="9"/>
  <c r="K379" i="9"/>
  <c r="Q378" i="9"/>
  <c r="K378" i="9"/>
  <c r="Q377" i="9"/>
  <c r="K377" i="9"/>
  <c r="Q376" i="9"/>
  <c r="K376" i="9"/>
  <c r="Q375" i="9"/>
  <c r="K375" i="9"/>
  <c r="Q374" i="9"/>
  <c r="K374" i="9"/>
  <c r="Q373" i="9"/>
  <c r="K373" i="9"/>
  <c r="Q372" i="9"/>
  <c r="K372" i="9"/>
  <c r="Q371" i="9"/>
  <c r="K371" i="9"/>
  <c r="Q370" i="9"/>
  <c r="K370" i="9"/>
  <c r="Q369" i="9"/>
  <c r="K369" i="9"/>
  <c r="Q368" i="9"/>
  <c r="K368" i="9"/>
  <c r="Q367" i="9"/>
  <c r="K367" i="9"/>
  <c r="Q366" i="9"/>
  <c r="K366" i="9"/>
  <c r="Q365" i="9"/>
  <c r="K365" i="9"/>
  <c r="Q364" i="9"/>
  <c r="K364" i="9"/>
  <c r="Q363" i="9"/>
  <c r="K363" i="9"/>
  <c r="Q362" i="9"/>
  <c r="K362" i="9"/>
  <c r="Q361" i="9"/>
  <c r="K361" i="9"/>
  <c r="Q360" i="9"/>
  <c r="K360" i="9"/>
  <c r="Q359" i="9"/>
  <c r="K359" i="9"/>
  <c r="Q358" i="9"/>
  <c r="K358" i="9"/>
  <c r="Q357" i="9"/>
  <c r="K357" i="9"/>
  <c r="Q356" i="9"/>
  <c r="K356" i="9"/>
  <c r="Q355" i="9"/>
  <c r="K355" i="9"/>
  <c r="Q354" i="9"/>
  <c r="K354" i="9"/>
  <c r="Q353" i="9"/>
  <c r="K353" i="9"/>
  <c r="Q352" i="9"/>
  <c r="K352" i="9"/>
  <c r="Q351" i="9"/>
  <c r="K351" i="9"/>
  <c r="Q350" i="9"/>
  <c r="K350" i="9"/>
  <c r="Q349" i="9"/>
  <c r="K349" i="9"/>
  <c r="Q348" i="9"/>
  <c r="K348" i="9"/>
  <c r="Q347" i="9"/>
  <c r="K347" i="9"/>
  <c r="Q346" i="9"/>
  <c r="K346" i="9"/>
  <c r="Q345" i="9"/>
  <c r="K345" i="9"/>
  <c r="Q344" i="9"/>
  <c r="K344" i="9"/>
  <c r="Q343" i="9"/>
  <c r="K343" i="9"/>
  <c r="Q342" i="9"/>
  <c r="K342" i="9"/>
  <c r="Q341" i="9"/>
  <c r="K341" i="9"/>
  <c r="Q340" i="9"/>
  <c r="K340" i="9"/>
  <c r="Q339" i="9"/>
  <c r="K339" i="9"/>
  <c r="Q338" i="9"/>
  <c r="K338" i="9"/>
  <c r="Q337" i="9"/>
  <c r="K337" i="9"/>
  <c r="Q336" i="9"/>
  <c r="K336" i="9"/>
  <c r="Q335" i="9"/>
  <c r="K335" i="9"/>
  <c r="Q334" i="9"/>
  <c r="K334" i="9"/>
  <c r="Q333" i="9"/>
  <c r="K333" i="9"/>
  <c r="Q332" i="9"/>
  <c r="K332" i="9"/>
  <c r="Q331" i="9"/>
  <c r="K331" i="9"/>
  <c r="Q330" i="9"/>
  <c r="K330" i="9"/>
  <c r="Q329" i="9"/>
  <c r="K329" i="9"/>
  <c r="Q328" i="9"/>
  <c r="K328" i="9"/>
  <c r="Q327" i="9"/>
  <c r="K327" i="9"/>
  <c r="Q326" i="9"/>
  <c r="K326" i="9"/>
  <c r="Q325" i="9"/>
  <c r="K325" i="9"/>
  <c r="Q324" i="9"/>
  <c r="K324" i="9"/>
  <c r="Q323" i="9"/>
  <c r="K323" i="9"/>
  <c r="Q322" i="9"/>
  <c r="K322" i="9"/>
  <c r="Q321" i="9"/>
  <c r="K321" i="9"/>
  <c r="Q320" i="9"/>
  <c r="K320" i="9"/>
  <c r="Q319" i="9"/>
  <c r="K319" i="9"/>
  <c r="Q318" i="9"/>
  <c r="K318" i="9"/>
  <c r="Q317" i="9"/>
  <c r="K317" i="9"/>
  <c r="Q316" i="9"/>
  <c r="K316" i="9"/>
  <c r="Q315" i="9"/>
  <c r="K315" i="9"/>
  <c r="Q314" i="9"/>
  <c r="K314" i="9"/>
  <c r="Q313" i="9"/>
  <c r="K313" i="9"/>
  <c r="Q312" i="9"/>
  <c r="K312" i="9"/>
  <c r="Q311" i="9"/>
  <c r="K311" i="9"/>
  <c r="Q310" i="9"/>
  <c r="K310" i="9"/>
  <c r="Q309" i="9"/>
  <c r="K309" i="9"/>
  <c r="Q308" i="9"/>
  <c r="K308" i="9"/>
  <c r="Q307" i="9"/>
  <c r="K307" i="9"/>
  <c r="Q306" i="9"/>
  <c r="K306" i="9"/>
  <c r="Q305" i="9"/>
  <c r="K305" i="9"/>
  <c r="Q304" i="9"/>
  <c r="K304" i="9"/>
  <c r="Q303" i="9"/>
  <c r="K303" i="9"/>
  <c r="Q302" i="9"/>
  <c r="K302" i="9"/>
  <c r="Q301" i="9"/>
  <c r="K301" i="9"/>
  <c r="Q300" i="9"/>
  <c r="K300" i="9"/>
  <c r="Q299" i="9"/>
  <c r="K299" i="9"/>
  <c r="Q298" i="9"/>
  <c r="K298" i="9"/>
  <c r="Q297" i="9"/>
  <c r="K297" i="9"/>
  <c r="Q296" i="9"/>
  <c r="K296" i="9"/>
  <c r="Q295" i="9"/>
  <c r="K295" i="9"/>
  <c r="Q294" i="9"/>
  <c r="K294" i="9"/>
  <c r="Q293" i="9"/>
  <c r="K293" i="9"/>
  <c r="Q292" i="9"/>
  <c r="K292" i="9"/>
  <c r="Q291" i="9"/>
  <c r="K291" i="9"/>
  <c r="Q290" i="9"/>
  <c r="K290" i="9"/>
  <c r="Q289" i="9"/>
  <c r="K289" i="9"/>
  <c r="Q288" i="9"/>
  <c r="K288" i="9"/>
  <c r="Q287" i="9"/>
  <c r="K287" i="9"/>
  <c r="Q286" i="9"/>
  <c r="K286" i="9"/>
  <c r="Q285" i="9"/>
  <c r="K285" i="9"/>
  <c r="Q284" i="9"/>
  <c r="K284" i="9"/>
  <c r="Q283" i="9"/>
  <c r="K283" i="9"/>
  <c r="Q282" i="9"/>
  <c r="K282" i="9"/>
  <c r="Q281" i="9"/>
  <c r="K281" i="9"/>
  <c r="Q280" i="9"/>
  <c r="K280" i="9"/>
  <c r="Q279" i="9"/>
  <c r="K279" i="9"/>
  <c r="Q278" i="9"/>
  <c r="K278" i="9"/>
  <c r="Q277" i="9"/>
  <c r="K277" i="9"/>
  <c r="Q276" i="9"/>
  <c r="K276" i="9"/>
  <c r="Q275" i="9"/>
  <c r="K275" i="9"/>
  <c r="Q274" i="9"/>
  <c r="K274" i="9"/>
  <c r="Q273" i="9"/>
  <c r="K273" i="9"/>
  <c r="Q272" i="9"/>
  <c r="K272" i="9"/>
  <c r="Q271" i="9"/>
  <c r="K271" i="9"/>
  <c r="Q270" i="9"/>
  <c r="K270" i="9"/>
  <c r="Q269" i="9"/>
  <c r="K269" i="9"/>
  <c r="Q268" i="9"/>
  <c r="K268" i="9"/>
  <c r="Q267" i="9"/>
  <c r="K267" i="9"/>
  <c r="Q266" i="9"/>
  <c r="K266" i="9"/>
  <c r="Q265" i="9"/>
  <c r="K265" i="9"/>
  <c r="Q264" i="9"/>
  <c r="K264" i="9"/>
  <c r="Q263" i="9"/>
  <c r="K263" i="9"/>
  <c r="Q262" i="9"/>
  <c r="K262" i="9"/>
  <c r="Q261" i="9"/>
  <c r="K261" i="9"/>
  <c r="Q260" i="9"/>
  <c r="K260" i="9"/>
  <c r="Q259" i="9"/>
  <c r="K259" i="9"/>
  <c r="Q258" i="9"/>
  <c r="K258" i="9"/>
  <c r="Q257" i="9"/>
  <c r="K257" i="9"/>
  <c r="Q256" i="9"/>
  <c r="K256" i="9"/>
  <c r="Q255" i="9"/>
  <c r="K255" i="9"/>
  <c r="Q254" i="9"/>
  <c r="K254" i="9"/>
  <c r="Q253" i="9"/>
  <c r="K253" i="9"/>
  <c r="Q252" i="9"/>
  <c r="K252" i="9"/>
  <c r="Q251" i="9"/>
  <c r="K251" i="9"/>
  <c r="Q250" i="9"/>
  <c r="K250" i="9"/>
  <c r="Q249" i="9"/>
  <c r="K249" i="9"/>
  <c r="Q248" i="9"/>
  <c r="K248" i="9"/>
  <c r="Q247" i="9"/>
  <c r="K247" i="9"/>
  <c r="Q246" i="9"/>
  <c r="K246" i="9"/>
  <c r="Q245" i="9"/>
  <c r="K245" i="9"/>
  <c r="Q244" i="9"/>
  <c r="K244" i="9"/>
  <c r="Q243" i="9"/>
  <c r="K243" i="9"/>
  <c r="Q242" i="9"/>
  <c r="K242" i="9"/>
  <c r="Q241" i="9"/>
  <c r="K241" i="9"/>
  <c r="Q240" i="9"/>
  <c r="K240" i="9"/>
  <c r="Q239" i="9"/>
  <c r="K239" i="9"/>
  <c r="Q238" i="9"/>
  <c r="K238" i="9"/>
  <c r="Q237" i="9"/>
  <c r="K237" i="9"/>
  <c r="Q236" i="9"/>
  <c r="K236" i="9"/>
  <c r="Q235" i="9"/>
  <c r="K235" i="9"/>
  <c r="Q234" i="9"/>
  <c r="K234" i="9"/>
  <c r="Q233" i="9"/>
  <c r="K233" i="9"/>
  <c r="Q232" i="9"/>
  <c r="K232" i="9"/>
  <c r="Q231" i="9"/>
  <c r="K231" i="9"/>
  <c r="Q230" i="9"/>
  <c r="K230" i="9"/>
  <c r="Q229" i="9"/>
  <c r="K229" i="9"/>
  <c r="Q228" i="9"/>
  <c r="K228" i="9"/>
  <c r="Q227" i="9"/>
  <c r="K227" i="9"/>
  <c r="Q226" i="9"/>
  <c r="K226" i="9"/>
  <c r="Q225" i="9"/>
  <c r="K225" i="9"/>
  <c r="Q224" i="9"/>
  <c r="K224" i="9"/>
  <c r="Q223" i="9"/>
  <c r="K223" i="9"/>
  <c r="Q222" i="9"/>
  <c r="K222" i="9"/>
  <c r="Q221" i="9"/>
  <c r="K221" i="9"/>
  <c r="Q220" i="9"/>
  <c r="K220" i="9"/>
  <c r="Q219" i="9"/>
  <c r="K219" i="9"/>
  <c r="Q218" i="9"/>
  <c r="K218" i="9"/>
  <c r="Q217" i="9"/>
  <c r="K217" i="9"/>
  <c r="Q216" i="9"/>
  <c r="K216" i="9"/>
  <c r="Q215" i="9"/>
  <c r="K215" i="9"/>
  <c r="Q214" i="9"/>
  <c r="K214" i="9"/>
  <c r="Q213" i="9"/>
  <c r="K213" i="9"/>
  <c r="Q212" i="9"/>
  <c r="K212" i="9"/>
  <c r="Q211" i="9"/>
  <c r="K211" i="9"/>
  <c r="Q210" i="9"/>
  <c r="K210" i="9"/>
  <c r="Q209" i="9"/>
  <c r="K209" i="9"/>
  <c r="Q208" i="9"/>
  <c r="K208" i="9"/>
  <c r="Q207" i="9"/>
  <c r="K207" i="9"/>
  <c r="Q206" i="9"/>
  <c r="K206" i="9"/>
  <c r="Q205" i="9"/>
  <c r="K205" i="9"/>
  <c r="Q204" i="9"/>
  <c r="K204" i="9"/>
  <c r="Q203" i="9"/>
  <c r="K203" i="9"/>
  <c r="Q202" i="9"/>
  <c r="K202" i="9"/>
  <c r="Q201" i="9"/>
  <c r="K201" i="9"/>
  <c r="Q200" i="9"/>
  <c r="K200" i="9"/>
  <c r="Q199" i="9"/>
  <c r="K199" i="9"/>
  <c r="Q198" i="9"/>
  <c r="K198" i="9"/>
  <c r="Q197" i="9"/>
  <c r="K197" i="9"/>
  <c r="Q196" i="9"/>
  <c r="K196" i="9"/>
  <c r="Q195" i="9"/>
  <c r="K195" i="9"/>
  <c r="Q194" i="9"/>
  <c r="K194" i="9"/>
  <c r="Q193" i="9"/>
  <c r="K193" i="9"/>
  <c r="Q192" i="9"/>
  <c r="K192" i="9"/>
  <c r="Q191" i="9"/>
  <c r="K191" i="9"/>
  <c r="Q190" i="9"/>
  <c r="K190" i="9"/>
  <c r="Q189" i="9"/>
  <c r="K189" i="9"/>
  <c r="Q188" i="9"/>
  <c r="K188" i="9"/>
  <c r="Q187" i="9"/>
  <c r="K187" i="9"/>
  <c r="Q186" i="9"/>
  <c r="K186" i="9"/>
  <c r="Q185" i="9"/>
  <c r="K185" i="9"/>
  <c r="Q184" i="9"/>
  <c r="K184" i="9"/>
  <c r="Q183" i="9"/>
  <c r="K183" i="9"/>
  <c r="Q182" i="9"/>
  <c r="K182" i="9"/>
  <c r="Q181" i="9"/>
  <c r="K181" i="9"/>
  <c r="Q180" i="9"/>
  <c r="K180" i="9"/>
  <c r="Q179" i="9"/>
  <c r="K179" i="9"/>
  <c r="Q178" i="9"/>
  <c r="K178" i="9"/>
  <c r="Q177" i="9"/>
  <c r="K177" i="9"/>
  <c r="Q176" i="9"/>
  <c r="K176" i="9"/>
  <c r="Q175" i="9"/>
  <c r="K175" i="9"/>
  <c r="Q174" i="9"/>
  <c r="K174" i="9"/>
  <c r="Q173" i="9"/>
  <c r="K173" i="9"/>
  <c r="Q172" i="9"/>
  <c r="K172" i="9"/>
  <c r="Q171" i="9"/>
  <c r="K171" i="9"/>
  <c r="Q170" i="9"/>
  <c r="K170" i="9"/>
  <c r="Q169" i="9"/>
  <c r="K169" i="9"/>
  <c r="Q168" i="9"/>
  <c r="K168" i="9"/>
  <c r="Q167" i="9"/>
  <c r="K167" i="9"/>
  <c r="Q166" i="9"/>
  <c r="K166" i="9"/>
  <c r="Q165" i="9"/>
  <c r="K165" i="9"/>
  <c r="Q164" i="9"/>
  <c r="K164" i="9"/>
  <c r="Q163" i="9"/>
  <c r="K163" i="9"/>
  <c r="Q162" i="9"/>
  <c r="K162" i="9"/>
  <c r="Q161" i="9"/>
  <c r="K161" i="9"/>
  <c r="Q160" i="9"/>
  <c r="K160" i="9"/>
  <c r="Q159" i="9"/>
  <c r="K159" i="9"/>
  <c r="Q158" i="9"/>
  <c r="K158" i="9"/>
  <c r="Q157" i="9"/>
  <c r="K157" i="9"/>
  <c r="Q156" i="9"/>
  <c r="K156" i="9"/>
  <c r="Q155" i="9"/>
  <c r="K155" i="9"/>
  <c r="Q154" i="9"/>
  <c r="K154" i="9"/>
  <c r="Q153" i="9"/>
  <c r="K153" i="9"/>
  <c r="Q152" i="9"/>
  <c r="K152" i="9"/>
  <c r="Q151" i="9"/>
  <c r="K151" i="9"/>
  <c r="Q150" i="9"/>
  <c r="K150" i="9"/>
  <c r="Q149" i="9"/>
  <c r="K149" i="9"/>
  <c r="Q148" i="9"/>
  <c r="K148" i="9"/>
  <c r="Q147" i="9"/>
  <c r="K147" i="9"/>
  <c r="Q146" i="9"/>
  <c r="K146" i="9"/>
  <c r="Q145" i="9"/>
  <c r="K145" i="9"/>
  <c r="Q144" i="9"/>
  <c r="K144" i="9"/>
  <c r="Q143" i="9"/>
  <c r="K143" i="9"/>
  <c r="Q142" i="9"/>
  <c r="K142" i="9"/>
  <c r="Q141" i="9"/>
  <c r="K141" i="9"/>
  <c r="Q140" i="9"/>
  <c r="K140" i="9"/>
  <c r="Q139" i="9"/>
  <c r="K139" i="9"/>
  <c r="Q138" i="9"/>
  <c r="K138" i="9"/>
  <c r="Q137" i="9"/>
  <c r="K137" i="9"/>
  <c r="Q136" i="9"/>
  <c r="K136" i="9"/>
  <c r="Q135" i="9"/>
  <c r="K135" i="9"/>
  <c r="Q134" i="9"/>
  <c r="K134" i="9"/>
  <c r="Q133" i="9"/>
  <c r="K133" i="9"/>
  <c r="Q132" i="9"/>
  <c r="K132" i="9"/>
  <c r="Q131" i="9"/>
  <c r="K131" i="9"/>
  <c r="Q130" i="9"/>
  <c r="K130" i="9"/>
  <c r="Q129" i="9"/>
  <c r="K129" i="9"/>
  <c r="Q128" i="9"/>
  <c r="K128" i="9"/>
  <c r="Q127" i="9"/>
  <c r="K127" i="9"/>
  <c r="Q126" i="9"/>
  <c r="K126" i="9"/>
  <c r="Q125" i="9"/>
  <c r="K125" i="9"/>
  <c r="Q124" i="9"/>
  <c r="K124" i="9"/>
  <c r="Q123" i="9"/>
  <c r="K123" i="9"/>
  <c r="Q122" i="9"/>
  <c r="K122" i="9"/>
  <c r="Q121" i="9"/>
  <c r="K121" i="9"/>
  <c r="Q120" i="9"/>
  <c r="K120" i="9"/>
  <c r="Q119" i="9"/>
  <c r="K119" i="9"/>
  <c r="Q118" i="9"/>
  <c r="K118" i="9"/>
  <c r="Q117" i="9"/>
  <c r="K117" i="9"/>
  <c r="Q116" i="9"/>
  <c r="K116" i="9"/>
  <c r="Q115" i="9"/>
  <c r="K115" i="9"/>
  <c r="Q114" i="9"/>
  <c r="K114" i="9"/>
  <c r="Q113" i="9"/>
  <c r="K113" i="9"/>
  <c r="Q112" i="9"/>
  <c r="K112" i="9"/>
  <c r="Q111" i="9"/>
  <c r="K111" i="9"/>
  <c r="Q110" i="9"/>
  <c r="K110" i="9"/>
  <c r="Q109" i="9"/>
  <c r="K109" i="9"/>
  <c r="Q108" i="9"/>
  <c r="K108" i="9"/>
  <c r="Q107" i="9"/>
  <c r="K107" i="9"/>
  <c r="Q106" i="9"/>
  <c r="K106" i="9"/>
  <c r="Q105" i="9"/>
  <c r="K105" i="9"/>
  <c r="Q104" i="9"/>
  <c r="K104" i="9"/>
  <c r="Q103" i="9"/>
  <c r="K103" i="9"/>
  <c r="Q102" i="9"/>
  <c r="K102" i="9"/>
  <c r="Q101" i="9"/>
  <c r="K101" i="9"/>
  <c r="Q100" i="9"/>
  <c r="K100" i="9"/>
  <c r="Q99" i="9"/>
  <c r="K99" i="9"/>
  <c r="Q98" i="9"/>
  <c r="K98" i="9"/>
  <c r="Q97" i="9"/>
  <c r="K97" i="9"/>
  <c r="Q96" i="9"/>
  <c r="K96" i="9"/>
  <c r="Q95" i="9"/>
  <c r="K95" i="9"/>
  <c r="Q94" i="9"/>
  <c r="K94" i="9"/>
  <c r="Q93" i="9"/>
  <c r="K93" i="9"/>
  <c r="Q92" i="9"/>
  <c r="K92" i="9"/>
  <c r="Q91" i="9"/>
  <c r="K91" i="9"/>
  <c r="Q90" i="9"/>
  <c r="K90" i="9"/>
  <c r="Q89" i="9"/>
  <c r="K89" i="9"/>
  <c r="Q88" i="9"/>
  <c r="K88" i="9"/>
  <c r="Q87" i="9"/>
  <c r="K87" i="9"/>
  <c r="Q86" i="9"/>
  <c r="K86" i="9"/>
  <c r="Q85" i="9"/>
  <c r="K85" i="9"/>
  <c r="Q84" i="9"/>
  <c r="K84" i="9"/>
  <c r="Q83" i="9"/>
  <c r="K83" i="9"/>
  <c r="Q82" i="9"/>
  <c r="K82" i="9"/>
  <c r="Q81" i="9"/>
  <c r="K81" i="9"/>
  <c r="Q80" i="9"/>
  <c r="K80" i="9"/>
  <c r="Q79" i="9"/>
  <c r="K79" i="9"/>
  <c r="Q78" i="9"/>
  <c r="K78" i="9"/>
  <c r="Q77" i="9"/>
  <c r="K77" i="9"/>
  <c r="Q76" i="9"/>
  <c r="K76" i="9"/>
  <c r="Q75" i="9"/>
  <c r="K75" i="9"/>
  <c r="Q74" i="9"/>
  <c r="K74" i="9"/>
  <c r="Q73" i="9"/>
  <c r="K73" i="9"/>
  <c r="Q72" i="9"/>
  <c r="K72" i="9"/>
  <c r="Q71" i="9"/>
  <c r="K71" i="9"/>
  <c r="A47" i="14" s="1"/>
  <c r="Q70" i="9"/>
  <c r="K70" i="9"/>
  <c r="Q69" i="9"/>
  <c r="K69" i="9"/>
  <c r="A15" i="14" s="1"/>
  <c r="Q68" i="9"/>
  <c r="K68" i="9"/>
  <c r="Q67" i="9"/>
  <c r="K67" i="9"/>
  <c r="A48" i="14" s="1"/>
  <c r="Q66" i="9"/>
  <c r="K66" i="9"/>
  <c r="A29" i="14" s="1"/>
  <c r="Q65" i="9"/>
  <c r="K65" i="9"/>
  <c r="Q64" i="9"/>
  <c r="K64" i="9"/>
  <c r="A33" i="14" s="1"/>
  <c r="Q63" i="9"/>
  <c r="K63" i="9"/>
  <c r="Q62" i="9"/>
  <c r="K62" i="9"/>
  <c r="A41" i="14" s="1"/>
  <c r="Q61" i="9"/>
  <c r="K61" i="9"/>
  <c r="Q60" i="9"/>
  <c r="K60" i="9"/>
  <c r="Q59" i="9"/>
  <c r="K59" i="9"/>
  <c r="Q58" i="9"/>
  <c r="K58" i="9"/>
  <c r="A31" i="14" s="1"/>
  <c r="Q57" i="9"/>
  <c r="K57" i="9"/>
  <c r="Q56" i="9"/>
  <c r="K56" i="9"/>
  <c r="A27" i="14" s="1"/>
  <c r="Q55" i="9"/>
  <c r="K55" i="9"/>
  <c r="Q54" i="9"/>
  <c r="K54" i="9"/>
  <c r="A49" i="14" s="1"/>
  <c r="Q53" i="9"/>
  <c r="K53" i="9"/>
  <c r="A32" i="14" s="1"/>
  <c r="Q52" i="9"/>
  <c r="K52" i="9"/>
  <c r="Q51" i="9"/>
  <c r="K51" i="9"/>
  <c r="A4" i="14" s="1"/>
  <c r="Q50" i="9"/>
  <c r="K50" i="9"/>
  <c r="A35" i="14" s="1"/>
  <c r="Q49" i="9"/>
  <c r="K49" i="9"/>
  <c r="A26" i="14" s="1"/>
  <c r="Q48" i="9"/>
  <c r="K48" i="9"/>
  <c r="A18" i="14" s="1"/>
  <c r="Q47" i="9"/>
  <c r="K47" i="9"/>
  <c r="Q46" i="9"/>
  <c r="K46" i="9"/>
  <c r="Q45" i="9"/>
  <c r="K45" i="9"/>
  <c r="A45" i="14" s="1"/>
  <c r="Q44" i="9"/>
  <c r="K44" i="9"/>
  <c r="A50" i="14" s="1"/>
  <c r="Q43" i="9"/>
  <c r="K43" i="9"/>
  <c r="A19" i="14" s="1"/>
  <c r="Q42" i="9"/>
  <c r="K42" i="9"/>
  <c r="A25" i="14" s="1"/>
  <c r="Q41" i="9"/>
  <c r="K41" i="9"/>
  <c r="Q40" i="9"/>
  <c r="K40" i="9"/>
  <c r="A23" i="14" s="1"/>
  <c r="Q39" i="9"/>
  <c r="K39" i="9"/>
  <c r="Q38" i="9"/>
  <c r="K38" i="9"/>
  <c r="A54" i="14" s="1"/>
  <c r="Q37" i="9"/>
  <c r="K37" i="9"/>
  <c r="A24" i="14" s="1"/>
  <c r="Q36" i="9"/>
  <c r="K36" i="9"/>
  <c r="A42" i="14" s="1"/>
  <c r="Q35" i="9"/>
  <c r="K35" i="9"/>
  <c r="A52" i="14" s="1"/>
  <c r="Q34" i="9"/>
  <c r="K34" i="9"/>
  <c r="A20" i="14" s="1"/>
  <c r="Q33" i="9"/>
  <c r="K33" i="9"/>
  <c r="A34" i="14" s="1"/>
  <c r="Q32" i="9"/>
  <c r="K32" i="9"/>
  <c r="Q31" i="9"/>
  <c r="K31" i="9"/>
  <c r="A43" i="14" s="1"/>
  <c r="Q30" i="9"/>
  <c r="K30" i="9"/>
  <c r="A28" i="14" s="1"/>
  <c r="Q29" i="9"/>
  <c r="K29" i="9"/>
  <c r="Q28" i="9"/>
  <c r="K28" i="9"/>
  <c r="A16" i="14" s="1"/>
  <c r="Q27" i="9"/>
  <c r="K27" i="9"/>
  <c r="A11" i="14" s="1"/>
  <c r="Q26" i="9"/>
  <c r="K26" i="9"/>
  <c r="A46" i="14" s="1"/>
  <c r="Q25" i="9"/>
  <c r="K25" i="9"/>
  <c r="Q24" i="9"/>
  <c r="K24" i="9"/>
  <c r="Q23" i="9"/>
  <c r="K23" i="9"/>
  <c r="A21" i="14" s="1"/>
  <c r="Q22" i="9"/>
  <c r="K22" i="9"/>
  <c r="Q21" i="9"/>
  <c r="K21" i="9"/>
  <c r="A12" i="14" s="1"/>
  <c r="Q20" i="9"/>
  <c r="K20" i="9"/>
  <c r="Q19" i="9"/>
  <c r="K19" i="9"/>
  <c r="Q18" i="9"/>
  <c r="K18" i="9"/>
  <c r="A51" i="14" s="1"/>
  <c r="Q17" i="9"/>
  <c r="K17" i="9"/>
  <c r="A13" i="14" s="1"/>
  <c r="Q16" i="9"/>
  <c r="K16" i="9"/>
  <c r="A44" i="14" s="1"/>
  <c r="Q15" i="9"/>
  <c r="K15" i="9"/>
  <c r="Q14" i="9"/>
  <c r="K14" i="9"/>
  <c r="Q13" i="9"/>
  <c r="K13" i="9"/>
  <c r="A22" i="14" s="1"/>
  <c r="Q12" i="9"/>
  <c r="K12" i="9"/>
  <c r="A53" i="14" s="1"/>
  <c r="Q11" i="9"/>
  <c r="K11" i="9"/>
  <c r="A10" i="14" s="1"/>
  <c r="Q10" i="9"/>
  <c r="K10" i="9"/>
  <c r="Q9" i="9"/>
  <c r="K9" i="9"/>
  <c r="Q8" i="9"/>
  <c r="K8" i="9"/>
  <c r="A30" i="14" s="1"/>
  <c r="Q7" i="9"/>
  <c r="K7" i="9"/>
  <c r="Q6" i="9"/>
  <c r="K6" i="9"/>
  <c r="Q5" i="9"/>
  <c r="K5" i="9"/>
  <c r="A17" i="14" s="1"/>
  <c r="Q4" i="9"/>
  <c r="K4" i="9"/>
  <c r="A36" i="14" s="1"/>
  <c r="Q3" i="9"/>
  <c r="K3" i="9"/>
  <c r="A39" i="14" s="1"/>
  <c r="Q2" i="9"/>
  <c r="K2" i="9"/>
  <c r="W291" i="28"/>
  <c r="I77" i="23"/>
  <c r="I75" i="23"/>
  <c r="I74" i="23"/>
  <c r="I76" i="23"/>
  <c r="H81" i="23"/>
  <c r="H78" i="23"/>
  <c r="H68" i="23"/>
  <c r="H69" i="23"/>
  <c r="D89" i="23"/>
  <c r="H72" i="23"/>
  <c r="D25" i="23"/>
  <c r="W290" i="28"/>
  <c r="I68" i="23"/>
  <c r="H70" i="23"/>
  <c r="I83" i="23"/>
  <c r="I72" i="23"/>
  <c r="H74" i="23"/>
  <c r="J65" i="5"/>
  <c r="I82" i="23"/>
  <c r="H84" i="23"/>
  <c r="H77" i="23"/>
  <c r="H71" i="23"/>
  <c r="D22" i="23"/>
  <c r="D14" i="23"/>
  <c r="H82" i="23"/>
  <c r="H79" i="23"/>
  <c r="D87" i="23"/>
  <c r="J241" i="5"/>
  <c r="I81" i="23"/>
  <c r="J175" i="5"/>
  <c r="D24" i="23"/>
  <c r="I79" i="23"/>
  <c r="I71" i="23"/>
  <c r="D86" i="23"/>
  <c r="I80" i="23"/>
  <c r="I84" i="23"/>
  <c r="H80" i="23"/>
  <c r="H76" i="23"/>
  <c r="J32" i="5"/>
  <c r="D90" i="23"/>
  <c r="D20" i="23"/>
  <c r="I67" i="23"/>
  <c r="H83" i="23"/>
  <c r="I73" i="23"/>
  <c r="D23" i="23"/>
  <c r="I78" i="23"/>
  <c r="I70" i="23"/>
  <c r="J208" i="5"/>
  <c r="D18" i="23"/>
  <c r="H73" i="23"/>
  <c r="H67" i="23"/>
  <c r="I69" i="23"/>
  <c r="H75" i="23"/>
  <c r="D85" i="23"/>
  <c r="D88" i="23"/>
  <c r="D19" i="23"/>
  <c r="E24" i="23"/>
  <c r="E18" i="23"/>
  <c r="E20" i="23"/>
  <c r="E87" i="23"/>
  <c r="E23" i="23"/>
  <c r="E88" i="23"/>
  <c r="E25" i="23"/>
  <c r="E89" i="23"/>
  <c r="E22" i="23"/>
  <c r="E86" i="23"/>
  <c r="E19" i="23"/>
  <c r="E90" i="23"/>
  <c r="E85" i="23"/>
  <c r="E14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F76" i="23"/>
  <c r="F68" i="23"/>
  <c r="F80" i="23"/>
  <c r="F79" i="23"/>
  <c r="F77" i="23"/>
  <c r="F84" i="23"/>
  <c r="F70" i="23"/>
  <c r="F71" i="23"/>
  <c r="F81" i="23"/>
  <c r="F78" i="23"/>
  <c r="F73" i="23"/>
  <c r="F75" i="23"/>
  <c r="F72" i="23"/>
  <c r="F74" i="23"/>
  <c r="F67" i="23"/>
  <c r="F82" i="23"/>
  <c r="G291" i="28"/>
  <c r="G290" i="28"/>
  <c r="F83" i="23"/>
  <c r="F69" i="23"/>
  <c r="E72" i="23"/>
  <c r="E79" i="23"/>
  <c r="E73" i="23"/>
  <c r="E67" i="23"/>
  <c r="E70" i="23"/>
  <c r="E83" i="23"/>
  <c r="E68" i="23"/>
  <c r="E76" i="23"/>
  <c r="E80" i="23"/>
  <c r="E69" i="23"/>
  <c r="E75" i="23"/>
  <c r="E74" i="23"/>
  <c r="E77" i="23"/>
  <c r="E71" i="23"/>
  <c r="E82" i="23"/>
  <c r="E78" i="23"/>
  <c r="E81" i="23"/>
  <c r="E84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70" i="23"/>
  <c r="D83" i="23"/>
  <c r="D75" i="23"/>
  <c r="D82" i="23"/>
  <c r="D72" i="23"/>
  <c r="D79" i="23"/>
  <c r="D73" i="23"/>
  <c r="D78" i="23"/>
  <c r="D68" i="23"/>
  <c r="D80" i="23"/>
  <c r="D76" i="23"/>
  <c r="D71" i="23"/>
  <c r="D69" i="23"/>
  <c r="D77" i="23"/>
  <c r="D67" i="23"/>
  <c r="D81" i="23"/>
  <c r="D84" i="23"/>
  <c r="D74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U303" i="25"/>
  <c r="T316" i="25"/>
  <c r="U335" i="25"/>
  <c r="T4" i="25"/>
  <c r="U109" i="25"/>
  <c r="U134" i="25"/>
  <c r="T434" i="25"/>
  <c r="T96" i="25"/>
  <c r="U235" i="25"/>
  <c r="T239" i="25"/>
  <c r="T315" i="25"/>
  <c r="U363" i="25"/>
  <c r="T68" i="25"/>
  <c r="T123" i="25"/>
  <c r="T433" i="25"/>
  <c r="U433" i="25"/>
  <c r="T377" i="25"/>
  <c r="U144" i="25"/>
  <c r="T234" i="25"/>
  <c r="T69" i="25"/>
  <c r="U71" i="25"/>
  <c r="U339" i="25"/>
  <c r="T450" i="25"/>
  <c r="T246" i="25"/>
  <c r="U395" i="25"/>
  <c r="U243" i="25"/>
  <c r="T165" i="25"/>
  <c r="U60" i="25"/>
  <c r="T369" i="25"/>
  <c r="U70" i="25"/>
  <c r="T338" i="25"/>
  <c r="U404" i="25"/>
  <c r="U143" i="25"/>
  <c r="T435" i="25"/>
  <c r="U321" i="25"/>
  <c r="U301" i="25"/>
  <c r="T159" i="25"/>
  <c r="T71" i="25"/>
  <c r="U61" i="25"/>
  <c r="T101" i="25"/>
  <c r="U453" i="25"/>
  <c r="T410" i="25"/>
  <c r="U118" i="25"/>
  <c r="T404" i="25"/>
  <c r="U15" i="25"/>
  <c r="U24" i="25"/>
  <c r="T174" i="25"/>
  <c r="U151" i="25"/>
  <c r="U103" i="25"/>
  <c r="T393" i="25"/>
  <c r="T23" i="25"/>
  <c r="T385" i="25"/>
  <c r="U390" i="25"/>
  <c r="T323" i="25"/>
  <c r="U398" i="25"/>
  <c r="U146" i="25"/>
  <c r="T324" i="25"/>
  <c r="U297" i="25"/>
  <c r="T164" i="25"/>
  <c r="U309" i="25"/>
  <c r="U94" i="25"/>
  <c r="T294" i="25"/>
  <c r="T113" i="25"/>
  <c r="U445" i="25"/>
  <c r="T138" i="25"/>
  <c r="T420" i="25"/>
  <c r="U338" i="25"/>
  <c r="U114" i="25"/>
  <c r="T65" i="25"/>
  <c r="U365" i="25"/>
  <c r="T8" i="25"/>
  <c r="T121" i="25"/>
  <c r="U3" i="25"/>
  <c r="T128" i="25"/>
  <c r="T342" i="25"/>
  <c r="T475" i="25"/>
  <c r="U467" i="25"/>
  <c r="U75" i="25"/>
  <c r="T103" i="25"/>
  <c r="U76" i="25"/>
  <c r="T391" i="25"/>
  <c r="U292" i="25"/>
  <c r="U408" i="25"/>
  <c r="T262" i="25"/>
  <c r="U142" i="25"/>
  <c r="U397" i="25"/>
  <c r="T301" i="25"/>
  <c r="T79" i="25"/>
  <c r="T169" i="25"/>
  <c r="U234" i="25"/>
  <c r="T156" i="25"/>
  <c r="U393" i="25"/>
  <c r="T467" i="25"/>
  <c r="U435" i="25"/>
  <c r="T348" i="25"/>
  <c r="T12" i="25"/>
  <c r="U327" i="25"/>
  <c r="U270" i="25"/>
  <c r="U11" i="25"/>
  <c r="U167" i="25"/>
  <c r="U308" i="25"/>
  <c r="T231" i="25"/>
  <c r="T95" i="25"/>
  <c r="U350" i="25"/>
  <c r="U377" i="25"/>
  <c r="T143" i="25"/>
  <c r="U262" i="25"/>
  <c r="U345" i="25"/>
  <c r="U266" i="25"/>
  <c r="T397" i="25"/>
  <c r="U106" i="25"/>
  <c r="T67" i="25"/>
  <c r="U72" i="25"/>
  <c r="U449" i="25"/>
  <c r="T424" i="25"/>
  <c r="T296" i="25"/>
  <c r="U95" i="25"/>
  <c r="U476" i="25"/>
  <c r="U355" i="25"/>
  <c r="U253" i="25"/>
  <c r="U405" i="25"/>
  <c r="U431" i="25"/>
  <c r="T139" i="25"/>
  <c r="U263" i="25"/>
  <c r="T318" i="25"/>
  <c r="U14" i="25"/>
  <c r="U22" i="25"/>
  <c r="T337" i="25"/>
  <c r="U101" i="25"/>
  <c r="U67" i="25"/>
  <c r="T415" i="25"/>
  <c r="T257" i="25"/>
  <c r="T238" i="25"/>
  <c r="U173" i="25"/>
  <c r="T117" i="25"/>
  <c r="U128" i="25"/>
  <c r="T347" i="25"/>
  <c r="U421" i="25"/>
  <c r="T137" i="25"/>
  <c r="U352" i="25"/>
  <c r="U127" i="25"/>
  <c r="T171" i="25"/>
  <c r="T325" i="25"/>
  <c r="U304" i="25"/>
  <c r="T459" i="25"/>
  <c r="T383" i="25"/>
  <c r="T146" i="25"/>
  <c r="U334" i="25"/>
  <c r="U401" i="25"/>
  <c r="T382" i="25"/>
  <c r="U386" i="25"/>
  <c r="T11" i="25"/>
  <c r="U391" i="25"/>
  <c r="U123" i="25"/>
  <c r="T76" i="25"/>
  <c r="T64" i="25"/>
  <c r="U174" i="25"/>
  <c r="T21" i="25"/>
  <c r="T119" i="25"/>
  <c r="T144" i="25"/>
  <c r="T147" i="25"/>
  <c r="T488" i="25"/>
  <c r="U366" i="25"/>
  <c r="U325" i="25"/>
  <c r="T266" i="25"/>
  <c r="U10" i="25"/>
  <c r="T328" i="25"/>
  <c r="T319" i="25"/>
  <c r="U141" i="25"/>
  <c r="T466" i="25"/>
  <c r="T306" i="25"/>
  <c r="U450" i="25"/>
  <c r="T430" i="25"/>
  <c r="T18" i="25"/>
  <c r="T366" i="25"/>
  <c r="U150" i="25"/>
  <c r="T252" i="25"/>
  <c r="U77" i="25"/>
  <c r="T362" i="25"/>
  <c r="T16" i="25"/>
  <c r="U149" i="25"/>
  <c r="U424" i="25"/>
  <c r="T276" i="25"/>
  <c r="T129" i="25"/>
  <c r="T292" i="25"/>
  <c r="U344" i="25"/>
  <c r="T233" i="25"/>
  <c r="U6" i="25"/>
  <c r="T346" i="25"/>
  <c r="U322" i="25"/>
  <c r="U138" i="25"/>
  <c r="T78" i="25"/>
  <c r="T73" i="25"/>
  <c r="U489" i="25"/>
  <c r="T240" i="25"/>
  <c r="U342" i="25"/>
  <c r="U259" i="25"/>
  <c r="U251" i="25"/>
  <c r="U475" i="25"/>
  <c r="U364" i="25"/>
  <c r="U261" i="25"/>
  <c r="T250" i="25"/>
  <c r="T414" i="25"/>
  <c r="T457" i="25"/>
  <c r="U418" i="25"/>
  <c r="T148" i="25"/>
  <c r="T363" i="25"/>
  <c r="U64" i="25"/>
  <c r="T66" i="25"/>
  <c r="U330" i="25"/>
  <c r="T454" i="25"/>
  <c r="U406" i="25"/>
  <c r="U346" i="25"/>
  <c r="T431" i="25"/>
  <c r="T24" i="25"/>
  <c r="U341" i="25"/>
  <c r="U466" i="25"/>
  <c r="T114" i="25"/>
  <c r="U105" i="25"/>
  <c r="U147" i="25"/>
  <c r="T426" i="25"/>
  <c r="U98" i="25"/>
  <c r="U231" i="25"/>
  <c r="T126" i="25"/>
  <c r="T173" i="25"/>
  <c r="U465" i="25"/>
  <c r="T327" i="25"/>
  <c r="T392" i="25"/>
  <c r="T243" i="25"/>
  <c r="U108" i="25"/>
  <c r="T445" i="25"/>
  <c r="U158" i="25"/>
  <c r="U26" i="25"/>
  <c r="T311" i="25"/>
  <c r="U394" i="25"/>
  <c r="U244" i="25"/>
  <c r="T94" i="25"/>
  <c r="U470" i="25"/>
  <c r="U370" i="25"/>
  <c r="U236" i="25"/>
  <c r="U439" i="25"/>
  <c r="T130" i="25"/>
  <c r="U416" i="25"/>
  <c r="T267" i="25"/>
  <c r="U166" i="25"/>
  <c r="T305" i="25"/>
  <c r="U347" i="25"/>
  <c r="U269" i="25"/>
  <c r="T350" i="25"/>
  <c r="T124" i="25"/>
  <c r="U78" i="25"/>
  <c r="T26" i="25"/>
  <c r="T22" i="25"/>
  <c r="U316" i="25"/>
  <c r="T400" i="25"/>
  <c r="T417" i="25"/>
  <c r="U326" i="25"/>
  <c r="T172" i="25"/>
  <c r="U63" i="25"/>
  <c r="U239" i="25"/>
  <c r="T75" i="25"/>
  <c r="U396" i="25"/>
  <c r="T461" i="25"/>
  <c r="T232" i="25"/>
  <c r="U324" i="25"/>
  <c r="U446" i="25"/>
  <c r="T235" i="25"/>
  <c r="U458" i="25"/>
  <c r="T141" i="25"/>
  <c r="U8" i="25"/>
  <c r="T237" i="25"/>
  <c r="U490" i="25"/>
  <c r="U409" i="25"/>
  <c r="T110" i="25"/>
  <c r="U115" i="25"/>
  <c r="T436" i="25"/>
  <c r="T310" i="25"/>
  <c r="U113" i="25"/>
  <c r="U169" i="25"/>
  <c r="T161" i="25"/>
  <c r="T427" i="25"/>
  <c r="T463" i="25"/>
  <c r="T456" i="25"/>
  <c r="T154" i="25"/>
  <c r="U9" i="25"/>
  <c r="U361" i="25"/>
  <c r="U135" i="25"/>
  <c r="U443" i="25"/>
  <c r="U399" i="25"/>
  <c r="T332" i="25"/>
  <c r="T336" i="25"/>
  <c r="U451" i="25"/>
  <c r="U422" i="25"/>
  <c r="U415" i="25"/>
  <c r="U442" i="25"/>
  <c r="T251" i="25"/>
  <c r="U378" i="25"/>
  <c r="T441" i="25"/>
  <c r="U155" i="25"/>
  <c r="T370" i="25"/>
  <c r="T140" i="25"/>
  <c r="U23" i="25"/>
  <c r="T264" i="25"/>
  <c r="U464" i="25"/>
  <c r="U18" i="25"/>
  <c r="U241" i="25"/>
  <c r="T15" i="25"/>
  <c r="T418" i="25"/>
  <c r="U318" i="25"/>
  <c r="T153" i="25"/>
  <c r="T99" i="25"/>
  <c r="U407" i="25"/>
  <c r="T462" i="25"/>
  <c r="U419" i="25"/>
  <c r="U160" i="25"/>
  <c r="T229" i="25"/>
  <c r="U92" i="25"/>
  <c r="U154" i="25"/>
  <c r="T63" i="25"/>
  <c r="U162" i="25"/>
  <c r="T2" i="25"/>
  <c r="U268" i="25"/>
  <c r="T354" i="25"/>
  <c r="T320" i="25"/>
  <c r="U473" i="25"/>
  <c r="T302" i="25"/>
  <c r="U333" i="25"/>
  <c r="U168" i="25"/>
  <c r="U294" i="25"/>
  <c r="U428" i="25"/>
  <c r="T122" i="25"/>
  <c r="T259" i="25"/>
  <c r="U156" i="25"/>
  <c r="U319" i="25"/>
  <c r="U429" i="25"/>
  <c r="T112" i="25"/>
  <c r="U125" i="25"/>
  <c r="T244" i="25"/>
  <c r="U230" i="25"/>
  <c r="T388" i="25"/>
  <c r="U456" i="25"/>
  <c r="U368" i="25"/>
  <c r="T455" i="25"/>
  <c r="U413" i="25"/>
  <c r="U296" i="25"/>
  <c r="T355" i="25"/>
  <c r="U12" i="25"/>
  <c r="U79" i="25"/>
  <c r="U96" i="25"/>
  <c r="T270" i="25"/>
  <c r="T109" i="25"/>
  <c r="U271" i="25"/>
  <c r="T365" i="25"/>
  <c r="U257" i="25"/>
  <c r="U277" i="25"/>
  <c r="T155" i="25"/>
  <c r="U153" i="25"/>
  <c r="U250" i="25"/>
  <c r="T104" i="25"/>
  <c r="U452" i="25"/>
  <c r="U97" i="25"/>
  <c r="U242" i="25"/>
  <c r="T277" i="25"/>
  <c r="T142" i="25"/>
  <c r="T248" i="25"/>
  <c r="T358" i="25"/>
  <c r="U65" i="25"/>
  <c r="T168" i="25"/>
  <c r="U267" i="25"/>
  <c r="T163" i="25"/>
  <c r="T343" i="25"/>
  <c r="U351" i="25"/>
  <c r="U163" i="25"/>
  <c r="T13" i="25"/>
  <c r="U131" i="25"/>
  <c r="T167" i="25"/>
  <c r="U124" i="25"/>
  <c r="T399" i="25"/>
  <c r="U426" i="25"/>
  <c r="T406" i="25"/>
  <c r="U468" i="25"/>
  <c r="U434" i="25"/>
  <c r="T470" i="25"/>
  <c r="T313" i="25"/>
  <c r="U307" i="25"/>
  <c r="T334" i="25"/>
  <c r="T107" i="25"/>
  <c r="T403" i="25"/>
  <c r="U354" i="25"/>
  <c r="T384" i="25"/>
  <c r="U164" i="25"/>
  <c r="U5" i="25"/>
  <c r="T118" i="25"/>
  <c r="U323" i="25"/>
  <c r="U457" i="25"/>
  <c r="T425" i="25"/>
  <c r="U455" i="25"/>
  <c r="U494" i="25"/>
  <c r="U295" i="25"/>
  <c r="U337" i="25"/>
  <c r="U121" i="25"/>
  <c r="T449" i="25"/>
  <c r="U463" i="25"/>
  <c r="U111" i="25"/>
  <c r="T299" i="25"/>
  <c r="U73" i="25"/>
  <c r="T269" i="25"/>
  <c r="T447" i="25"/>
  <c r="T255" i="25"/>
  <c r="T97" i="25"/>
  <c r="U362" i="25"/>
  <c r="T162" i="25"/>
  <c r="U427" i="25"/>
  <c r="T423" i="25"/>
  <c r="U311" i="25"/>
  <c r="U474" i="25"/>
  <c r="T108" i="25"/>
  <c r="U329" i="25"/>
  <c r="U403" i="25"/>
  <c r="U360" i="25"/>
  <c r="U320" i="25"/>
  <c r="U299" i="25"/>
  <c r="T317" i="25"/>
  <c r="T92" i="25"/>
  <c r="U293" i="25"/>
  <c r="T413" i="25"/>
  <c r="T326" i="25"/>
  <c r="T353" i="25"/>
  <c r="U172" i="25"/>
  <c r="T120" i="25"/>
  <c r="U232" i="25"/>
  <c r="T105" i="25"/>
  <c r="U436" i="25"/>
  <c r="U310" i="25"/>
  <c r="T100" i="25"/>
  <c r="T62" i="25"/>
  <c r="U157" i="25"/>
  <c r="T407" i="25"/>
  <c r="T61" i="25"/>
  <c r="U248" i="25"/>
  <c r="T260" i="25"/>
  <c r="U432" i="25"/>
  <c r="T115" i="25"/>
  <c r="T452" i="25"/>
  <c r="U246" i="25"/>
  <c r="U137" i="25"/>
  <c r="T127" i="25"/>
  <c r="T340" i="25"/>
  <c r="U314" i="25"/>
  <c r="U120" i="25"/>
  <c r="T91" i="25"/>
  <c r="U488" i="25"/>
  <c r="U139" i="25"/>
  <c r="T249" i="25"/>
  <c r="U348" i="25"/>
  <c r="T489" i="25"/>
  <c r="T339" i="25"/>
  <c r="U328" i="25"/>
  <c r="T135" i="25"/>
  <c r="T7" i="25"/>
  <c r="T421" i="25"/>
  <c r="T157" i="25"/>
  <c r="U13" i="25"/>
  <c r="T444" i="25"/>
  <c r="T125" i="25"/>
  <c r="U7" i="25"/>
  <c r="U255" i="25"/>
  <c r="T465" i="25"/>
  <c r="U265" i="25"/>
  <c r="T312" i="25"/>
  <c r="T345" i="25"/>
  <c r="U129" i="25"/>
  <c r="T378" i="25"/>
  <c r="T309" i="25"/>
  <c r="T89" i="25"/>
  <c r="U412" i="25"/>
  <c r="U20" i="25"/>
  <c r="T331" i="25"/>
  <c r="U256" i="25"/>
  <c r="U74" i="25"/>
  <c r="T295" i="25"/>
  <c r="U358" i="25"/>
  <c r="T322" i="25"/>
  <c r="T416" i="25"/>
  <c r="U116" i="25"/>
  <c r="U252" i="25"/>
  <c r="T359" i="25"/>
  <c r="T314" i="25"/>
  <c r="T98" i="25"/>
  <c r="T440" i="25"/>
  <c r="T349" i="25"/>
  <c r="U16" i="25"/>
  <c r="T469" i="25"/>
  <c r="U112" i="25"/>
  <c r="U148" i="25"/>
  <c r="T242" i="25"/>
  <c r="U379" i="25"/>
  <c r="U300" i="25"/>
  <c r="T451" i="25"/>
  <c r="U122" i="25"/>
  <c r="U240" i="25"/>
  <c r="U487" i="25"/>
  <c r="T14" i="25"/>
  <c r="U91" i="25"/>
  <c r="T390" i="25"/>
  <c r="U237" i="25"/>
  <c r="U340" i="25"/>
  <c r="T468" i="25"/>
  <c r="U145" i="25"/>
  <c r="U359" i="25"/>
  <c r="T356" i="25"/>
  <c r="U382" i="25"/>
  <c r="U132" i="25"/>
  <c r="U62" i="25"/>
  <c r="T268" i="25"/>
  <c r="U441" i="25"/>
  <c r="U469" i="25"/>
  <c r="T256" i="25"/>
  <c r="U170" i="25"/>
  <c r="T293" i="25"/>
  <c r="T361" i="25"/>
  <c r="U315" i="25"/>
  <c r="T102" i="25"/>
  <c r="T271" i="25"/>
  <c r="T25" i="25"/>
  <c r="T396" i="25"/>
  <c r="U107" i="25"/>
  <c r="U357" i="25"/>
  <c r="T398" i="25"/>
  <c r="U389" i="25"/>
  <c r="U161" i="25"/>
  <c r="T247" i="25"/>
  <c r="T330" i="25"/>
  <c r="U414" i="25"/>
  <c r="U313" i="25"/>
  <c r="U254" i="25"/>
  <c r="T20" i="25"/>
  <c r="U229" i="25"/>
  <c r="T297" i="25"/>
  <c r="U66" i="25"/>
  <c r="U100" i="25"/>
  <c r="T19" i="25"/>
  <c r="U353" i="25"/>
  <c r="U471" i="25"/>
  <c r="T230" i="25"/>
  <c r="T152" i="25"/>
  <c r="T443" i="25"/>
  <c r="U130" i="25"/>
  <c r="T477" i="25"/>
  <c r="U317" i="25"/>
  <c r="U249" i="25"/>
  <c r="T357" i="25"/>
  <c r="U104" i="25"/>
  <c r="T17" i="25"/>
  <c r="T442" i="25"/>
  <c r="U430" i="25"/>
  <c r="T419" i="25"/>
  <c r="T3" i="25"/>
  <c r="T70" i="25"/>
  <c r="T90" i="25"/>
  <c r="T405" i="25"/>
  <c r="U332" i="25"/>
  <c r="T367" i="25"/>
  <c r="T472" i="25"/>
  <c r="U400" i="25"/>
  <c r="T471" i="25"/>
  <c r="U136" i="25"/>
  <c r="T368" i="25"/>
  <c r="T492" i="25"/>
  <c r="U411" i="25"/>
  <c r="U17" i="25"/>
  <c r="T116" i="25"/>
  <c r="U460" i="25"/>
  <c r="T453" i="25"/>
  <c r="T380" i="25"/>
  <c r="T408" i="25"/>
  <c r="T395" i="25"/>
  <c r="U385" i="25"/>
  <c r="T145" i="25"/>
  <c r="U90" i="25"/>
  <c r="T429" i="25"/>
  <c r="T300" i="25"/>
  <c r="U381" i="25"/>
  <c r="U447" i="25"/>
  <c r="T160" i="25"/>
  <c r="T303" i="25"/>
  <c r="T149" i="25"/>
  <c r="T304" i="25"/>
  <c r="T93" i="25"/>
  <c r="U302" i="25"/>
  <c r="T298" i="25"/>
  <c r="U331" i="25"/>
  <c r="U312" i="25"/>
  <c r="T253" i="25"/>
  <c r="U238" i="25"/>
  <c r="U383" i="25"/>
  <c r="T352" i="25"/>
  <c r="U93" i="25"/>
  <c r="T151" i="25"/>
  <c r="U25" i="25"/>
  <c r="T473" i="25"/>
  <c r="U384" i="25"/>
  <c r="U388" i="25"/>
  <c r="T258" i="25"/>
  <c r="U477" i="25"/>
  <c r="T409" i="25"/>
  <c r="U380" i="25"/>
  <c r="U228" i="25"/>
  <c r="T490" i="25"/>
  <c r="T402" i="25"/>
  <c r="T228" i="25"/>
  <c r="T446" i="25"/>
  <c r="T236" i="25"/>
  <c r="T5" i="25"/>
  <c r="U171" i="25"/>
  <c r="T308" i="25"/>
  <c r="U140" i="25"/>
  <c r="T131" i="25"/>
  <c r="T344" i="25"/>
  <c r="U454" i="25"/>
  <c r="U126" i="25"/>
  <c r="T254" i="25"/>
  <c r="T333" i="25"/>
  <c r="U392" i="25"/>
  <c r="U99" i="25"/>
  <c r="U260" i="25"/>
  <c r="T263" i="25"/>
  <c r="T307" i="25"/>
  <c r="T411" i="25"/>
  <c r="U89" i="25"/>
  <c r="T166" i="25"/>
  <c r="T360" i="25"/>
  <c r="U420" i="25"/>
  <c r="U343" i="25"/>
  <c r="T265" i="25"/>
  <c r="U387" i="25"/>
  <c r="T460" i="25"/>
  <c r="U349" i="25"/>
  <c r="T321" i="25"/>
  <c r="U472" i="25"/>
  <c r="T364" i="25"/>
  <c r="U425" i="25"/>
  <c r="T379" i="25"/>
  <c r="U369" i="25"/>
  <c r="U448" i="25"/>
  <c r="T412" i="25"/>
  <c r="T261" i="25"/>
  <c r="U356" i="25"/>
  <c r="T74" i="25"/>
  <c r="U493" i="25"/>
  <c r="T60" i="25"/>
  <c r="T428" i="25"/>
  <c r="T132" i="25"/>
  <c r="U491" i="25"/>
  <c r="U402" i="25"/>
  <c r="T9" i="25"/>
  <c r="U276" i="25"/>
  <c r="T401" i="25"/>
  <c r="U423" i="25"/>
  <c r="U258" i="25"/>
  <c r="T134" i="25"/>
  <c r="U133" i="25"/>
  <c r="T493" i="25"/>
  <c r="T448" i="25"/>
  <c r="U159" i="25"/>
  <c r="U462" i="25"/>
  <c r="U298" i="25"/>
  <c r="U119" i="25"/>
  <c r="T150" i="25"/>
  <c r="T6" i="25"/>
  <c r="U4" i="25"/>
  <c r="T487" i="25"/>
  <c r="U444" i="25"/>
  <c r="T158" i="25"/>
  <c r="T394" i="25"/>
  <c r="U117" i="25"/>
  <c r="U102" i="25"/>
  <c r="T341" i="25"/>
  <c r="U410" i="25"/>
  <c r="T474" i="25"/>
  <c r="U367" i="25"/>
  <c r="U459" i="25"/>
  <c r="U233" i="25"/>
  <c r="T387" i="25"/>
  <c r="T439" i="25"/>
  <c r="U264" i="25"/>
  <c r="T170" i="25"/>
  <c r="T422" i="25"/>
  <c r="T72" i="25"/>
  <c r="U461" i="25"/>
  <c r="U152" i="25"/>
  <c r="T77" i="25"/>
  <c r="U247" i="25"/>
  <c r="T464" i="25"/>
  <c r="T458" i="25"/>
  <c r="T381" i="25"/>
  <c r="U336" i="25"/>
  <c r="T106" i="25"/>
  <c r="U21" i="25"/>
  <c r="T335" i="25"/>
  <c r="T10" i="25"/>
  <c r="T351" i="25"/>
  <c r="U492" i="25"/>
  <c r="T491" i="25"/>
  <c r="U110" i="25"/>
  <c r="T386" i="25"/>
  <c r="T133" i="25"/>
  <c r="U68" i="25"/>
  <c r="U19" i="25"/>
  <c r="T111" i="25"/>
  <c r="T329" i="25"/>
  <c r="T136" i="25"/>
  <c r="U305" i="25"/>
  <c r="T476" i="25"/>
  <c r="U306" i="25"/>
  <c r="T389" i="25"/>
  <c r="U417" i="25"/>
  <c r="U69" i="25"/>
  <c r="T241" i="25"/>
  <c r="U440" i="25"/>
  <c r="U165" i="25"/>
  <c r="T432" i="25"/>
  <c r="T286" i="25"/>
  <c r="T289" i="25"/>
  <c r="T291" i="25"/>
  <c r="U286" i="25"/>
  <c r="U275" i="25"/>
  <c r="T280" i="25"/>
  <c r="U288" i="25"/>
  <c r="U280" i="25"/>
  <c r="T279" i="25"/>
  <c r="T272" i="25"/>
  <c r="U291" i="25"/>
  <c r="U290" i="25"/>
  <c r="T283" i="25"/>
  <c r="T282" i="25"/>
  <c r="U281" i="25"/>
  <c r="T285" i="25"/>
  <c r="U272" i="25"/>
  <c r="U289" i="25"/>
  <c r="T288" i="25"/>
  <c r="T273" i="25"/>
  <c r="U283" i="25"/>
  <c r="T275" i="25"/>
  <c r="U279" i="25"/>
  <c r="T281" i="25"/>
  <c r="T274" i="25"/>
  <c r="U282" i="25"/>
  <c r="T290" i="25"/>
  <c r="U274" i="25"/>
  <c r="T278" i="25"/>
  <c r="U287" i="25"/>
  <c r="U273" i="25"/>
  <c r="T287" i="25"/>
  <c r="U278" i="25"/>
  <c r="U285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D6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Efectos de Comercio, depósitos a plazo reajustables, Pagarés Descontables del Banco Central (PDBC) y Pagarés Reajustables del Banco Central (PRBC) (menores a un año)</t>
        </r>
      </text>
    </comment>
    <comment ref="I6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fm propios
</t>
        </r>
      </text>
    </comment>
    <comment ref="G6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G6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G6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H7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F7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alias</t>
        </r>
      </text>
    </comment>
    <comment ref="G7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mercado cotización
</t>
        </r>
      </text>
    </comment>
    <comment ref="H7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usuario</t>
        </r>
      </text>
    </comment>
    <comment ref="F7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alias</t>
        </r>
      </text>
    </comment>
    <comment ref="G7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mercado cotización
</t>
        </r>
      </text>
    </comment>
    <comment ref="H7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usuario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<sst xmlns="http://schemas.openxmlformats.org/spreadsheetml/2006/main" count="33644" uniqueCount="6115">
  <si>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</si>
  <si>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</si>
  <si>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</si>
  <si>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</si>
  <si>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</si>
  <si>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</si>
  <si>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</si>
  <si>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</si>
  <si>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</si>
  <si>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</si>
  <si>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</si>
  <si>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</si>
  <si>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</si>
  <si>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</si>
  <si>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</si>
  <si>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</si>
  <si>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</si>
  <si>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</si>
  <si>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</si>
  <si>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</si>
  <si>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</si>
  <si>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</si>
  <si>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</si>
  <si>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</si>
  <si>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</si>
  <si>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</si>
  <si>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</si>
  <si>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</si>
  <si>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</si>
  <si>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</si>
  <si>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</si>
  <si>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</si>
  <si>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</si>
  <si>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</si>
  <si>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</si>
  <si>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</si>
  <si>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</si>
  <si>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</si>
  <si>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</si>
  <si>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</si>
  <si>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</si>
  <si>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</si>
  <si>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</si>
  <si>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</si>
  <si>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</si>
  <si>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</si>
  <si>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</si>
  <si>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</si>
  <si>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</si>
  <si>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</si>
  <si>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</si>
  <si>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</si>
  <si>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</si>
  <si>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</si>
  <si>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</si>
  <si>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</si>
  <si>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</si>
  <si>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</si>
  <si>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</si>
  <si>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</si>
  <si>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</si>
  <si>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</si>
  <si>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</si>
  <si>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</si>
  <si>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</si>
  <si>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</si>
  <si>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</si>
  <si>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</si>
  <si>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</si>
  <si>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</si>
  <si>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</si>
  <si>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</si>
  <si>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</si>
  <si>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</si>
  <si>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</si>
  <si>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</si>
  <si>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</si>
  <si>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</si>
  <si>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</si>
  <si>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</si>
  <si>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</si>
  <si>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</si>
  <si>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</si>
  <si>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</si>
  <si>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</si>
  <si>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</si>
  <si>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</si>
  <si>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</si>
  <si>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</si>
  <si>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</si>
  <si>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</si>
  <si>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</si>
  <si>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</si>
  <si>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</si>
  <si>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</si>
  <si>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</si>
  <si>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</si>
  <si>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</si>
  <si>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</si>
  <si>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</si>
  <si>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</si>
  <si>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</si>
  <si>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</si>
  <si>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</si>
  <si>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</si>
  <si>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</si>
  <si>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</si>
  <si>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</si>
  <si>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</si>
  <si>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</si>
  <si>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</si>
  <si>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</si>
  <si>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</si>
  <si>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</si>
  <si>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</si>
  <si>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</si>
  <si>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</si>
  <si>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</si>
  <si>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</si>
  <si>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</si>
  <si>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</si>
  <si>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</si>
  <si>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</si>
  <si>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</si>
  <si>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</si>
  <si>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</si>
  <si>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</si>
  <si>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</si>
  <si>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</si>
  <si>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</si>
  <si>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</si>
  <si>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</si>
  <si>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</si>
  <si>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</si>
  <si>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</si>
  <si>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</si>
  <si>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</si>
  <si>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</si>
  <si>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</si>
  <si>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</si>
  <si>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</si>
  <si>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</si>
  <si>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</si>
  <si>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</si>
  <si>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</si>
  <si>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</si>
  <si>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</si>
  <si>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</si>
  <si>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</si>
  <si>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</si>
  <si>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</si>
  <si>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</si>
  <si>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</si>
  <si>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</si>
  <si>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</si>
  <si>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</si>
  <si>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</si>
  <si>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</si>
  <si>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</si>
  <si>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</si>
  <si>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</si>
  <si>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</si>
  <si>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</si>
  <si>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</si>
  <si>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</si>
  <si>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</si>
  <si>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</si>
  <si>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</si>
  <si>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</si>
  <si>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</si>
  <si>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</si>
  <si>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</si>
  <si>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</si>
  <si>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</si>
  <si>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</si>
  <si>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</si>
  <si>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</si>
  <si>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</si>
  <si>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</si>
  <si>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</si>
  <si>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</si>
  <si>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</si>
  <si>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</si>
  <si>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</si>
  <si>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</si>
  <si>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</si>
  <si>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</si>
  <si>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</si>
  <si>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</si>
  <si>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</si>
  <si>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</si>
  <si>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</si>
  <si>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</si>
  <si>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</si>
  <si>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</si>
  <si>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</si>
  <si>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</si>
  <si>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</si>
  <si>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</si>
  <si>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</si>
  <si>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</si>
  <si>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</si>
  <si>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</si>
  <si>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</si>
  <si>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</si>
  <si>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</si>
  <si>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</si>
  <si>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</si>
  <si>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</si>
  <si>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</si>
  <si>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</si>
  <si>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</si>
  <si>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</si>
  <si>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</si>
  <si>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</si>
  <si>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</si>
  <si>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</si>
  <si>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</si>
  <si>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</si>
  <si>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</si>
  <si>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</si>
  <si>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</si>
  <si>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</si>
  <si>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</si>
  <si>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</si>
  <si>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</si>
  <si>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</si>
  <si>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</si>
  <si>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</si>
  <si>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</si>
  <si>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</si>
  <si>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</si>
  <si>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</si>
  <si>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</si>
  <si>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</si>
  <si>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</si>
  <si>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</si>
  <si>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</si>
  <si>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</si>
  <si>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</si>
  <si>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</si>
  <si>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</si>
  <si>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</si>
  <si>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</si>
  <si>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</si>
  <si>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</si>
  <si>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</si>
  <si>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</si>
  <si>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</si>
  <si>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</si>
  <si>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</si>
  <si>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</si>
  <si>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</si>
  <si>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</si>
  <si>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</si>
  <si>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</si>
  <si>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</si>
  <si>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</si>
  <si>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</si>
  <si>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</si>
  <si>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</si>
  <si>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</si>
  <si>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</si>
  <si>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</si>
  <si>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</si>
  <si>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</si>
  <si>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</si>
  <si>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</si>
  <si>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</si>
  <si>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</si>
  <si>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</si>
  <si>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</si>
  <si>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</si>
  <si>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</si>
  <si>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</si>
  <si>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</si>
  <si>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</si>
  <si>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</si>
  <si>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</si>
  <si>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</si>
  <si>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</si>
  <si>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</si>
  <si>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</si>
  <si>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</si>
  <si>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</si>
  <si>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</si>
  <si>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</si>
  <si>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</si>
  <si>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</si>
  <si>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</si>
  <si>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</si>
  <si>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</si>
  <si>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</si>
  <si>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</si>
  <si>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</si>
  <si>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</si>
  <si>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</si>
  <si>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</si>
  <si>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</si>
  <si>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</si>
  <si>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</si>
  <si>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</si>
  <si>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</si>
  <si>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</si>
  <si>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</si>
  <si>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</si>
  <si>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</si>
  <si>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</si>
  <si>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</si>
  <si>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</si>
  <si>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</si>
  <si>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</si>
  <si>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</si>
  <si>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</si>
  <si>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</si>
  <si>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</si>
  <si>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</si>
  <si>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</si>
  <si>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</si>
  <si>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</si>
  <si>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</si>
  <si>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</si>
  <si>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</si>
  <si>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</si>
  <si>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</si>
  <si>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</si>
  <si>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</si>
  <si>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</si>
  <si>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</si>
  <si>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</si>
  <si>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</si>
  <si>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</si>
  <si>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</si>
  <si>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</si>
  <si>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</si>
  <si>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</si>
  <si>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</si>
  <si>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</si>
  <si>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</si>
  <si>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</si>
  <si>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</si>
  <si>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</si>
  <si>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</si>
  <si>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</si>
  <si>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</si>
  <si>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</si>
  <si>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</si>
  <si>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</si>
  <si>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</si>
  <si>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</si>
  <si>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</si>
  <si>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</si>
  <si>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</si>
  <si>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</si>
  <si>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</si>
  <si>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</si>
  <si>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</si>
  <si>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</si>
  <si>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</si>
  <si>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</si>
  <si>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</si>
  <si>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</si>
  <si>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</si>
  <si>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</si>
  <si>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</si>
  <si>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</si>
  <si>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</si>
  <si>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</si>
  <si>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</si>
  <si>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</si>
  <si>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</si>
  <si>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</si>
  <si>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</si>
  <si>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</si>
  <si>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</si>
  <si>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</si>
  <si>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</si>
  <si>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</si>
  <si>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</si>
  <si>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</si>
  <si>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</si>
  <si>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</si>
  <si>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</si>
  <si>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</si>
  <si>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</si>
  <si>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</si>
  <si>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</si>
  <si>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</si>
  <si>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</si>
  <si>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</si>
  <si>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</si>
  <si>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</si>
  <si>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</si>
  <si>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</si>
  <si>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</si>
  <si>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</si>
  <si>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</si>
  <si>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</si>
  <si>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</si>
  <si>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</si>
  <si>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</si>
  <si>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</si>
  <si>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</si>
  <si>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</si>
  <si>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</si>
  <si>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</si>
  <si>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</si>
  <si>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</si>
  <si>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</si>
  <si>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</si>
  <si>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</si>
  <si>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</si>
  <si>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</si>
  <si>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</si>
  <si>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</si>
  <si>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</si>
  <si>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</si>
  <si>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</si>
  <si>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</si>
  <si>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</si>
  <si>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</si>
  <si>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</si>
  <si>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</si>
  <si>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</si>
  <si>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</si>
  <si>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</si>
  <si>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</si>
  <si>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</si>
  <si>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</si>
  <si>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</si>
  <si>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</si>
  <si>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</si>
  <si>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</si>
  <si>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</si>
  <si>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</si>
  <si>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</si>
  <si>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</si>
  <si>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</si>
  <si>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</si>
  <si>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</si>
  <si>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</si>
  <si>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</si>
  <si>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</si>
  <si>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</si>
  <si>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</si>
  <si>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</si>
  <si>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</si>
  <si>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</si>
  <si>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</si>
  <si>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</si>
  <si>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</si>
  <si>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</si>
  <si>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</si>
  <si>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</si>
  <si>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</si>
  <si>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</si>
  <si>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</si>
  <si>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</si>
  <si>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</si>
  <si>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</si>
  <si>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</si>
  <si>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</si>
  <si>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</si>
  <si>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</si>
  <si>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</si>
  <si>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</si>
  <si>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</si>
  <si>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</si>
  <si>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</si>
  <si>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</si>
  <si>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</si>
  <si>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</si>
  <si>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</si>
  <si>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</si>
  <si>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</si>
  <si>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</si>
  <si>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</si>
  <si>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</si>
  <si>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</si>
  <si>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</si>
  <si>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</si>
  <si>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</si>
  <si>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</si>
  <si>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</si>
  <si>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</si>
  <si>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</si>
  <si>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</si>
  <si>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</si>
  <si>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</si>
  <si>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</si>
  <si>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</si>
  <si>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</si>
  <si>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</si>
  <si>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</si>
  <si>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</si>
  <si>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</si>
  <si>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</si>
  <si>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</si>
  <si>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</si>
  <si>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</si>
  <si>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</si>
  <si>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</si>
  <si>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</si>
  <si>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</si>
  <si>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</si>
  <si>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</si>
  <si>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</si>
  <si>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</si>
  <si>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</si>
  <si>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</si>
  <si>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</si>
  <si>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</si>
  <si>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</si>
  <si>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</si>
  <si>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</si>
  <si>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</si>
  <si>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</si>
  <si>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</si>
  <si>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</si>
  <si>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</si>
  <si>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</si>
  <si>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</si>
  <si>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</si>
  <si>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</si>
  <si>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</si>
  <si>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</si>
  <si>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</si>
  <si>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</si>
  <si>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</si>
  <si>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</si>
  <si>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</si>
  <si>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</si>
  <si>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</si>
  <si>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</si>
  <si>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</si>
  <si>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</si>
  <si>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</si>
  <si>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</si>
  <si>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</si>
  <si>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</si>
  <si>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</si>
  <si>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</si>
  <si>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</si>
  <si>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</si>
  <si>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</si>
  <si>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</si>
  <si>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</si>
  <si>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</si>
  <si>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</si>
  <si>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</si>
  <si>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</si>
  <si>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</si>
  <si>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</si>
  <si>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</si>
  <si>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</si>
  <si>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</si>
  <si>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</si>
  <si>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</si>
  <si>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</si>
  <si>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</si>
  <si>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</si>
  <si>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</si>
  <si>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</si>
  <si>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</si>
  <si>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</si>
  <si>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</si>
  <si>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</si>
  <si>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</si>
  <si>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</si>
  <si>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</si>
  <si>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</si>
  <si>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</si>
  <si>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</si>
  <si>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</si>
  <si>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</si>
  <si>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</si>
  <si>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</si>
  <si>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</si>
  <si>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</si>
  <si>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</si>
  <si>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</si>
  <si>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</si>
  <si>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</si>
  <si>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</si>
  <si>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</si>
  <si>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</si>
  <si>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</si>
  <si>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</si>
  <si>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</si>
  <si>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</si>
  <si>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</si>
  <si>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</si>
  <si>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</si>
  <si>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</si>
  <si>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</si>
  <si>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</si>
  <si>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</si>
  <si>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</si>
  <si>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</si>
  <si>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</si>
  <si>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</si>
  <si>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</si>
  <si>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</si>
  <si>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</si>
  <si>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</si>
  <si>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</si>
  <si>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</si>
  <si>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</si>
  <si>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</si>
  <si>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</si>
  <si>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</si>
  <si>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</si>
  <si>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</si>
  <si>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</si>
  <si>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</si>
  <si>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</si>
  <si>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</si>
  <si>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</si>
  <si>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</si>
  <si>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</si>
  <si>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</si>
  <si>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</si>
  <si>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</si>
  <si>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</si>
  <si>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</si>
  <si>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</si>
  <si>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</si>
  <si>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</si>
  <si>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</si>
  <si>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</si>
  <si>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</si>
  <si>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</si>
  <si>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</si>
  <si>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</si>
  <si>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</si>
  <si>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</si>
  <si>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</si>
  <si>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</si>
  <si>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</si>
  <si>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</si>
  <si>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</si>
  <si>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</si>
  <si>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</si>
  <si>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</si>
  <si>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</si>
  <si>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</si>
  <si>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</si>
  <si>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</si>
  <si>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</si>
  <si>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</si>
  <si>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</si>
  <si>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</si>
  <si>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</si>
  <si>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</si>
  <si>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</si>
  <si>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</si>
  <si>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</si>
  <si>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</si>
  <si>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</si>
  <si>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</si>
  <si>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</si>
  <si>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</si>
  <si>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</si>
  <si>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</si>
  <si>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</si>
  <si>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</si>
  <si>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</si>
  <si>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</si>
  <si>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</si>
  <si>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</si>
  <si>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</si>
  <si>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</si>
  <si>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</si>
  <si>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</si>
  <si>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</si>
  <si>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</si>
  <si>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</si>
  <si>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</si>
  <si>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</si>
  <si>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</si>
  <si>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</si>
  <si>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</si>
  <si>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</si>
  <si>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</si>
  <si>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</si>
  <si>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</si>
  <si>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</si>
  <si>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</si>
  <si>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</si>
  <si>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</si>
  <si>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</si>
  <si>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</si>
  <si>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</si>
  <si>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</si>
  <si>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</si>
  <si>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</si>
  <si>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</si>
  <si>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</si>
  <si>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</si>
  <si>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</si>
  <si>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</si>
  <si>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</si>
  <si>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</si>
  <si>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</si>
  <si>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</si>
  <si>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</si>
  <si>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</si>
  <si>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</si>
  <si>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</si>
  <si>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</si>
  <si>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</si>
  <si>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</si>
  <si>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</si>
  <si>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</si>
  <si>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</si>
  <si>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</si>
  <si>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</si>
  <si>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</si>
  <si>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</si>
  <si>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</si>
  <si>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</si>
  <si>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</si>
  <si>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</si>
  <si>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</si>
  <si>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</si>
  <si>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</si>
  <si>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</si>
  <si>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</si>
  <si>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</si>
  <si>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</si>
  <si>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</si>
  <si>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</si>
  <si>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</si>
  <si>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</si>
  <si>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</si>
  <si>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</si>
  <si>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</si>
  <si>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</si>
  <si>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</si>
  <si>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</si>
  <si>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</si>
  <si>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</si>
  <si>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</si>
  <si>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</si>
  <si>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</si>
  <si>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</si>
  <si>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</si>
  <si>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</si>
  <si>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</si>
  <si>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</si>
  <si>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</si>
  <si>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</si>
  <si>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</si>
  <si>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</si>
  <si>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</si>
  <si>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</si>
  <si>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</si>
  <si>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</si>
  <si>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</si>
  <si>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</si>
  <si>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</si>
  <si>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</si>
  <si>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</si>
  <si>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</si>
  <si>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</si>
  <si>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</si>
  <si>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</si>
  <si>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</si>
  <si>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</si>
  <si>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</si>
  <si>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</si>
  <si>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</si>
  <si>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</si>
  <si>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</si>
  <si>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</si>
  <si>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</si>
  <si>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</si>
  <si>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</si>
  <si>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</si>
  <si>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</si>
  <si>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</si>
  <si>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</si>
  <si>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</si>
  <si>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</si>
  <si>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</si>
  <si>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</si>
  <si>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</si>
  <si>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</si>
  <si>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</si>
  <si>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</si>
  <si>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</si>
  <si>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</si>
  <si>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</si>
  <si>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</si>
  <si>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</si>
  <si>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</si>
  <si>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</si>
  <si>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</si>
  <si>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</si>
  <si>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</si>
  <si>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</si>
  <si>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</si>
  <si>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</si>
  <si>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</si>
  <si>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</si>
  <si>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</si>
  <si>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</si>
  <si>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</si>
  <si>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</si>
  <si>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</si>
  <si>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</si>
  <si>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</si>
  <si>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</si>
  <si>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</si>
  <si>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</si>
  <si>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</si>
  <si>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</si>
  <si>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</si>
  <si>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</si>
  <si>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</si>
  <si>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</si>
  <si>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</si>
  <si>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</si>
  <si>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</si>
  <si>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</si>
  <si>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</si>
  <si>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</si>
  <si>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</si>
  <si>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</si>
  <si>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</si>
  <si>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</si>
  <si>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</si>
  <si>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</si>
  <si>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</si>
  <si>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</si>
  <si>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</si>
  <si>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</si>
  <si>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</si>
  <si>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</si>
  <si>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</si>
  <si>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</si>
  <si>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</si>
  <si>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</si>
  <si>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</si>
  <si>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</si>
  <si>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</si>
  <si>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</si>
  <si>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</si>
  <si>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</si>
  <si>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</si>
  <si>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</si>
  <si>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</si>
  <si>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</si>
  <si>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</si>
  <si>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</si>
  <si>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</si>
  <si>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</si>
  <si>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</si>
  <si>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</si>
  <si>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</si>
  <si>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</si>
  <si>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</si>
  <si>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</si>
  <si>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</si>
  <si>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</si>
  <si>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</si>
  <si>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</si>
  <si>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</si>
  <si>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</si>
  <si>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</si>
  <si>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</si>
  <si>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</si>
  <si>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</si>
  <si>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</si>
  <si>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</si>
  <si>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</si>
  <si>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</si>
  <si>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</si>
  <si>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</si>
  <si>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</si>
  <si>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</si>
  <si>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</si>
  <si>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</si>
  <si>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</si>
  <si>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</si>
  <si>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</si>
  <si>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</si>
  <si>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</si>
  <si>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</si>
  <si>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</si>
  <si>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</si>
  <si>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</si>
  <si>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</si>
  <si>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</si>
  <si>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</si>
  <si>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</si>
  <si>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</si>
  <si>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</si>
  <si>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</si>
  <si>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</si>
  <si>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</si>
  <si>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</si>
  <si>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</si>
  <si>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</si>
  <si>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</si>
  <si>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</si>
  <si>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</si>
  <si>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</si>
  <si>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</si>
  <si>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</si>
  <si>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</si>
  <si>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</si>
  <si>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</si>
  <si>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</si>
  <si>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</si>
  <si>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</si>
  <si>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</si>
  <si>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</si>
  <si>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</si>
  <si>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</si>
  <si>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</si>
  <si>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</si>
  <si>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</si>
  <si>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</si>
  <si>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</si>
  <si>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</si>
  <si>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</si>
  <si>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</si>
  <si>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</si>
  <si>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</si>
  <si>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</si>
  <si>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</si>
  <si>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</si>
  <si>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</si>
  <si>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</si>
  <si>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</si>
  <si>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</si>
  <si>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</si>
  <si>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</si>
  <si>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</si>
  <si>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</si>
  <si>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</si>
  <si>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</si>
  <si>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</si>
  <si>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</si>
  <si>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</si>
  <si>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</si>
  <si>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</si>
  <si>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</si>
  <si>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</si>
  <si>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</si>
  <si>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</si>
  <si>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</si>
  <si>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</si>
  <si>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</si>
  <si>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</si>
  <si>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</si>
  <si>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</si>
  <si>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</si>
  <si>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</si>
  <si>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</si>
  <si>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</si>
  <si>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</si>
  <si>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</si>
  <si>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</si>
  <si>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</si>
  <si>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</si>
  <si>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</si>
  <si>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</si>
  <si>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</si>
  <si>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</si>
  <si>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</si>
  <si>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</si>
  <si>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</si>
  <si>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</si>
  <si>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</si>
  <si>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</si>
  <si>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</si>
  <si>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</si>
  <si>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</si>
  <si>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</si>
  <si>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</si>
  <si>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</si>
  <si>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</si>
  <si>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</si>
  <si>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</si>
  <si>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</si>
  <si>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</si>
  <si>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</si>
  <si>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</si>
  <si>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</si>
  <si>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</si>
  <si>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</si>
  <si>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</si>
  <si>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</si>
  <si>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</si>
  <si>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</si>
  <si>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</si>
  <si>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</si>
  <si>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</si>
  <si>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</si>
  <si>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</si>
  <si>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</si>
  <si>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</si>
  <si>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</si>
  <si>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</si>
  <si>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</si>
  <si>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</si>
  <si>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</si>
  <si>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</si>
  <si>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</si>
  <si>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</si>
  <si>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</si>
  <si>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</si>
  <si>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</si>
  <si>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</si>
  <si>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</si>
  <si>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</si>
  <si>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</si>
  <si>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</si>
  <si>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</si>
  <si>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</si>
  <si>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</si>
  <si>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</si>
  <si>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</si>
  <si>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</si>
  <si>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</si>
  <si>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</si>
  <si>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</si>
  <si>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</si>
  <si>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</si>
  <si>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</si>
  <si>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</si>
  <si>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</si>
  <si>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</si>
  <si>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</si>
  <si>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</si>
  <si>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</si>
  <si>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</si>
  <si>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</si>
  <si>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</si>
  <si>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</si>
  <si>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</si>
  <si>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</si>
  <si>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</si>
  <si>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</si>
  <si>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</si>
  <si>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</si>
  <si>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</si>
  <si>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</si>
  <si>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</si>
  <si>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</si>
  <si>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</si>
  <si>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</si>
  <si>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</si>
  <si>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</si>
  <si>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</si>
  <si>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</si>
  <si>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</si>
  <si>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</si>
  <si>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</si>
  <si>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</si>
  <si>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</si>
  <si>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</si>
  <si>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</si>
  <si>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</si>
  <si>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</si>
  <si>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</si>
  <si>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</si>
  <si>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</si>
  <si>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</si>
  <si>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</si>
  <si>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</si>
  <si>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</si>
  <si>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</si>
  <si>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</si>
  <si>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</si>
  <si>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</si>
  <si>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</si>
  <si>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</si>
  <si>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</si>
  <si>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</si>
  <si>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</si>
  <si>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</si>
  <si>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</si>
  <si>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</si>
  <si>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</si>
  <si>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</si>
  <si>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</si>
  <si>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</si>
  <si>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</si>
  <si>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</si>
  <si>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</si>
  <si>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</si>
  <si>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</si>
  <si>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</si>
  <si>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</si>
  <si>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</si>
  <si>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</si>
  <si>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</si>
  <si>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</si>
  <si>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</si>
  <si>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</si>
  <si>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</si>
  <si>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</si>
  <si>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</si>
  <si>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</si>
  <si>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</si>
  <si>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</si>
  <si>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</si>
  <si>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</si>
  <si>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</si>
  <si>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</si>
  <si>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</si>
  <si>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</si>
  <si>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</si>
  <si>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</si>
  <si>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</si>
  <si>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</si>
  <si>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</si>
  <si>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</si>
  <si>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</si>
  <si>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</si>
  <si>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</si>
  <si>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</si>
  <si>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</si>
  <si>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</si>
  <si>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</si>
  <si>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</si>
  <si>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</si>
  <si>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</si>
  <si>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</si>
  <si>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</si>
  <si>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</si>
  <si>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</si>
  <si>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</si>
  <si>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</si>
  <si>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</si>
  <si>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</si>
  <si>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</si>
  <si>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</si>
  <si>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</si>
  <si>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</si>
  <si>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</si>
  <si>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</si>
  <si>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</si>
  <si>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</si>
  <si>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</si>
  <si>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</si>
  <si>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</si>
  <si>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</si>
  <si>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</si>
  <si>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</si>
  <si>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</si>
  <si>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</si>
  <si>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</si>
  <si>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</si>
  <si>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</si>
  <si>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</si>
  <si>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</si>
  <si>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</si>
  <si>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</si>
  <si>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</si>
  <si>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</si>
  <si>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</si>
  <si>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</si>
  <si>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</si>
  <si>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</si>
  <si>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</si>
  <si>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</si>
  <si>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</si>
  <si>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</si>
  <si>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</si>
  <si>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</si>
  <si>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</si>
  <si>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</si>
  <si>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</si>
  <si>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</si>
  <si>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</si>
  <si>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</si>
  <si>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</si>
  <si>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</si>
  <si>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</si>
  <si>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</si>
  <si>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</si>
  <si>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</si>
  <si>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</si>
  <si>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</si>
  <si>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</si>
  <si>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</si>
  <si>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</si>
  <si>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</si>
  <si>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</si>
  <si>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</si>
  <si>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</si>
  <si>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</si>
  <si>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</si>
  <si>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</si>
  <si>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</si>
  <si>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</si>
  <si>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</si>
  <si>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</si>
  <si>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</si>
  <si>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</si>
  <si>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</si>
  <si>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</si>
  <si>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</si>
  <si>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</si>
  <si>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</si>
  <si>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</si>
  <si>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</si>
  <si>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</si>
  <si>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</si>
  <si>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</si>
  <si>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</si>
  <si>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</si>
  <si>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</si>
  <si>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</si>
  <si>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</si>
  <si>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</si>
  <si>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</si>
  <si>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</si>
  <si>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</si>
  <si>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</si>
  <si>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</si>
  <si>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</si>
  <si>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</si>
  <si>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</si>
  <si>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</si>
  <si>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</si>
  <si>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</si>
  <si>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</si>
  <si>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</si>
  <si>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</si>
  <si>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</si>
  <si>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</si>
  <si>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</si>
  <si>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</si>
  <si>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</si>
  <si>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</si>
  <si>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</si>
  <si>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</si>
  <si>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</si>
  <si>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</si>
  <si>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</si>
  <si>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</si>
  <si>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</si>
  <si>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</si>
  <si>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</si>
  <si>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</si>
  <si>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</si>
  <si>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</si>
  <si>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</si>
  <si>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</si>
  <si>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</si>
  <si>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</si>
  <si>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</si>
  <si>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</si>
  <si>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</si>
  <si>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</si>
  <si>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</si>
  <si>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</si>
  <si>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</si>
  <si>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</si>
  <si>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</si>
  <si>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</si>
  <si>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</si>
  <si>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</si>
  <si>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</si>
  <si>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</si>
  <si>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</si>
  <si>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</si>
  <si>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</si>
  <si>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</si>
  <si>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</si>
  <si>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</si>
  <si>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</si>
  <si>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</si>
  <si>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</si>
  <si>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</si>
  <si>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</si>
  <si>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</si>
  <si>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</si>
  <si>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</si>
  <si>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</si>
  <si>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</si>
  <si>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</si>
  <si>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</si>
  <si>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</si>
  <si>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</si>
  <si>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</si>
  <si>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</si>
  <si>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</si>
  <si>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</si>
  <si>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</si>
  <si>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</si>
  <si>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</si>
  <si>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</si>
  <si>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</si>
  <si>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</si>
  <si>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</si>
  <si>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</si>
  <si>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</si>
  <si>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</si>
  <si>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</si>
  <si>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</si>
  <si>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</si>
  <si>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</si>
  <si>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</si>
  <si>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</si>
  <si>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</si>
  <si>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</si>
  <si>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</si>
  <si>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</si>
  <si>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</si>
  <si>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</si>
  <si>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</si>
  <si>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</si>
  <si>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</si>
  <si>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</si>
  <si>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</si>
  <si>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</si>
  <si>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</si>
  <si>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</si>
  <si>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</si>
  <si>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</si>
  <si>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</si>
  <si>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</si>
  <si>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</si>
  <si>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</si>
  <si>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</si>
  <si>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</si>
  <si>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</si>
  <si>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</si>
  <si>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</si>
  <si>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</si>
  <si>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</si>
  <si>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</si>
  <si>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</si>
  <si>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</si>
  <si>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</si>
  <si>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</si>
  <si>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</si>
  <si>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</si>
  <si>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</si>
  <si>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</si>
  <si>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</si>
  <si>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</si>
  <si>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</si>
  <si>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</si>
  <si>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</si>
  <si>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</si>
  <si>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</si>
  <si>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</si>
  <si>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</si>
  <si>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</si>
  <si>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</si>
  <si>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</si>
  <si>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</si>
  <si>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</si>
  <si>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</si>
  <si>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</si>
  <si>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</si>
  <si>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</si>
  <si>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</si>
  <si>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</si>
  <si>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</si>
  <si>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</si>
  <si>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</si>
  <si>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</si>
  <si>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</si>
  <si>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</si>
  <si>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</si>
  <si>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</si>
  <si>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</si>
  <si>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</si>
  <si>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</si>
  <si>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</si>
  <si>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</si>
  <si>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</si>
  <si>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</si>
  <si>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</si>
  <si>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</si>
  <si>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</si>
  <si>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</si>
  <si>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</si>
  <si>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</si>
  <si>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</si>
  <si>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</si>
  <si>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</si>
  <si>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</si>
  <si>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</si>
  <si>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</si>
  <si>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</si>
  <si>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</si>
  <si>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</si>
  <si>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</si>
  <si>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</si>
  <si>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</si>
  <si>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</si>
  <si>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</si>
  <si>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</si>
  <si>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</si>
  <si>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</si>
  <si>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</si>
  <si>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</si>
  <si>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</si>
  <si>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</si>
  <si>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</si>
  <si>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</si>
  <si>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</si>
  <si>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</si>
  <si>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</si>
  <si>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</si>
  <si>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</si>
  <si>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</si>
  <si>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</si>
  <si>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</si>
  <si>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</si>
  <si>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</si>
  <si>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</si>
  <si>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</si>
  <si>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</si>
  <si>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</si>
  <si>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</si>
  <si>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</si>
  <si>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</si>
  <si>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</si>
  <si>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</si>
  <si>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</si>
  <si>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</si>
  <si>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</si>
  <si>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</si>
  <si>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</si>
  <si>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</si>
  <si>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</si>
  <si>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</si>
  <si>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</si>
  <si>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</si>
  <si>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</si>
  <si>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</si>
  <si>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</si>
  <si>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</si>
  <si>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</si>
  <si>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</si>
  <si>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</si>
  <si>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</si>
  <si>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</si>
  <si>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</si>
  <si>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</si>
  <si>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</si>
  <si>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</si>
  <si>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</si>
  <si>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</si>
  <si>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</si>
  <si>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</si>
  <si>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</si>
  <si>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</si>
  <si>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</si>
  <si>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</si>
  <si>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</si>
  <si>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</si>
  <si>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</si>
  <si>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</si>
  <si>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</si>
  <si>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</si>
  <si>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</si>
  <si>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</si>
  <si>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</si>
  <si>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</si>
  <si>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</si>
  <si>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</si>
  <si>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</si>
  <si>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</si>
  <si>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</si>
  <si>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</si>
  <si>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</si>
  <si>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</si>
  <si>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</si>
  <si>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</si>
  <si>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</si>
  <si>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</si>
  <si>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</si>
  <si>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</si>
  <si>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</si>
  <si>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</si>
  <si>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</si>
  <si>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</si>
  <si>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</si>
  <si>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</si>
  <si>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</si>
  <si>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</si>
  <si>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</si>
  <si>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</si>
  <si>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</si>
  <si>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</si>
  <si>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</si>
  <si>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</si>
  <si>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</si>
  <si>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</si>
  <si>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</si>
  <si>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</si>
  <si>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</si>
  <si>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</si>
  <si>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</si>
  <si>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</si>
  <si>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</si>
  <si>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</si>
  <si>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</si>
  <si>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</si>
  <si>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</si>
  <si>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</si>
  <si>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</si>
  <si>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</si>
  <si>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</si>
  <si>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</si>
  <si>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</si>
  <si>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</si>
  <si>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</si>
  <si>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</si>
  <si>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</si>
  <si>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</si>
  <si>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</si>
  <si>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</si>
  <si>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</si>
  <si>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</si>
  <si>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</si>
  <si>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</si>
  <si>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</si>
  <si>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</si>
  <si>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</si>
  <si>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</si>
  <si>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</si>
  <si>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</si>
  <si>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</si>
  <si>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</si>
  <si>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</si>
  <si>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</si>
  <si>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</si>
  <si>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</si>
  <si>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</si>
  <si>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</si>
  <si>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</si>
  <si>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</si>
  <si>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</si>
  <si>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</si>
  <si>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</si>
  <si>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</si>
  <si>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</si>
  <si>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</si>
  <si>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</si>
  <si>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</si>
  <si>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</si>
  <si>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</si>
  <si>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</si>
  <si>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</si>
  <si>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</si>
  <si>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</si>
  <si>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</si>
  <si>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</si>
  <si>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</si>
  <si>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</si>
  <si>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</si>
  <si>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</si>
  <si>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</si>
  <si>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</si>
  <si>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</si>
  <si>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</si>
  <si>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</si>
  <si>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</si>
  <si>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</si>
  <si>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</si>
  <si>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</si>
  <si>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</si>
  <si>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</si>
  <si>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</si>
  <si>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</si>
  <si>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</si>
  <si>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</si>
  <si>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</si>
  <si>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</si>
  <si>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</si>
  <si>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</si>
  <si>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</si>
  <si>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</si>
  <si>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</si>
  <si>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</si>
  <si>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</si>
  <si>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</si>
  <si>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</si>
  <si>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</si>
  <si>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</si>
  <si>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</si>
  <si>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</si>
  <si>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</si>
  <si>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</si>
  <si>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</si>
  <si>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</si>
  <si>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</si>
  <si>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</si>
  <si>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</si>
  <si>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</si>
  <si>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</si>
  <si>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</si>
  <si>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</si>
  <si>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</si>
  <si>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</si>
  <si>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</si>
  <si>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</si>
  <si>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</si>
  <si>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</si>
  <si>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</si>
  <si>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</si>
  <si>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</si>
  <si>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</si>
  <si>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</si>
  <si>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</si>
  <si>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</si>
  <si>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</si>
  <si>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</si>
  <si>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</si>
  <si>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</si>
  <si>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</si>
  <si>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</si>
  <si>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</si>
  <si>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</si>
  <si>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</si>
  <si>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</si>
  <si>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</si>
  <si>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</si>
  <si>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</si>
  <si>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</si>
  <si>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</si>
  <si>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</si>
  <si>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</si>
  <si>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</si>
  <si>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</si>
  <si>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</si>
  <si>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</si>
  <si>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</si>
  <si>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</si>
  <si>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</si>
  <si>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</si>
  <si>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</si>
  <si>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</si>
  <si>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</si>
  <si>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</si>
  <si>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</si>
  <si>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</si>
  <si>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</si>
  <si>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</si>
  <si>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</si>
  <si>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</si>
  <si>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</si>
  <si>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</si>
  <si>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</si>
  <si>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</si>
  <si>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</si>
  <si>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</si>
  <si>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</si>
  <si>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</si>
  <si>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</si>
  <si>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</si>
  <si>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</si>
  <si>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</si>
  <si>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</si>
  <si>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</si>
  <si>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</si>
  <si>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</si>
  <si>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</si>
  <si>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</si>
  <si>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</si>
  <si>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</si>
  <si>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</si>
  <si>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</si>
  <si>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</si>
  <si>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</si>
  <si>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</si>
  <si>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</si>
  <si>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</si>
  <si>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</si>
  <si>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</si>
  <si>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</si>
  <si>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</si>
  <si>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</si>
  <si>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</si>
  <si>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</si>
  <si>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</si>
  <si>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</si>
  <si>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</si>
  <si>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</si>
  <si>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</si>
  <si>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</si>
  <si>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</si>
  <si>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</si>
  <si>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</si>
  <si>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</si>
  <si>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</si>
  <si>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</si>
  <si>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</si>
  <si>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</si>
  <si>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</si>
  <si>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</si>
  <si>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</si>
  <si>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</si>
  <si>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</si>
  <si>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</si>
  <si>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</si>
  <si>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</si>
  <si>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</si>
  <si>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</si>
  <si>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</si>
  <si>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</si>
  <si>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</si>
  <si>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</si>
  <si>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</si>
  <si>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</si>
  <si>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</si>
  <si>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</si>
  <si>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</si>
  <si>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</si>
  <si>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</si>
  <si>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</si>
  <si>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</si>
  <si>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</si>
  <si>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</si>
  <si>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</si>
  <si>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</si>
  <si>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</si>
  <si>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</si>
  <si>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</si>
  <si>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</si>
  <si>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</si>
  <si>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</si>
  <si>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</si>
  <si>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</si>
  <si>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</si>
  <si>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</si>
  <si>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</si>
  <si>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</si>
  <si>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</si>
  <si>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</si>
  <si>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</si>
  <si>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</si>
  <si>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</si>
  <si>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</si>
  <si>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</si>
  <si>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</si>
  <si>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</si>
  <si>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</si>
  <si>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</si>
  <si>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</si>
  <si>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</si>
  <si>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</si>
  <si>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</si>
  <si>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</si>
  <si>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</si>
  <si>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</si>
  <si>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</si>
  <si>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</si>
  <si>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</si>
  <si>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</si>
  <si>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</si>
  <si>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</si>
  <si>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</si>
  <si>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</si>
  <si>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</si>
  <si>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</si>
  <si>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</si>
  <si>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</si>
  <si>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</si>
  <si>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</si>
  <si>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</si>
  <si>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</si>
  <si>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</si>
  <si>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</si>
  <si>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</si>
  <si>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</si>
  <si>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</si>
  <si>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</si>
  <si>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</si>
  <si>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</si>
  <si>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</si>
  <si>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</si>
  <si>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</si>
  <si>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</si>
  <si>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</si>
  <si>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</si>
  <si>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</si>
  <si>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</si>
  <si>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</si>
  <si>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</si>
  <si>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</si>
  <si>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</si>
  <si>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</si>
  <si>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</si>
  <si>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</si>
  <si>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</si>
  <si>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</si>
  <si>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</si>
  <si>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</si>
  <si>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</si>
  <si>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</si>
  <si>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</si>
  <si>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</si>
  <si>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</si>
  <si>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</si>
  <si>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</si>
  <si>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</si>
  <si>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</si>
  <si>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</si>
  <si>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</si>
  <si>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</si>
  <si>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</si>
  <si>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</si>
  <si>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</si>
  <si>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</si>
  <si>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</si>
  <si>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</si>
  <si>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</si>
  <si>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</si>
  <si>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</si>
  <si>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</si>
  <si>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</si>
  <si>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</si>
  <si>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</si>
  <si>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</si>
  <si>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</si>
  <si>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</si>
  <si>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</si>
  <si>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</si>
  <si>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</si>
  <si>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</si>
  <si>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</si>
  <si>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</si>
  <si>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</si>
  <si>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</si>
  <si>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</si>
  <si>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</si>
  <si>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</si>
  <si>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</si>
  <si>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</si>
  <si>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</si>
  <si>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</si>
  <si>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</si>
  <si>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</si>
  <si>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</si>
  <si>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</si>
  <si>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</si>
  <si>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</si>
  <si>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</si>
  <si>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</si>
  <si>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</si>
  <si>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</si>
  <si>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</si>
  <si>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</si>
  <si>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</si>
  <si>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</si>
  <si>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</si>
  <si>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</si>
  <si>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</si>
  <si>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</si>
  <si>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</si>
  <si>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</si>
  <si>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</si>
  <si>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</si>
  <si>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</si>
  <si>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</si>
  <si>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</si>
  <si>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</si>
  <si>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</si>
  <si>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</si>
  <si>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</si>
  <si>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</si>
  <si>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</si>
  <si>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</si>
  <si>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</si>
  <si>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</si>
  <si>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</si>
  <si>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</si>
  <si>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</si>
  <si>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</si>
  <si>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</si>
  <si>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</si>
  <si>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</si>
  <si>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</si>
  <si>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</si>
  <si>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</si>
  <si>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</si>
  <si>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</si>
  <si>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</si>
  <si>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</si>
  <si>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</si>
  <si>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</si>
  <si>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</si>
  <si>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</si>
  <si>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</si>
  <si>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</si>
  <si>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</si>
  <si>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</si>
  <si>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</si>
  <si>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</si>
  <si>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</si>
  <si>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</si>
  <si>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</si>
  <si>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</si>
  <si>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</si>
  <si>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</si>
  <si>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</si>
  <si>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</si>
  <si>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</si>
  <si>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</si>
  <si>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</si>
  <si>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</si>
  <si>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</si>
  <si>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</si>
  <si>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</si>
  <si>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</si>
  <si>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</si>
  <si>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</si>
  <si>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</si>
  <si>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</si>
  <si>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</si>
  <si>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</si>
  <si>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</si>
  <si>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</si>
  <si>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</si>
  <si>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</si>
  <si>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</si>
  <si>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</si>
  <si>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</si>
  <si>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</si>
  <si>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</si>
  <si>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</si>
  <si>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</si>
  <si>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</si>
  <si>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</si>
  <si>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</si>
  <si>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</si>
  <si>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</si>
  <si>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</si>
  <si>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</si>
  <si>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</si>
  <si>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</si>
  <si>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</si>
  <si>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</si>
  <si>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</si>
  <si>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</si>
  <si>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</si>
  <si>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</si>
  <si>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</si>
  <si>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</si>
  <si>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</si>
  <si>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</si>
  <si>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</si>
  <si>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</si>
  <si>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</si>
  <si>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</si>
  <si>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</si>
  <si>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</si>
  <si>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</si>
  <si>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</si>
  <si>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</si>
  <si>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</si>
  <si>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</si>
  <si>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</si>
  <si>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</si>
  <si>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</si>
  <si>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</si>
  <si>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</si>
  <si>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</si>
  <si>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</si>
  <si>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</si>
  <si>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</si>
  <si>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</si>
  <si>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</si>
  <si>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</si>
  <si>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</si>
  <si>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</si>
  <si>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</si>
  <si>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</si>
  <si>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</si>
  <si>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</si>
  <si>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</si>
  <si>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</si>
  <si>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</si>
  <si>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</si>
  <si>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</si>
  <si>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</si>
  <si>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</si>
  <si>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</si>
  <si>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</si>
  <si>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</si>
  <si>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</si>
  <si>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</si>
  <si>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</si>
  <si>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</si>
  <si>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</si>
  <si>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</si>
  <si>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</si>
  <si>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</si>
  <si>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</si>
  <si>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</si>
  <si>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</si>
  <si>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</si>
  <si>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</si>
  <si>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</si>
  <si>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</si>
  <si>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</si>
  <si>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</si>
  <si>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</si>
  <si>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</si>
  <si>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</si>
  <si>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</si>
  <si>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</si>
  <si>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</si>
  <si>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</si>
  <si>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</si>
  <si>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</si>
  <si>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</si>
  <si>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</si>
  <si>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</si>
  <si>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</si>
  <si>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</si>
  <si>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</si>
  <si>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</si>
  <si>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</si>
  <si>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</si>
  <si>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</si>
  <si>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</si>
  <si>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</si>
  <si>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</si>
  <si>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</si>
  <si>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</si>
  <si>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</si>
  <si>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</si>
  <si>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</si>
  <si>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</si>
  <si>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</si>
  <si>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</si>
  <si>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</si>
  <si>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</si>
  <si>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</si>
  <si>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</si>
  <si>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</si>
  <si>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</si>
  <si>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</si>
  <si>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</si>
  <si>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</si>
  <si>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</si>
  <si>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</si>
  <si>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</si>
  <si>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</si>
  <si>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</si>
  <si>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</si>
  <si>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</si>
  <si>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</si>
  <si>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</si>
  <si>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</si>
  <si>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</si>
  <si>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</si>
  <si>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</si>
  <si>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</si>
  <si>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</si>
  <si>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</si>
  <si>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</si>
  <si>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</si>
  <si>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</si>
  <si>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</si>
  <si>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</si>
  <si>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</si>
  <si>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</si>
  <si>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</si>
  <si>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</si>
  <si>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</si>
  <si>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</si>
  <si>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</si>
  <si>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</si>
  <si>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</si>
  <si>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</si>
  <si>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</si>
  <si>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</si>
  <si>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</si>
  <si>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</si>
  <si>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</si>
  <si>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</si>
  <si>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</si>
  <si>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</si>
  <si>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</si>
  <si>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</si>
  <si>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</si>
  <si>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</si>
  <si>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</si>
  <si>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</si>
  <si>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</si>
  <si>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</si>
  <si>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</si>
  <si>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</si>
  <si>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</si>
  <si>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</si>
  <si>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</si>
  <si>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</si>
  <si>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</si>
  <si>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</si>
  <si>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</si>
  <si>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</si>
  <si>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</si>
  <si>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</si>
  <si>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</si>
  <si>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</si>
  <si>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</si>
  <si>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</si>
  <si>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</si>
  <si>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</si>
  <si>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</si>
  <si>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</si>
  <si>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</si>
  <si>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</si>
  <si>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</si>
  <si>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</si>
  <si>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</si>
  <si>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</si>
  <si>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</si>
  <si>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</si>
  <si>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</si>
  <si>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</si>
  <si>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</si>
  <si>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</si>
  <si>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</si>
  <si>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</si>
  <si>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</si>
  <si>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</si>
  <si>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</si>
  <si>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</si>
  <si>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</si>
  <si>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</si>
  <si>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</si>
  <si>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</si>
  <si>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</si>
  <si>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</si>
  <si>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</si>
  <si>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</si>
  <si>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</si>
  <si>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</si>
  <si>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</si>
  <si>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</si>
  <si>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</si>
  <si>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</si>
  <si>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</si>
  <si>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</si>
  <si>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</si>
  <si>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</si>
  <si>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</si>
  <si>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</si>
  <si>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</si>
  <si>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</si>
  <si>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</si>
  <si>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</si>
  <si>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</si>
  <si>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</si>
  <si>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</si>
  <si>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</si>
  <si>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</si>
  <si>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</si>
  <si>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</si>
  <si>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</si>
  <si>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</si>
  <si>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</si>
  <si>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</si>
  <si>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</si>
  <si>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</si>
  <si>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</si>
  <si>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</si>
  <si>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</si>
  <si>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</si>
  <si>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</si>
  <si>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</si>
  <si>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</si>
  <si>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</si>
  <si>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</si>
  <si>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</si>
  <si>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</si>
  <si>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</si>
  <si>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</si>
  <si>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</si>
  <si>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</si>
  <si>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</si>
  <si>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</si>
  <si>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</si>
  <si>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</si>
  <si>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</si>
  <si>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</si>
  <si>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</si>
  <si>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</si>
  <si>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</si>
  <si>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</si>
  <si>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</si>
  <si>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</si>
  <si>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</si>
  <si>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</si>
  <si>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</si>
  <si>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</si>
  <si>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</si>
  <si>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</si>
  <si>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</si>
  <si>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</si>
  <si>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</si>
  <si>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</si>
  <si>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</si>
  <si>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</si>
  <si>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</si>
  <si>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</si>
  <si>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</si>
  <si>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</si>
  <si>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</si>
  <si>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</si>
  <si>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</si>
  <si>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</si>
  <si>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</si>
  <si>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</si>
  <si>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</si>
  <si>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</si>
  <si>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</si>
  <si>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</si>
  <si>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</si>
  <si>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</si>
  <si>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</si>
  <si>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</si>
  <si>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</si>
  <si>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</si>
  <si>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</si>
  <si>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</si>
  <si>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</si>
  <si>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</si>
  <si>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</si>
  <si>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</si>
  <si>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</si>
  <si>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</si>
  <si>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</si>
  <si>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</si>
  <si>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</si>
  <si>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</si>
  <si>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</si>
  <si>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</si>
  <si>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</si>
  <si>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</si>
  <si>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</si>
  <si>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</si>
  <si>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</si>
  <si>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</si>
  <si>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</si>
  <si>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</si>
  <si>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</si>
  <si>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</si>
  <si>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</si>
  <si>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</si>
  <si>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</si>
  <si>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</si>
  <si>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</si>
  <si>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</si>
  <si>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</si>
  <si>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</si>
  <si>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</si>
  <si>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</si>
  <si>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</si>
  <si>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</si>
  <si>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</si>
  <si>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</si>
  <si>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</si>
  <si>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</si>
  <si>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</si>
  <si>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</si>
  <si>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</si>
  <si>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</si>
  <si>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</si>
  <si>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</si>
  <si>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</si>
  <si>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</si>
  <si>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</si>
  <si>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</si>
  <si>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</si>
  <si>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</si>
  <si>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</si>
  <si>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</si>
  <si>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</si>
  <si>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</si>
  <si>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</si>
  <si>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</si>
  <si>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</si>
  <si>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</si>
  <si>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</si>
  <si>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</si>
  <si>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</si>
  <si>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</si>
  <si>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</si>
  <si>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</si>
  <si>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</si>
  <si>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</si>
  <si>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</si>
  <si>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</si>
  <si>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</si>
  <si>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</si>
  <si>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</si>
  <si>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</si>
  <si>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</si>
  <si>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</si>
  <si>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</si>
  <si>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</si>
  <si>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</si>
  <si>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</si>
  <si>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</si>
  <si>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</si>
  <si>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</si>
  <si>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</si>
  <si>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</si>
  <si>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</si>
  <si>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</si>
  <si>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</si>
  <si>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</si>
  <si>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</si>
  <si>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</si>
  <si>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</si>
  <si>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</si>
  <si>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</si>
  <si>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</si>
  <si>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</si>
  <si>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</si>
  <si>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</si>
  <si>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</si>
  <si>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</si>
  <si>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</si>
  <si>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</si>
  <si>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</si>
  <si>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</si>
  <si>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</si>
  <si>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</si>
  <si>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</si>
  <si>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</si>
  <si>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</si>
  <si>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</si>
  <si>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</si>
  <si>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</si>
  <si>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</si>
  <si>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</si>
  <si>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</si>
  <si>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</si>
  <si>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</si>
  <si>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</si>
  <si>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</si>
  <si>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</si>
  <si>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</si>
  <si>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</si>
  <si>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</si>
  <si>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</si>
  <si>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</si>
  <si>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</si>
  <si>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</si>
  <si>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</si>
  <si>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</si>
  <si>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</si>
  <si>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</si>
  <si>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</si>
  <si>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</si>
  <si>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</si>
  <si>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</si>
  <si>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</si>
  <si>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</si>
  <si>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</si>
  <si>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</si>
  <si>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</si>
  <si>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</si>
  <si>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</si>
  <si>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</si>
  <si>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</si>
  <si>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</si>
  <si>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</si>
  <si>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</si>
  <si>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</si>
  <si>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</si>
  <si>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</si>
  <si>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</si>
  <si>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</si>
  <si>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</si>
  <si>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</si>
  <si>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</si>
  <si>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</si>
  <si>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</si>
  <si>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</si>
  <si>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</si>
  <si>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</si>
  <si>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</si>
  <si>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</si>
  <si>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</si>
  <si>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</si>
  <si>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</si>
  <si>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</si>
  <si>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</si>
  <si>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</si>
  <si>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</si>
  <si>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</si>
  <si>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</si>
  <si>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</si>
  <si>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</si>
  <si>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</si>
  <si>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</si>
  <si>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</si>
  <si>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</si>
  <si>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</si>
  <si>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</si>
  <si>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</si>
  <si>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</si>
  <si>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</si>
  <si>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</si>
  <si>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</si>
  <si>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</si>
  <si>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</si>
  <si>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</si>
  <si>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</si>
  <si>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</si>
  <si>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</si>
  <si>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</si>
  <si>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</si>
  <si>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</si>
  <si>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</si>
  <si>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</si>
  <si>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</si>
  <si>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</si>
  <si>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</si>
  <si>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</si>
  <si>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</si>
  <si>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</si>
  <si>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</si>
  <si>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</si>
  <si>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</si>
  <si>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</si>
  <si>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</si>
  <si>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</si>
  <si>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</si>
  <si>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</si>
  <si>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</si>
  <si>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</si>
  <si>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</si>
  <si>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</si>
  <si>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</si>
  <si>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</si>
  <si>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</si>
  <si>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</si>
  <si>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</si>
  <si>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</si>
  <si>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</si>
  <si>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</si>
  <si>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</si>
  <si>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</si>
  <si>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</si>
  <si>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</si>
  <si>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</si>
  <si>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</si>
  <si>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</si>
  <si>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</si>
  <si>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</si>
  <si>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</si>
  <si>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</si>
  <si>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</si>
  <si>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</si>
  <si>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</si>
  <si>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</si>
  <si>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</si>
  <si>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</si>
  <si>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</si>
  <si>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</si>
  <si>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</si>
  <si>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</si>
  <si>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</si>
  <si>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</si>
  <si>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</si>
  <si>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</si>
  <si>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</si>
  <si>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</si>
  <si>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</si>
  <si>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</si>
  <si>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</si>
  <si>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</si>
  <si>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</si>
  <si>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</si>
  <si>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</si>
  <si>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</si>
  <si>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</si>
  <si>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</si>
  <si>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</si>
  <si>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</si>
  <si>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</si>
  <si>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</si>
  <si>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</si>
  <si>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</si>
  <si>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</si>
  <si>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</si>
  <si>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</si>
  <si>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</si>
  <si>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</si>
  <si>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</si>
  <si>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</si>
  <si>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</si>
  <si>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</si>
  <si>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</si>
  <si>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</si>
  <si>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</si>
  <si>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</si>
  <si>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</si>
  <si>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</si>
  <si>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</si>
  <si>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</si>
  <si>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</si>
  <si>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</si>
  <si>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</si>
  <si>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</si>
  <si>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</si>
  <si>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</si>
  <si>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</si>
  <si>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</si>
  <si>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</si>
  <si>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</si>
  <si>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</si>
  <si>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</si>
  <si>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</si>
  <si>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</si>
  <si>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</si>
  <si>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</si>
  <si>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</si>
  <si>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</si>
  <si>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</si>
  <si>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</si>
  <si>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</si>
  <si>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</si>
  <si>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</si>
  <si>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</si>
  <si>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</si>
  <si>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</si>
  <si>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</si>
  <si>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</si>
  <si>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</si>
  <si>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</si>
  <si>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</si>
  <si>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</si>
  <si>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</si>
  <si>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</si>
  <si>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</si>
  <si>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</si>
  <si>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</si>
  <si>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</si>
  <si>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</si>
  <si>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</si>
  <si>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</si>
  <si>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</si>
  <si>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</si>
  <si>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</si>
  <si>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</si>
  <si>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</si>
  <si>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</si>
  <si>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</si>
  <si>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</si>
  <si>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</si>
  <si>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</si>
  <si>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</si>
  <si>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</si>
  <si>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</si>
  <si>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</si>
  <si>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</si>
  <si>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</si>
  <si>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</si>
  <si>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</si>
  <si>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</si>
  <si>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</si>
  <si>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</si>
  <si>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</si>
  <si>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</si>
  <si>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</si>
  <si>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</si>
  <si>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</si>
  <si>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</si>
  <si>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</si>
  <si>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</si>
  <si>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</si>
  <si>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</si>
  <si>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</si>
  <si>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</si>
  <si>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</si>
  <si>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</si>
  <si>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</si>
  <si>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</si>
  <si>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</si>
  <si>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</si>
  <si>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</si>
  <si>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</si>
  <si>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</si>
  <si>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</si>
  <si>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</si>
  <si>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</si>
  <si>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</si>
  <si>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</si>
  <si>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</si>
  <si>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</si>
  <si>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</si>
  <si>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</si>
  <si>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</si>
  <si>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</si>
  <si>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</si>
  <si>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</si>
  <si>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</si>
  <si>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</si>
  <si>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</si>
  <si>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</si>
  <si>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</si>
  <si>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</si>
  <si>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</si>
  <si>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</si>
  <si>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</si>
  <si>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</si>
  <si>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</si>
  <si>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</si>
  <si>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</si>
  <si>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</si>
  <si>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</si>
  <si>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</si>
  <si>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</si>
  <si>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</si>
  <si>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</si>
  <si>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</si>
  <si>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</si>
  <si>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</si>
  <si>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</si>
  <si>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</si>
  <si>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</si>
  <si>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</si>
  <si>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</si>
  <si>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</si>
  <si>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</si>
  <si>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</si>
  <si>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</si>
  <si>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</si>
  <si>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</si>
  <si>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</si>
  <si>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</si>
  <si>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</si>
  <si>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</si>
  <si>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</si>
  <si>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</si>
  <si>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</si>
  <si>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</si>
  <si>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</si>
  <si>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</si>
  <si>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</si>
  <si>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</si>
  <si>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</si>
  <si>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</si>
  <si>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</si>
  <si>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</si>
  <si>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</si>
  <si>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</si>
  <si>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</si>
  <si>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</si>
  <si>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</si>
  <si>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</si>
  <si>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</si>
  <si>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</si>
  <si>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</si>
  <si>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</si>
  <si>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</si>
  <si>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</si>
  <si>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</si>
  <si>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</si>
  <si>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</si>
  <si>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</si>
  <si>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</si>
  <si>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</si>
  <si>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</si>
  <si>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</si>
  <si>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</si>
  <si>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</si>
  <si>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</si>
  <si>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</si>
  <si>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</si>
  <si>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</si>
  <si>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</si>
  <si>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</si>
  <si>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</si>
  <si>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</si>
  <si>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</si>
  <si>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</si>
  <si>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</si>
  <si>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</si>
  <si>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</si>
  <si>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</si>
  <si>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</si>
  <si>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</si>
  <si>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</si>
  <si>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</si>
  <si>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</si>
  <si>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</si>
  <si>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</si>
  <si>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</si>
  <si>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</si>
  <si>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</si>
  <si>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</si>
  <si>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</si>
  <si>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</si>
  <si>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</si>
  <si>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</si>
  <si>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</si>
  <si>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</si>
  <si>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</si>
  <si>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</si>
  <si>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</si>
  <si>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</si>
  <si>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</si>
  <si>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</si>
  <si>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</si>
  <si>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</si>
  <si>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</si>
  <si>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</si>
  <si>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</si>
  <si>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</si>
  <si>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</si>
  <si>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</si>
  <si>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</si>
  <si>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</si>
  <si>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</si>
  <si>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</si>
  <si>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</si>
  <si>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</si>
  <si>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</si>
  <si>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</si>
  <si>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</si>
  <si>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</si>
  <si>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</si>
  <si>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</si>
  <si>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</si>
  <si>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</si>
  <si>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</si>
  <si>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</si>
  <si>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</si>
  <si>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</si>
  <si>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</si>
  <si>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</si>
  <si>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</si>
  <si>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</si>
  <si>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</si>
  <si>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</si>
  <si>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</si>
  <si>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</si>
  <si>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</si>
  <si>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</si>
  <si>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</si>
  <si>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</si>
  <si>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</si>
  <si>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</si>
  <si>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</si>
  <si>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</si>
  <si>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</si>
  <si>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</si>
  <si>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</si>
  <si>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</si>
  <si>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</si>
  <si>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</si>
  <si>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</si>
  <si>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</si>
  <si>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</si>
  <si>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</si>
  <si>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</si>
  <si>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</si>
  <si>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</si>
  <si>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</si>
  <si>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</si>
  <si>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</si>
  <si>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</si>
  <si>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</si>
  <si>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</si>
  <si>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</si>
  <si>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</si>
  <si>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</si>
  <si>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</si>
  <si>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</si>
  <si>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</si>
  <si>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</si>
  <si>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</si>
  <si>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</si>
  <si>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</si>
  <si>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</si>
  <si>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</si>
  <si>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</si>
  <si>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</si>
  <si>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</si>
  <si>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</si>
  <si>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</si>
  <si>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</si>
  <si>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</si>
  <si>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</si>
  <si>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</si>
  <si>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</si>
  <si>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</si>
  <si>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</si>
  <si>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</si>
  <si>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</si>
  <si>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</si>
  <si>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</si>
  <si>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</si>
  <si>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</si>
  <si>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</si>
  <si>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</si>
  <si>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</si>
  <si>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</si>
  <si>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</si>
  <si>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</si>
  <si>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</si>
  <si>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</si>
  <si>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</si>
  <si>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</si>
  <si>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</si>
  <si>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</si>
  <si>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</si>
  <si>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</si>
  <si>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</si>
  <si>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</si>
  <si>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</si>
  <si>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</si>
  <si>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</si>
  <si>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</si>
  <si>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</si>
  <si>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</si>
  <si>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</si>
  <si>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</si>
  <si>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</si>
  <si>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</si>
  <si>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</si>
  <si>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</si>
  <si>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</si>
  <si>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</si>
  <si>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</si>
  <si>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</si>
  <si>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</si>
  <si>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</si>
  <si>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</si>
  <si>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</si>
  <si>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</si>
  <si>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</si>
  <si>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</si>
  <si>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</si>
  <si>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</si>
  <si>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</si>
  <si>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</si>
  <si>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</si>
  <si>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</si>
  <si>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</si>
  <si>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</si>
  <si>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</si>
  <si>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</si>
  <si>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</si>
  <si>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</si>
  <si>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</si>
  <si>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</si>
  <si>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</si>
  <si>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</si>
  <si>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</si>
  <si>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</si>
  <si>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</si>
  <si>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</si>
  <si>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</si>
  <si>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</si>
  <si>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</si>
  <si>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</si>
  <si>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</si>
  <si>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</si>
  <si>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</si>
  <si>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</si>
  <si>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</si>
  <si>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</si>
  <si>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</si>
  <si>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</si>
  <si>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</si>
  <si>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</si>
  <si>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</si>
  <si>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</si>
  <si>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</si>
  <si>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</si>
  <si>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</si>
  <si>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</si>
  <si>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</si>
  <si>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</si>
  <si>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</si>
  <si>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</si>
  <si>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</si>
  <si>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</si>
  <si>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</si>
  <si>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</si>
  <si>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</si>
  <si>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</si>
  <si>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</si>
  <si>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</si>
  <si>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</si>
  <si>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</si>
  <si>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</si>
  <si>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</si>
  <si>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</si>
  <si>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</si>
  <si>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</si>
  <si>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</si>
  <si>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</si>
  <si>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</si>
  <si>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</si>
  <si>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</si>
  <si>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</si>
  <si>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</si>
  <si>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</si>
  <si>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</si>
  <si>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</si>
  <si>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</si>
  <si>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</si>
  <si>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</si>
  <si>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</si>
  <si>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</si>
  <si>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</si>
  <si>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</si>
  <si>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</si>
  <si>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</si>
  <si>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</si>
  <si>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</si>
  <si>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</si>
  <si>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</si>
  <si>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</si>
  <si>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</si>
  <si>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</si>
  <si>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</si>
  <si>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</si>
  <si>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</si>
  <si>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</si>
  <si>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</si>
  <si>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</si>
  <si>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</si>
  <si>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</si>
  <si>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</si>
  <si>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</si>
  <si>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</si>
  <si>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</si>
  <si>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</si>
  <si>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</si>
  <si>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</si>
  <si>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</si>
  <si>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</si>
  <si>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</si>
  <si>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</si>
  <si>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</si>
  <si>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</si>
  <si>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</si>
  <si>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</si>
  <si>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</si>
  <si>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</si>
  <si>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</si>
  <si>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</si>
  <si>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</si>
  <si>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</si>
  <si>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</si>
  <si>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</si>
  <si>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</si>
  <si>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</si>
  <si>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</si>
  <si>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</si>
  <si>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</si>
  <si>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</si>
  <si>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</si>
  <si>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</si>
  <si>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</si>
  <si>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</si>
  <si>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</si>
  <si>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</si>
  <si>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</si>
  <si>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</si>
  <si>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</si>
  <si>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</si>
  <si>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</si>
  <si>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</si>
  <si>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</si>
  <si>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</si>
  <si>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</si>
  <si>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</si>
  <si>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</si>
  <si>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</si>
  <si>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</si>
  <si>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</si>
  <si>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</si>
  <si>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</si>
  <si>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</si>
  <si>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</si>
  <si>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</si>
  <si>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</si>
  <si>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</si>
  <si>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</si>
  <si>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</si>
  <si>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</si>
  <si>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</si>
  <si>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</si>
  <si>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</si>
  <si>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</si>
  <si>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</si>
  <si>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</si>
  <si>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</si>
  <si>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</si>
  <si>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</si>
  <si>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</si>
  <si>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</si>
  <si>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</si>
  <si>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</si>
  <si>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</si>
  <si>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</si>
  <si>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</si>
  <si>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</si>
  <si>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</si>
  <si>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</si>
  <si>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</si>
  <si>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</si>
  <si>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</si>
  <si>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</si>
  <si>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</si>
  <si>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</si>
  <si>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</si>
  <si>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</si>
  <si>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</si>
  <si>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</si>
  <si>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</si>
  <si>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</si>
  <si>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</si>
  <si>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</si>
  <si>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</si>
  <si>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</si>
  <si>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</si>
  <si>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</si>
  <si>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</si>
  <si>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</si>
  <si>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</si>
  <si>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</si>
  <si>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</si>
  <si>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</si>
  <si>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</si>
  <si>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</si>
  <si>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</si>
  <si>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</si>
  <si>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</si>
  <si>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</si>
  <si>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</si>
  <si>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</si>
  <si>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</si>
  <si>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</si>
  <si>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</si>
  <si>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</si>
  <si>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</si>
  <si>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</si>
  <si>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</si>
  <si>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</si>
  <si>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</si>
  <si>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</si>
  <si>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</si>
  <si>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</si>
  <si>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</si>
  <si>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</si>
  <si>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</si>
  <si>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</si>
  <si>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</si>
  <si>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</si>
  <si>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</si>
  <si>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</si>
  <si>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</si>
  <si>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</si>
  <si>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</si>
  <si>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</si>
  <si>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</si>
  <si>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</si>
  <si>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</si>
  <si>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</si>
  <si>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</si>
  <si>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</si>
  <si>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</si>
  <si>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</si>
  <si>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</si>
  <si>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</si>
  <si>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</si>
  <si>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</si>
  <si>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</si>
  <si>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</si>
  <si>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</si>
  <si>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</si>
  <si>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</si>
  <si>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</si>
  <si>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</si>
  <si>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</si>
  <si>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</si>
  <si>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</si>
  <si>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</si>
  <si>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</si>
  <si>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</si>
  <si>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</si>
  <si>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</si>
  <si>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</si>
  <si>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</si>
  <si>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</si>
  <si>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</si>
  <si>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</si>
  <si>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</si>
  <si>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</si>
  <si>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</si>
  <si>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</si>
  <si>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</si>
  <si>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</si>
  <si>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</si>
  <si>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</si>
  <si>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</si>
  <si>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</si>
  <si>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</si>
  <si>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</si>
  <si>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</si>
  <si>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</si>
  <si>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</si>
  <si>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</si>
  <si>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</si>
  <si>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</si>
  <si>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</si>
  <si>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</si>
  <si>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</si>
  <si>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</si>
  <si>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</si>
  <si>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</si>
  <si>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</si>
  <si>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</si>
  <si>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</si>
  <si>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</si>
  <si>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</si>
  <si>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</si>
  <si>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</si>
  <si>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</si>
  <si>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</si>
  <si>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</si>
  <si>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</si>
  <si>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</si>
  <si>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</si>
  <si>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</si>
  <si>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</si>
  <si>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</si>
  <si>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</si>
  <si>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</si>
  <si>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</si>
  <si>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</si>
  <si>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</si>
  <si>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</si>
  <si>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</si>
  <si>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</si>
  <si>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</si>
  <si>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</si>
  <si>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</si>
  <si>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</si>
  <si>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</si>
  <si>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</si>
  <si>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</si>
  <si>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</si>
  <si>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</si>
  <si>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</si>
  <si>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</si>
  <si>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</si>
  <si>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</si>
  <si>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</si>
  <si>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</si>
  <si>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</si>
  <si>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</si>
  <si>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</si>
  <si>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</si>
  <si>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</si>
  <si>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</si>
  <si>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</si>
  <si>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</si>
  <si>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</si>
  <si>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</si>
  <si>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</si>
  <si>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</si>
  <si>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</si>
  <si>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</si>
  <si>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</si>
  <si>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</si>
  <si>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</si>
  <si>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</si>
  <si>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</si>
  <si>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</si>
  <si>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</si>
  <si>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</si>
  <si>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</si>
  <si>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</si>
  <si>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</si>
  <si>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</si>
  <si>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</si>
  <si>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</si>
  <si>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</si>
  <si>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</si>
  <si>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</si>
  <si>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</si>
  <si>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</si>
  <si>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</si>
  <si>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</si>
  <si>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</si>
  <si>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</si>
  <si>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</si>
  <si>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</si>
  <si>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</si>
  <si>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</si>
  <si>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</si>
  <si>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</si>
  <si>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</si>
  <si>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</si>
  <si>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</si>
  <si>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</si>
  <si>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</si>
  <si>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</si>
  <si>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</si>
  <si>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</si>
  <si>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</si>
  <si>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</si>
  <si>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</si>
  <si>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</si>
  <si>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</si>
  <si>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</si>
  <si>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</si>
  <si>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</si>
  <si>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</si>
  <si>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</si>
  <si>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</si>
  <si>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</si>
  <si>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</si>
  <si>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</si>
  <si>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</si>
  <si>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</si>
  <si>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</si>
  <si>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</si>
  <si>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</si>
  <si>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</si>
  <si>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</si>
  <si>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</si>
  <si>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</si>
  <si>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</si>
  <si>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</si>
  <si>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</si>
  <si>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</si>
  <si>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</si>
  <si>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</si>
  <si>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</si>
  <si>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</si>
  <si>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</si>
  <si>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</si>
  <si>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</si>
  <si>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</si>
  <si>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</si>
  <si>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</si>
  <si>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</si>
  <si>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</si>
  <si>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</si>
  <si>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</si>
  <si>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</si>
  <si>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</si>
  <si>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</si>
  <si>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</si>
  <si>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</si>
  <si>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</si>
  <si>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</si>
  <si>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</si>
  <si>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</si>
  <si>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</si>
  <si>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</si>
  <si>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</si>
  <si>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</si>
  <si>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</si>
  <si>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</si>
  <si>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</si>
  <si>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</si>
  <si>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</si>
  <si>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</si>
  <si>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</si>
  <si>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</si>
  <si>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</si>
  <si>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</si>
  <si>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</si>
  <si>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</si>
  <si>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</si>
  <si>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</si>
  <si>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</si>
  <si>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</si>
  <si>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</si>
  <si>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</si>
  <si>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</si>
  <si>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</si>
  <si>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</si>
  <si>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</si>
  <si>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</si>
  <si>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</si>
  <si>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</si>
  <si>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</si>
  <si>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</si>
  <si>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</si>
  <si>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</si>
  <si>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</si>
  <si>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</si>
  <si>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</si>
  <si>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</si>
  <si>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</si>
  <si>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</si>
  <si>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</si>
  <si>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</si>
  <si>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</si>
  <si>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</si>
  <si>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</si>
  <si>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</si>
  <si>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</si>
  <si>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</si>
  <si>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</si>
  <si>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</si>
  <si>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</si>
  <si>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</si>
  <si>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</si>
  <si>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</si>
  <si>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</si>
  <si>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</si>
  <si>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</si>
  <si>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</si>
  <si>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</si>
  <si>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</si>
  <si>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</si>
  <si>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</si>
  <si>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</si>
  <si>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</si>
  <si>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</si>
  <si>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</si>
  <si>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</si>
  <si>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</si>
  <si>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</si>
  <si>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</si>
  <si>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</si>
  <si>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</si>
  <si>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</si>
  <si>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</si>
  <si>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</si>
  <si>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</si>
  <si>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</si>
  <si>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</si>
  <si>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</si>
  <si>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</si>
  <si>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</si>
  <si>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</si>
  <si>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</si>
  <si>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</si>
  <si>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</si>
  <si>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</si>
  <si>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</si>
  <si>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</si>
  <si>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</si>
  <si>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</si>
  <si>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</si>
  <si>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</si>
  <si>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</si>
  <si>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</si>
  <si>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</si>
  <si>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</si>
  <si>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</si>
  <si>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</si>
  <si>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</si>
  <si>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</si>
  <si>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</si>
  <si>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</si>
  <si>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</si>
  <si>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</si>
  <si>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</si>
  <si>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</si>
  <si>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</si>
  <si>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</si>
  <si>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</si>
  <si>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</si>
  <si>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</si>
  <si>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</si>
  <si>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</si>
  <si>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</si>
  <si>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</si>
  <si>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</si>
  <si>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</si>
  <si>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</si>
  <si>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</si>
  <si>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</si>
  <si>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</si>
  <si>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</si>
  <si>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</si>
  <si>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</si>
  <si>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</si>
  <si>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</si>
  <si>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</si>
  <si>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</si>
  <si>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</si>
  <si>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</si>
  <si>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</si>
  <si>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</si>
  <si>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</si>
  <si>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</si>
  <si>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</si>
  <si>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</si>
  <si>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</si>
  <si>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</si>
  <si>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</si>
  <si>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</si>
  <si>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</si>
  <si>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</si>
  <si>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</si>
  <si>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</si>
  <si>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</si>
  <si>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</si>
  <si>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</si>
  <si>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</si>
  <si>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</si>
  <si>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</si>
  <si>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</si>
  <si>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</si>
  <si>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</si>
  <si>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</si>
  <si>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</si>
  <si>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</si>
  <si>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</si>
  <si>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</si>
  <si>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</si>
  <si>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</si>
  <si>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</si>
  <si>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</si>
  <si>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</si>
  <si>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</si>
  <si>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</si>
  <si>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</si>
  <si>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</si>
  <si>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</si>
  <si>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</si>
  <si>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</si>
  <si>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</si>
  <si>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</si>
  <si>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</si>
  <si>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</si>
  <si>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</si>
  <si>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</si>
  <si>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</si>
  <si>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</si>
  <si>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</si>
  <si>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</si>
  <si>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</si>
  <si>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</si>
  <si>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</si>
  <si>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</si>
  <si>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</si>
  <si>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</si>
  <si>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</si>
  <si>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</si>
  <si>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</si>
  <si>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</si>
  <si>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</si>
  <si>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</si>
  <si>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</si>
  <si>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</si>
  <si>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</si>
  <si>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</si>
  <si>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</si>
  <si>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</si>
  <si>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</si>
  <si>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</si>
  <si>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</si>
  <si>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</si>
  <si>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</si>
  <si>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</si>
  <si>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</si>
  <si>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</si>
  <si>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</si>
  <si>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</si>
  <si>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</si>
  <si>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</si>
  <si>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</si>
  <si>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</si>
  <si>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</si>
  <si>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</si>
  <si>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</si>
  <si>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</si>
  <si>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</si>
  <si>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</si>
  <si>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</si>
  <si>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</si>
  <si>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</si>
  <si>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</si>
  <si>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</si>
  <si>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</si>
  <si>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</si>
  <si>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</si>
  <si>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</si>
  <si>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</si>
  <si>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</si>
  <si>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</si>
  <si>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</si>
  <si>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</si>
  <si>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</si>
  <si>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</si>
  <si>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</si>
  <si>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</si>
  <si>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</si>
  <si>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</si>
  <si>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</si>
  <si>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</si>
  <si>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</si>
  <si>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</si>
  <si>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</si>
  <si>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</si>
  <si>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</si>
  <si>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</si>
  <si>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</si>
  <si>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</si>
  <si>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</si>
  <si>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</si>
  <si>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</si>
  <si>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</si>
  <si>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</si>
  <si>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</si>
  <si>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</si>
  <si>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</si>
  <si>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</si>
  <si>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</si>
  <si>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</si>
  <si>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</si>
  <si>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</si>
  <si>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</si>
  <si>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</si>
  <si>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</si>
  <si>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</si>
  <si>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</si>
  <si>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</si>
  <si>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</si>
  <si>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</si>
  <si>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</si>
  <si>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</si>
  <si>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</si>
  <si>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</si>
  <si>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</si>
  <si>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</si>
  <si>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</si>
  <si>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</si>
  <si>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</si>
  <si>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</si>
  <si>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</si>
  <si>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</si>
  <si>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</si>
  <si>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</si>
  <si>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</si>
  <si>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</si>
  <si>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</si>
  <si>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</si>
  <si>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</si>
  <si>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</si>
  <si>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</si>
  <si>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</si>
  <si>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</si>
  <si>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</si>
  <si>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</si>
  <si>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</si>
  <si>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</si>
  <si>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</si>
  <si>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</si>
  <si>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</si>
  <si>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</si>
  <si>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</si>
  <si>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</si>
  <si>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</si>
  <si>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</si>
  <si>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</si>
  <si>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</si>
  <si>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</si>
  <si>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</si>
  <si>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</si>
  <si>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</si>
  <si>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</si>
  <si>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</si>
  <si>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</si>
  <si>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</si>
  <si>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</si>
  <si>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</si>
  <si>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</si>
  <si>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</si>
  <si>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</si>
  <si>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</si>
  <si>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</si>
  <si>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</si>
  <si>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</si>
  <si>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</si>
  <si>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</si>
  <si>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</si>
  <si>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</si>
  <si>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</si>
  <si>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</si>
  <si>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</si>
  <si>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</si>
  <si>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</si>
  <si>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</si>
  <si>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</si>
  <si>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</si>
  <si>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</si>
  <si>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</si>
  <si>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</si>
  <si>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</si>
  <si>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</si>
  <si>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</si>
  <si>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</si>
  <si>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</si>
  <si>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</si>
  <si>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</si>
  <si>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</si>
  <si>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</si>
  <si>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</si>
  <si>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</si>
  <si>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</si>
  <si>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</si>
  <si>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</si>
  <si>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</si>
  <si>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</si>
  <si>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</si>
  <si>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</si>
  <si>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</si>
  <si>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</si>
  <si>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</si>
  <si>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</si>
  <si>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</si>
  <si>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</si>
  <si>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</si>
  <si>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</si>
  <si>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</si>
  <si>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</si>
  <si>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</si>
  <si>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</si>
  <si>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</si>
  <si>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</si>
  <si>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</si>
  <si>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</si>
  <si>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</si>
  <si>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</si>
  <si>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</si>
  <si>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</si>
  <si>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</si>
  <si>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</si>
  <si>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</si>
  <si>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</si>
  <si>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</si>
  <si>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</si>
  <si>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</si>
  <si>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</si>
  <si>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</si>
  <si>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</si>
  <si>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</si>
  <si>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</si>
  <si>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</si>
  <si>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</si>
  <si>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</si>
  <si>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</si>
  <si>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</si>
  <si>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</si>
  <si>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</si>
  <si>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</si>
  <si>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</si>
  <si>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</si>
  <si>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</si>
  <si>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</si>
  <si>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</si>
  <si>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</si>
  <si>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</si>
  <si>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</si>
  <si>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</si>
  <si>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</si>
  <si>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</si>
  <si>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</si>
  <si>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</si>
  <si>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</si>
  <si>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</si>
  <si>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</si>
  <si>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</si>
  <si>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</si>
  <si>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</si>
  <si>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</si>
  <si>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</si>
  <si>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</si>
  <si>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</si>
  <si>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</si>
  <si>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</si>
  <si>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</si>
  <si>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</si>
  <si>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</si>
  <si>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</si>
  <si>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</si>
  <si>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</si>
  <si>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</si>
  <si>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</si>
  <si>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</si>
  <si>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</si>
  <si>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</si>
  <si>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</si>
  <si>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</si>
  <si>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</si>
  <si>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</si>
  <si>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</si>
  <si>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</si>
  <si>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</si>
  <si>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</si>
  <si>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</si>
  <si>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</si>
  <si>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</si>
  <si>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</si>
  <si>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</si>
  <si>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</si>
  <si>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</si>
  <si>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</si>
  <si>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</si>
  <si>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</si>
  <si>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</si>
  <si>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</si>
  <si>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</si>
  <si>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</si>
  <si>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</si>
  <si>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</si>
  <si>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</si>
  <si>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</si>
  <si>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</si>
  <si>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</si>
  <si>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</si>
  <si>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</si>
  <si>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</si>
  <si>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</si>
  <si>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</si>
  <si>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</si>
  <si>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</si>
  <si>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</si>
  <si>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</si>
  <si>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</si>
  <si>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</si>
  <si>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</si>
  <si>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</si>
  <si>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</si>
  <si>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</si>
  <si>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</si>
  <si>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</si>
  <si>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</si>
  <si>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</si>
  <si>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</si>
  <si>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</si>
  <si>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</si>
  <si>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</si>
  <si>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</si>
  <si>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</si>
  <si>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</si>
  <si>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</si>
  <si>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</si>
  <si>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</si>
  <si>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</si>
  <si>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</si>
  <si>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</si>
  <si>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</si>
  <si>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</si>
  <si>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</si>
  <si>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</si>
  <si>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</si>
  <si>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</si>
  <si>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</si>
  <si>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</si>
  <si>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</si>
  <si>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</si>
  <si>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</si>
  <si>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</si>
  <si>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</si>
  <si>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</si>
  <si>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</si>
  <si>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</si>
  <si>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</si>
  <si>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</si>
  <si>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</si>
  <si>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</si>
  <si>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</si>
  <si>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</si>
  <si>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</si>
  <si>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</si>
  <si>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</si>
  <si>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</si>
  <si>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</si>
  <si>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</si>
  <si>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</si>
  <si>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</si>
  <si>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</si>
  <si>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</si>
  <si>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</si>
  <si>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</si>
  <si>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</si>
  <si>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</si>
  <si>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</si>
  <si>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</si>
  <si>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</si>
  <si>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</si>
  <si>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</si>
  <si>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</si>
  <si>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</si>
  <si>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</si>
  <si>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</si>
  <si>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</si>
  <si>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</si>
  <si>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</si>
  <si>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</si>
  <si>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</si>
  <si>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</si>
  <si>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</si>
  <si>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</si>
  <si>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</si>
  <si>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</si>
  <si>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</si>
  <si>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</si>
  <si>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</si>
  <si>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</si>
  <si>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</si>
  <si>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</si>
  <si>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</si>
  <si>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</si>
  <si>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</si>
  <si>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</si>
  <si>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</si>
  <si>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</si>
  <si>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</si>
  <si>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</si>
  <si>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</si>
  <si>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</si>
  <si>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</si>
  <si>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</si>
  <si>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</si>
  <si>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</si>
  <si>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</si>
  <si>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</si>
  <si>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</si>
  <si>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</si>
  <si>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</si>
  <si>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</si>
  <si>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</si>
  <si>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</si>
  <si>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</si>
  <si>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</si>
  <si>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</si>
  <si>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</si>
  <si>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</si>
  <si>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</si>
  <si>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</si>
  <si>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</si>
  <si>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</si>
  <si>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</si>
  <si>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</si>
  <si>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</si>
  <si>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</si>
  <si>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</si>
  <si>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</si>
  <si>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</si>
  <si>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</si>
  <si>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</si>
  <si>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</si>
  <si>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</si>
  <si>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</si>
  <si>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</si>
  <si>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</si>
  <si>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</si>
  <si>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</si>
  <si>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</si>
  <si>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</si>
  <si>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</si>
  <si>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</si>
  <si>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</si>
  <si>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</si>
  <si>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</si>
  <si>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</si>
  <si>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</si>
  <si>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</si>
  <si>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</si>
  <si>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</si>
  <si>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</si>
  <si>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</si>
  <si>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</si>
  <si>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</si>
  <si>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</si>
  <si>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</si>
  <si>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</si>
  <si>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</si>
  <si>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</si>
  <si>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</si>
  <si>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</si>
  <si>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</si>
  <si>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</si>
  <si>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</si>
  <si>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</si>
  <si>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</si>
  <si>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</si>
  <si>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</si>
  <si>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</si>
  <si>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</si>
  <si>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</si>
  <si>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</si>
  <si>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</si>
  <si>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</si>
  <si>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</si>
  <si>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</si>
  <si>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</si>
  <si>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</si>
  <si>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</si>
  <si>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</si>
  <si>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</si>
  <si>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</si>
  <si>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</si>
  <si>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</si>
  <si>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</si>
  <si>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</si>
  <si>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</si>
  <si>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</si>
  <si>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</si>
  <si>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</si>
  <si>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</si>
  <si>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</si>
  <si>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</si>
  <si>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</si>
  <si>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</si>
  <si>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</si>
  <si>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</si>
  <si>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</si>
  <si>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</si>
  <si>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</si>
  <si>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</si>
  <si>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</si>
  <si>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</si>
  <si>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</si>
  <si>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</si>
  <si>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</si>
  <si>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</si>
  <si>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</si>
  <si>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</si>
  <si>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</si>
  <si>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</si>
  <si>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</si>
  <si>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</si>
  <si>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</si>
  <si>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</si>
  <si>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</si>
  <si>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</si>
  <si>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</si>
  <si>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</si>
  <si>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</si>
  <si>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</si>
  <si>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</si>
  <si>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</si>
  <si>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</si>
  <si>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</si>
  <si>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</si>
  <si>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</si>
  <si>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</si>
  <si>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</si>
  <si>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</si>
  <si>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</si>
  <si>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</si>
  <si>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</si>
  <si>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</si>
  <si>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</si>
  <si>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</si>
  <si>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</si>
  <si>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</si>
  <si>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</si>
  <si>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</si>
  <si>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</si>
  <si>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</si>
  <si>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</si>
  <si>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</si>
  <si>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</si>
  <si>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</si>
  <si>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</si>
  <si>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</si>
  <si>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</si>
  <si>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</si>
  <si>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</si>
  <si>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</si>
  <si>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</si>
  <si>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</si>
  <si>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</si>
  <si>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</si>
  <si>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</si>
  <si>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</si>
  <si>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</si>
  <si>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</si>
  <si>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</si>
  <si>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</si>
  <si>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</si>
  <si>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</si>
  <si>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</si>
  <si>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</si>
  <si>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</si>
  <si>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</si>
  <si>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</si>
  <si>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</si>
  <si>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</si>
  <si>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</si>
  <si>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</si>
  <si>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</si>
  <si>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</si>
  <si>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</si>
  <si>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</si>
  <si>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</si>
  <si>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</si>
  <si>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</si>
  <si>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</si>
  <si>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</si>
  <si>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</si>
  <si>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</si>
  <si>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</si>
  <si>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</si>
  <si>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</si>
  <si>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</si>
  <si>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</si>
  <si>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</si>
  <si>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</si>
  <si>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</si>
  <si>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</si>
  <si>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</si>
  <si>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</si>
  <si>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</si>
  <si>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</si>
  <si>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</si>
  <si>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</si>
  <si>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</si>
  <si>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</si>
  <si>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</si>
  <si>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</si>
  <si>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</si>
  <si>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</si>
  <si>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</si>
  <si>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</si>
  <si>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</si>
  <si>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</si>
  <si>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</si>
  <si>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</si>
  <si>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</si>
  <si>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</si>
  <si>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</si>
  <si>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</si>
  <si>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</si>
  <si>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</si>
  <si>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</si>
  <si>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</si>
  <si>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</si>
  <si>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</si>
  <si>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</si>
  <si>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</si>
  <si>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</si>
  <si>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</si>
  <si>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</si>
  <si>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</si>
  <si>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</si>
  <si>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</si>
  <si>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</si>
  <si>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</si>
  <si>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</si>
  <si>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</si>
  <si>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</si>
  <si>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</si>
  <si>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</si>
  <si>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</si>
  <si>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</si>
  <si>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</si>
  <si>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</si>
  <si>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</si>
  <si>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</si>
  <si>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</si>
  <si>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</si>
  <si>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</si>
  <si>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</si>
  <si>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</si>
  <si>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</si>
  <si>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</si>
  <si>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</si>
  <si>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</si>
  <si>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</si>
  <si>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</si>
  <si>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</si>
  <si>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</si>
  <si>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</si>
  <si>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</si>
  <si>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</si>
  <si>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</si>
  <si>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</si>
  <si>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</si>
  <si>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</si>
  <si>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</si>
  <si>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</si>
  <si>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</si>
  <si>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</si>
  <si>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</si>
  <si>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</si>
  <si>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</si>
  <si>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</si>
  <si>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</si>
  <si>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</si>
  <si>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</si>
  <si>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</si>
  <si>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</si>
  <si>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</si>
  <si>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</si>
  <si>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</si>
  <si>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</si>
  <si>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</si>
  <si>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</si>
  <si>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</si>
  <si>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</si>
  <si>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</si>
  <si>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</si>
  <si>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</si>
  <si>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</si>
  <si>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</si>
  <si>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</si>
  <si>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</si>
  <si>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</si>
  <si>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</si>
  <si>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</si>
  <si>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</si>
  <si>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</si>
  <si>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</si>
  <si>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</si>
  <si>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</si>
  <si>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</si>
  <si>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</si>
  <si>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</si>
  <si>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</si>
  <si>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</si>
  <si>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</si>
  <si>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</si>
  <si>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</si>
  <si>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</si>
  <si>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</si>
  <si>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</si>
  <si>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</si>
  <si>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</si>
  <si>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</si>
  <si>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</si>
  <si>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</si>
  <si>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</si>
  <si>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</si>
  <si>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</si>
  <si>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</si>
  <si>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</si>
  <si>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</si>
  <si>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</si>
  <si>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</si>
  <si>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</si>
  <si>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</si>
  <si>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</si>
  <si>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</si>
  <si>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</si>
  <si>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</si>
  <si>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</si>
  <si>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</si>
  <si>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</si>
  <si>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</si>
  <si>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</si>
  <si>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</si>
  <si>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</si>
  <si>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</si>
  <si>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</si>
  <si>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</si>
  <si>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</si>
  <si>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</si>
  <si>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</si>
  <si>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</si>
  <si>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</si>
  <si>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</si>
  <si>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</si>
  <si>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</si>
  <si>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</si>
  <si>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</si>
  <si>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</si>
  <si>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</si>
  <si>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</si>
  <si>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</si>
  <si>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</si>
  <si>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</si>
  <si>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</si>
  <si>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</si>
  <si>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</si>
  <si>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</si>
  <si>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</si>
  <si>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</si>
  <si>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</si>
  <si>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</si>
  <si>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</si>
  <si>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</si>
  <si>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</si>
  <si>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</si>
  <si>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</si>
  <si>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</si>
  <si>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</si>
  <si>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</si>
  <si>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</si>
  <si>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</si>
  <si>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</si>
  <si>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</si>
  <si>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</si>
  <si>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</si>
  <si>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</si>
  <si>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</si>
  <si>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</si>
  <si>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</si>
  <si>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</si>
  <si>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</si>
  <si>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</si>
  <si>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</si>
  <si>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</si>
  <si>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</si>
  <si>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</si>
  <si>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</si>
  <si>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</si>
  <si>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</si>
  <si>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</si>
  <si>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</si>
  <si>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</si>
  <si>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</si>
  <si>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</si>
  <si>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</si>
  <si>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</si>
  <si>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</si>
  <si>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</si>
  <si>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</si>
  <si>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</si>
  <si>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</si>
  <si>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</si>
  <si>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</si>
  <si>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</si>
  <si>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</si>
  <si>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</si>
  <si>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</si>
  <si>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</si>
  <si>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</si>
  <si>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</si>
  <si>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</si>
  <si>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</si>
  <si>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</si>
  <si>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</si>
  <si>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</si>
  <si>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</si>
  <si>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</si>
  <si>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</si>
  <si>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</si>
  <si>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</si>
  <si>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</si>
  <si>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</si>
  <si>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</si>
  <si>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</si>
  <si>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</si>
  <si>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</si>
  <si>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</si>
  <si>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</si>
  <si>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</si>
  <si>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</si>
  <si>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</si>
  <si>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</si>
  <si>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</si>
  <si>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</si>
  <si>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</si>
  <si>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</si>
  <si>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</si>
  <si>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</si>
  <si>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</si>
  <si>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</si>
  <si>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</si>
  <si>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</si>
  <si>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</si>
  <si>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</si>
  <si>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</si>
  <si>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</si>
  <si>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</si>
  <si>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</si>
  <si>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</si>
  <si>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</si>
  <si>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</si>
  <si>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</si>
  <si>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</si>
  <si>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</si>
  <si>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</si>
  <si>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</si>
  <si>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</si>
  <si>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</si>
  <si>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</si>
  <si>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</si>
  <si>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</si>
  <si>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</si>
  <si>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</si>
  <si>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</si>
  <si>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</si>
  <si>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</si>
  <si>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</si>
  <si>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</si>
  <si>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</si>
  <si>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</si>
  <si>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</si>
  <si>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</si>
  <si>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</si>
  <si>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</si>
  <si>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</si>
  <si>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</si>
  <si>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</si>
  <si>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</si>
  <si>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</si>
  <si>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</si>
  <si>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</si>
  <si>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</si>
  <si>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</si>
  <si>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</si>
  <si>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</si>
  <si>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</si>
  <si>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</si>
  <si>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</si>
  <si>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</si>
  <si>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</si>
  <si>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</si>
  <si>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</si>
  <si>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</si>
  <si>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</si>
  <si>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</si>
  <si>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</si>
  <si>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</si>
  <si>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</si>
  <si>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</si>
  <si>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</si>
  <si>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</si>
  <si>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</si>
  <si>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</si>
  <si>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</si>
  <si>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</si>
  <si>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</si>
  <si>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</si>
  <si>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</si>
  <si>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</si>
  <si>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</si>
  <si>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</si>
  <si>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</si>
  <si>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</si>
  <si>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</si>
  <si>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</si>
  <si>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</si>
  <si>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</si>
  <si>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</si>
  <si>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</si>
  <si>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</si>
  <si>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</si>
  <si>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</si>
  <si>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</si>
  <si>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</si>
  <si>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</si>
  <si>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</si>
  <si>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</si>
  <si>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</si>
  <si>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</si>
  <si>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</si>
  <si>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</si>
  <si>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</si>
  <si>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</si>
  <si>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</si>
  <si>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</si>
  <si>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</si>
  <si>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</si>
  <si>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</si>
  <si>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</si>
  <si>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</si>
  <si>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</si>
  <si>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</si>
  <si>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</si>
  <si>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</si>
  <si>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</si>
  <si>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</si>
  <si>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</si>
  <si>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</si>
  <si>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</si>
  <si>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</si>
  <si>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</si>
  <si>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</si>
  <si>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</si>
  <si>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</si>
  <si>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</si>
  <si>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</si>
  <si>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</si>
  <si>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</si>
  <si>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</si>
  <si>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</si>
  <si>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</si>
  <si>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</si>
  <si>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</si>
  <si>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</si>
  <si>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</si>
  <si>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</si>
  <si>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</si>
  <si>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</si>
  <si>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</si>
  <si>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</si>
  <si>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</si>
  <si>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</si>
  <si>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</si>
  <si>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</si>
  <si>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</si>
  <si>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</si>
  <si>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</si>
  <si>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</si>
  <si>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</si>
  <si>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</si>
  <si>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</si>
  <si>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</si>
  <si>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</si>
  <si>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</si>
  <si>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</si>
  <si>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</si>
  <si>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</si>
  <si>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</si>
  <si>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</si>
  <si>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</si>
  <si>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</si>
  <si>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</si>
  <si>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</si>
  <si>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</si>
  <si>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</si>
  <si>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</si>
  <si>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</si>
  <si>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</si>
  <si>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</si>
  <si>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</si>
  <si>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</si>
  <si>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</si>
  <si>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</si>
  <si>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</si>
  <si>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</si>
  <si>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</si>
  <si>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</si>
  <si>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</si>
  <si>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</si>
  <si>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</si>
  <si>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</si>
  <si>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</si>
  <si>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</si>
  <si>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</si>
  <si>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</si>
  <si>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</si>
  <si>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</si>
  <si>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</si>
  <si>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</si>
  <si>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</si>
  <si>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</si>
  <si>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</si>
  <si>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</si>
  <si>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</si>
  <si>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</si>
  <si>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</si>
  <si>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</si>
  <si>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</si>
  <si>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</si>
  <si>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</si>
  <si>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</si>
  <si>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</si>
  <si>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</si>
  <si>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</si>
  <si>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</si>
  <si>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</si>
  <si>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</si>
  <si>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</si>
  <si>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</si>
  <si>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</si>
  <si>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</si>
  <si>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</si>
  <si>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</si>
  <si>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</si>
  <si>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</si>
  <si>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</si>
  <si>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</si>
  <si>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</si>
  <si>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</si>
  <si>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</si>
  <si>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</si>
  <si>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</si>
  <si>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</si>
  <si>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</si>
  <si>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</si>
  <si>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</si>
  <si>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</si>
  <si>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</si>
  <si>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</si>
  <si>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</si>
  <si>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</si>
  <si>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</si>
  <si>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</si>
  <si>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</si>
  <si>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</si>
  <si>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</si>
  <si>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</si>
  <si>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</si>
  <si>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</si>
  <si>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</si>
  <si>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</si>
  <si>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</si>
  <si>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</si>
  <si>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</si>
  <si>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</si>
  <si>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</si>
  <si>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</si>
  <si>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</si>
  <si>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</si>
  <si>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</si>
  <si>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</si>
  <si>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</si>
  <si>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</si>
  <si>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</si>
  <si>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</si>
  <si>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</si>
  <si>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</si>
  <si>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</si>
  <si>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</si>
  <si>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</si>
  <si>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</si>
  <si>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</si>
  <si>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</si>
  <si>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</si>
  <si>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</si>
  <si>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</si>
  <si>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</si>
  <si>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</si>
  <si>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</si>
  <si>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</si>
  <si>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</si>
  <si>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</si>
  <si>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</si>
  <si>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</si>
  <si>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</si>
  <si>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</si>
  <si>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</si>
  <si>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</si>
  <si>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</si>
  <si>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</si>
  <si>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</si>
  <si>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</si>
  <si>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</si>
  <si>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</si>
  <si>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</si>
  <si>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</si>
  <si>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</si>
  <si>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</si>
  <si>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</si>
  <si>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</si>
  <si>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</si>
  <si>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</si>
  <si>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</si>
  <si>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</si>
  <si>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</si>
  <si>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</si>
  <si>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</si>
  <si>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</si>
  <si>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</si>
  <si>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</si>
  <si>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</si>
  <si>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</si>
  <si>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</si>
  <si>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</si>
  <si>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</si>
  <si>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</si>
  <si>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</si>
  <si>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</si>
  <si>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</si>
  <si>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</si>
  <si>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</si>
  <si>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</si>
  <si>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</si>
  <si>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</si>
  <si>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</si>
  <si>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</si>
  <si>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</si>
  <si>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</si>
  <si>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</si>
  <si>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</si>
  <si>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</si>
  <si>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</si>
  <si>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</si>
  <si>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</si>
  <si>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</si>
  <si>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</si>
  <si>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</si>
  <si>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</si>
  <si>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</si>
  <si>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</si>
  <si>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</si>
  <si>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</si>
  <si>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</si>
  <si>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</si>
  <si>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</si>
  <si>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</si>
  <si>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</si>
  <si>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</si>
  <si>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</si>
  <si>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</si>
  <si>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</si>
  <si>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</si>
  <si>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</si>
  <si>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</si>
  <si>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</si>
  <si>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</si>
  <si>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</si>
  <si>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</si>
  <si>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</si>
  <si>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</si>
  <si>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</si>
  <si>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</si>
  <si>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</si>
  <si>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</si>
  <si>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</si>
  <si>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</si>
  <si>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</si>
  <si>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</si>
  <si>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</si>
  <si>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</si>
  <si>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</si>
  <si>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</si>
  <si>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</si>
  <si>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</si>
  <si>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</si>
  <si>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</si>
  <si>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</si>
  <si>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</si>
  <si>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</si>
  <si>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</si>
  <si>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</si>
  <si>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</si>
  <si>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</si>
  <si>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</si>
  <si>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</si>
  <si>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</si>
  <si>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</si>
  <si>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</si>
  <si>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</si>
  <si>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</si>
  <si>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</si>
  <si>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</si>
  <si>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</si>
  <si>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</si>
  <si>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</si>
  <si>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</si>
  <si>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</si>
  <si>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</si>
  <si>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</si>
  <si>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</si>
  <si>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</si>
  <si>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</si>
  <si>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</si>
  <si>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</si>
  <si>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</si>
  <si>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</si>
  <si>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</si>
  <si>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</si>
  <si>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</si>
  <si>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</si>
  <si>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</si>
  <si>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</si>
  <si>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</si>
  <si>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</si>
  <si>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</si>
  <si>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</si>
  <si>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</si>
  <si>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</si>
  <si>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</si>
  <si>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</si>
  <si>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</si>
  <si>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</si>
  <si>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</si>
  <si>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</si>
  <si>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</si>
  <si>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</si>
  <si>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</si>
  <si>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</si>
  <si>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</si>
  <si>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</si>
  <si>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</si>
  <si>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</si>
  <si>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</si>
  <si>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</si>
  <si>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</si>
  <si>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</si>
  <si>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</si>
  <si>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</si>
  <si>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</si>
  <si>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</si>
  <si>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</si>
  <si>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</si>
  <si>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</si>
  <si>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</si>
  <si>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</si>
  <si>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</si>
  <si>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</si>
  <si>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</si>
  <si>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</si>
  <si>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</si>
  <si>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</si>
  <si>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</si>
  <si>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</si>
  <si>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</si>
  <si>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</si>
  <si>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</si>
  <si>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</si>
  <si>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</si>
  <si>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</si>
  <si>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</si>
  <si>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</si>
  <si>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</si>
  <si>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</si>
  <si>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</si>
  <si>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</si>
  <si>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</si>
  <si>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</si>
  <si>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</si>
  <si>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</si>
  <si>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</si>
  <si>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</si>
  <si>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</si>
  <si>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</si>
  <si>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</si>
  <si>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</si>
  <si>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</si>
  <si>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</si>
  <si>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</si>
  <si>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</si>
  <si>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</si>
  <si>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</si>
  <si>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</si>
  <si>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</si>
  <si>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</si>
  <si>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</si>
  <si>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</si>
  <si>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</si>
  <si>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</si>
  <si>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</si>
  <si>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</si>
  <si>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</si>
  <si>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</si>
  <si>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</si>
  <si>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</si>
  <si>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</si>
  <si>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</si>
  <si>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</si>
  <si>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</si>
  <si>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</si>
  <si>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</si>
  <si>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</si>
  <si>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</si>
  <si>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</si>
  <si>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</si>
  <si>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</si>
  <si>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</si>
  <si>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</si>
  <si>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</si>
  <si>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</si>
  <si>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</si>
  <si>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</si>
  <si>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</si>
  <si>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</si>
  <si>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</si>
  <si>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</si>
  <si>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</si>
  <si>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</si>
  <si>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</si>
  <si>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</si>
  <si>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</si>
  <si>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</si>
  <si>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</si>
  <si>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</si>
  <si>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</si>
  <si>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</si>
  <si>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</si>
  <si>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</si>
  <si>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</si>
  <si>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</si>
  <si>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</si>
  <si>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</si>
  <si>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</si>
  <si>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</si>
  <si>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</si>
  <si>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</si>
  <si>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</si>
  <si>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</si>
  <si>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</si>
  <si>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</si>
  <si>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</si>
  <si>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</si>
  <si>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</si>
  <si>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</si>
  <si>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</si>
  <si>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</si>
  <si>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</si>
  <si>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</si>
  <si>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</si>
  <si>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</si>
  <si>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</si>
  <si>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</si>
  <si>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</si>
  <si>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</si>
  <si>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</si>
  <si>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</si>
  <si>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</si>
  <si>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</si>
  <si>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</si>
  <si>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</si>
  <si>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</si>
  <si>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</si>
  <si>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</si>
  <si>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</si>
  <si>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</si>
  <si>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</si>
  <si>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</si>
  <si>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</si>
  <si>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</si>
  <si>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</si>
  <si>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</si>
  <si>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</si>
  <si>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</si>
  <si>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</si>
  <si>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</si>
  <si>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</si>
  <si>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</si>
  <si>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</si>
  <si>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</si>
  <si>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</si>
  <si>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</si>
  <si>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</si>
  <si>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</si>
  <si>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</si>
  <si>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</si>
  <si>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</si>
  <si>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</si>
  <si>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</si>
  <si>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</si>
  <si>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</si>
  <si>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</si>
  <si>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</si>
  <si>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</si>
  <si>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</si>
  <si>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</si>
  <si>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</si>
  <si>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</si>
  <si>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</si>
  <si>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</si>
  <si>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</si>
  <si>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</si>
  <si>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</si>
  <si>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</si>
  <si>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</si>
  <si>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</si>
  <si>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</si>
  <si>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</si>
  <si>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</si>
  <si>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</si>
  <si>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</si>
  <si>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</si>
  <si>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</si>
  <si>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</si>
  <si>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</si>
  <si>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</si>
  <si>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</si>
  <si>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</si>
  <si>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</si>
  <si>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</si>
  <si>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</si>
  <si>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</si>
  <si>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</si>
  <si>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</si>
  <si>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</si>
  <si>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</si>
  <si>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</si>
  <si>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</si>
  <si>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</si>
  <si>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</si>
  <si>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</si>
  <si>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</si>
  <si>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</si>
  <si>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</si>
  <si>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</si>
  <si>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</si>
  <si>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</si>
  <si>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</si>
  <si>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</si>
  <si>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</si>
  <si>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</si>
  <si>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</si>
  <si>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</si>
  <si>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</si>
  <si>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</si>
  <si>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</si>
  <si>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</si>
  <si>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</si>
  <si>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</si>
  <si>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</si>
  <si>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</si>
  <si>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</si>
  <si>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</si>
  <si>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</si>
  <si>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</si>
  <si>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</si>
  <si>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</si>
  <si>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</si>
  <si>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</si>
  <si>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</si>
  <si>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</si>
  <si>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</si>
  <si>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</si>
  <si>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</si>
  <si>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</si>
  <si>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</si>
  <si>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</si>
  <si>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</si>
  <si>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</si>
  <si>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</si>
  <si>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</si>
  <si>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</si>
  <si>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</si>
  <si>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</si>
  <si>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</si>
  <si>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</si>
  <si>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</si>
  <si>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</si>
  <si>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</si>
  <si>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</si>
  <si>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</si>
  <si>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</si>
  <si>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</si>
  <si>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</si>
  <si>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</si>
  <si>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</si>
  <si>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</si>
  <si>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</si>
  <si>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</si>
  <si>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</si>
  <si>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</si>
  <si>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</si>
  <si>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</si>
  <si>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</si>
  <si>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</si>
  <si>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</si>
  <si>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</si>
  <si>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</si>
  <si>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</si>
  <si>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</si>
  <si>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</si>
  <si>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</si>
  <si>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</si>
  <si>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</si>
  <si>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</si>
  <si>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</si>
  <si>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</si>
  <si>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</si>
  <si>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</si>
  <si>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</si>
  <si>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</si>
  <si>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</si>
  <si>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</si>
  <si>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</si>
  <si>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</si>
  <si>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</si>
  <si>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</si>
  <si>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</si>
  <si>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</si>
  <si>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</si>
  <si>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</si>
  <si>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</si>
  <si>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</si>
  <si>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</si>
  <si>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</si>
  <si>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</si>
  <si>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</si>
  <si>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</si>
  <si>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</si>
  <si>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</si>
  <si>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</si>
  <si>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</si>
  <si>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</si>
  <si>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</si>
  <si>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</si>
  <si>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</si>
  <si>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</si>
  <si>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</si>
  <si>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</si>
  <si>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</si>
  <si>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</si>
  <si>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</si>
  <si>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</si>
  <si>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</si>
  <si>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</si>
  <si>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</si>
  <si>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</si>
  <si>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</si>
  <si>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</si>
  <si>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</si>
  <si>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</si>
  <si>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</si>
  <si>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</si>
  <si>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</si>
  <si>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</si>
  <si>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</si>
  <si>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</si>
  <si>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</si>
  <si>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</si>
  <si>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</si>
  <si>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</si>
  <si>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</si>
  <si>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</si>
  <si>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</si>
  <si>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</si>
  <si>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</si>
  <si>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</si>
  <si>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</si>
  <si>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</si>
  <si>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</si>
  <si>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</si>
  <si>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</si>
  <si>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</si>
  <si>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</si>
  <si>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</si>
  <si>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</si>
  <si>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</si>
  <si>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</si>
  <si>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</si>
  <si>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</si>
  <si>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</si>
  <si>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</si>
  <si>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</si>
  <si>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</si>
  <si>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</si>
  <si>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</si>
  <si>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</si>
  <si>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</si>
  <si>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</si>
  <si>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</si>
  <si>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</si>
  <si>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</si>
  <si>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</si>
  <si>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</si>
  <si>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</si>
  <si>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</si>
  <si>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</si>
  <si>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</si>
  <si>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</si>
  <si>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</si>
  <si>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</si>
  <si>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</si>
  <si>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</si>
  <si>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</si>
  <si>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</si>
  <si>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</si>
  <si>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</si>
  <si>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</si>
  <si>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</si>
  <si>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</si>
  <si>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</si>
  <si>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</si>
  <si>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</si>
  <si>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</si>
  <si>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</si>
  <si>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</si>
  <si>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</si>
  <si>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</si>
  <si>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</si>
  <si>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</si>
  <si>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</si>
  <si>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</si>
  <si>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</si>
  <si>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</si>
  <si>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</si>
  <si>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</si>
  <si>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</si>
  <si>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</si>
  <si>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</si>
  <si>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</si>
  <si>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</si>
  <si>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</si>
  <si>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</si>
  <si>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</si>
  <si>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</si>
  <si>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</si>
  <si>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</si>
  <si>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</si>
  <si>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</si>
  <si>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</si>
  <si>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</si>
  <si>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</si>
  <si>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</si>
  <si>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</si>
  <si>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</si>
  <si>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</si>
  <si>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</si>
  <si>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</si>
  <si>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</si>
  <si>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</si>
  <si>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</si>
  <si>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</si>
  <si>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</si>
  <si>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</si>
  <si>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</si>
  <si>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</si>
  <si>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</si>
  <si>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</si>
  <si>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</si>
  <si>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</si>
  <si>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</si>
  <si>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</si>
  <si>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</si>
  <si>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</si>
  <si>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</si>
  <si>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</si>
  <si>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</si>
  <si>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</si>
  <si>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</si>
  <si>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</si>
  <si>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</si>
  <si>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</si>
  <si>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</si>
  <si>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</si>
  <si>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</si>
  <si>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</si>
  <si>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</si>
  <si>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</si>
  <si>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</si>
  <si>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</si>
  <si>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</si>
  <si>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</si>
  <si>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</si>
  <si>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</si>
  <si>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</si>
  <si>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</si>
  <si>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</si>
  <si>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</si>
  <si>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</si>
  <si>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</si>
  <si>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</si>
  <si>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</si>
  <si>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</si>
  <si>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</si>
  <si>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</si>
  <si>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</si>
  <si>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</si>
  <si>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</si>
  <si>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</si>
  <si>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</si>
  <si>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</si>
  <si>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</si>
  <si>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</si>
  <si>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</si>
  <si>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</si>
  <si>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</si>
  <si>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</si>
  <si>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</si>
  <si>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</si>
  <si>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</si>
  <si>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</si>
  <si>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</si>
  <si>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</si>
  <si>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</si>
  <si>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</si>
  <si>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</si>
  <si>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</si>
  <si>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</si>
  <si>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</si>
  <si>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</si>
  <si>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</si>
  <si>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</si>
  <si>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</si>
  <si>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</si>
  <si>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</si>
  <si>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</si>
  <si>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</si>
  <si>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</si>
  <si>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</si>
  <si>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</si>
  <si>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</si>
  <si>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</si>
  <si>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</si>
  <si>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</si>
  <si>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</si>
  <si>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</si>
  <si>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</si>
  <si>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</si>
  <si>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</si>
  <si>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</si>
  <si>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</si>
  <si>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</si>
  <si>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</si>
  <si>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</si>
  <si>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</si>
  <si>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</si>
  <si>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</si>
  <si>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</si>
  <si>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</si>
  <si>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</si>
  <si>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</si>
  <si>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</si>
  <si>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</si>
  <si>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</si>
  <si>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</si>
  <si>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</si>
  <si>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</si>
  <si>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</si>
  <si>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</si>
  <si>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</si>
  <si>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</si>
  <si>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</si>
  <si>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</si>
  <si>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</si>
  <si>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</si>
  <si>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</si>
  <si>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</si>
  <si>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</si>
  <si>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</si>
  <si>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</si>
  <si>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</si>
  <si>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</si>
  <si>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</si>
  <si>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</si>
  <si>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</si>
  <si>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</si>
  <si>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</si>
  <si>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</si>
  <si>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</si>
  <si>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</si>
  <si>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</si>
  <si>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</si>
  <si>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</si>
  <si>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</si>
  <si>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</si>
  <si>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</si>
  <si>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</si>
  <si>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</si>
  <si>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</si>
  <si>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</si>
  <si>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</si>
  <si>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</si>
  <si>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</si>
  <si>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</si>
  <si>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</si>
  <si>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</si>
  <si>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</si>
  <si>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</si>
  <si>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</si>
  <si>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</si>
  <si>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</si>
  <si>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</si>
  <si>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</si>
  <si>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</si>
  <si>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</si>
  <si>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</si>
  <si>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</si>
  <si>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</si>
  <si>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</si>
  <si>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</si>
  <si>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</si>
  <si>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</si>
  <si>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</si>
  <si>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</si>
  <si>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</si>
  <si>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</si>
  <si>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</si>
  <si>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</si>
  <si>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</si>
  <si>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</si>
  <si>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</si>
  <si>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</si>
  <si>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</si>
  <si>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</si>
  <si>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</si>
  <si>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</si>
  <si>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</si>
  <si>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</si>
  <si>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</si>
  <si>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</si>
  <si>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</si>
  <si>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</si>
  <si>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</si>
  <si>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</si>
  <si>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</si>
  <si>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</si>
  <si>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</si>
  <si>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</si>
  <si>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</si>
  <si>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</si>
  <si>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</si>
  <si>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</si>
  <si>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</si>
  <si>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</si>
  <si>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</si>
  <si>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</si>
  <si>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</si>
  <si>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</si>
  <si>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</si>
  <si>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</si>
  <si>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</si>
  <si>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</si>
  <si>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</si>
  <si>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</si>
  <si>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</si>
  <si>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</si>
  <si>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</si>
  <si>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</si>
  <si>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</si>
  <si>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</si>
  <si>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</si>
  <si>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</si>
  <si>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</si>
  <si>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</si>
  <si>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</si>
  <si>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</si>
  <si>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</si>
  <si>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</si>
  <si>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</si>
  <si>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</si>
  <si>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</si>
  <si>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</si>
  <si>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</si>
  <si>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</si>
  <si>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</si>
  <si>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</si>
  <si>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</si>
  <si>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</si>
  <si>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</si>
  <si>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</si>
  <si>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</si>
  <si>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</si>
  <si>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</si>
  <si>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</si>
  <si>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</si>
  <si>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</si>
  <si>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</si>
  <si>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</si>
  <si>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</si>
  <si>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</si>
  <si>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</si>
  <si>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</si>
  <si>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</si>
  <si>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</si>
  <si>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</si>
  <si>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</si>
  <si>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</si>
  <si>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</si>
  <si>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</si>
  <si>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</si>
  <si>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</si>
  <si>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</si>
  <si>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</si>
  <si>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</si>
  <si>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</si>
  <si>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</si>
  <si>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</si>
  <si>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</si>
  <si>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</si>
  <si>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</si>
  <si>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</si>
  <si>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</si>
  <si>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</si>
  <si>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</si>
  <si>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</si>
  <si>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</si>
  <si>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</si>
  <si>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</si>
  <si>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</si>
  <si>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</si>
  <si>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</si>
  <si>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</si>
  <si>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</si>
  <si>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</si>
  <si>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</si>
  <si>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</si>
  <si>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</si>
  <si>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</si>
  <si>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</si>
  <si>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</si>
  <si>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</si>
  <si>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</si>
  <si>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</si>
  <si>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</si>
  <si>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</si>
  <si>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</si>
  <si>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</si>
  <si>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</si>
  <si>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</si>
  <si>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</si>
  <si>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</si>
  <si>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</si>
  <si>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</si>
  <si>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</si>
  <si>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</si>
  <si>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</si>
  <si>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</si>
  <si>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</si>
  <si>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</si>
  <si>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</si>
  <si>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</si>
  <si>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</si>
  <si>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</si>
  <si>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</si>
  <si>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</si>
  <si>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</si>
  <si>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</si>
  <si>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</si>
  <si>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</si>
  <si>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</si>
  <si>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</si>
  <si>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</si>
  <si>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</si>
  <si>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</si>
  <si>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</si>
  <si>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</si>
  <si>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</si>
  <si>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</si>
  <si>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</si>
  <si>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</si>
  <si>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</si>
  <si>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</si>
  <si>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</si>
  <si>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</si>
  <si>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</si>
  <si>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</si>
  <si>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</si>
  <si>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</si>
  <si>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</si>
  <si>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</si>
  <si>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</si>
  <si>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</si>
  <si>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</si>
  <si>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</si>
  <si>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</si>
  <si>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</si>
  <si>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</si>
  <si>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</si>
  <si>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</si>
  <si>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</si>
  <si>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</si>
  <si>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</si>
  <si>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</si>
  <si>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</si>
  <si>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</si>
  <si>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</si>
  <si>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</si>
  <si>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</si>
  <si>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</si>
  <si>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</si>
  <si>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</si>
  <si>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</si>
  <si>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</si>
  <si>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</si>
  <si>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</si>
  <si>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</si>
  <si>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</si>
  <si>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</si>
  <si>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</si>
  <si>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</si>
  <si>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</si>
  <si>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</si>
  <si>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</si>
  <si>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</si>
  <si>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</si>
  <si>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</si>
  <si>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</si>
  <si>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</si>
  <si>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</si>
  <si>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</si>
  <si>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</si>
  <si>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</si>
  <si>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</si>
  <si>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</si>
  <si>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</si>
  <si>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</si>
  <si>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</si>
  <si>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</si>
  <si>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</si>
  <si>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</si>
  <si>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</si>
  <si>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</si>
  <si>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</si>
  <si>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</si>
  <si>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</si>
  <si>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</si>
  <si>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</si>
  <si>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</si>
  <si>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</si>
  <si>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</si>
  <si>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</si>
  <si>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</si>
  <si>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</si>
  <si>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</si>
  <si>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</si>
  <si>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</si>
  <si>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</si>
  <si>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</si>
  <si>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</si>
  <si>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</si>
  <si>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</si>
  <si>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</si>
  <si>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</si>
  <si>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</si>
  <si>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</si>
  <si>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</si>
  <si>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</si>
  <si>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</si>
  <si>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</si>
  <si>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</si>
  <si>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</si>
  <si>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</si>
  <si>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</si>
  <si>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</si>
  <si>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</si>
  <si>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</si>
  <si>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</si>
  <si>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</si>
  <si>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</si>
  <si>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</si>
  <si>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</si>
  <si>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</si>
  <si>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</si>
  <si>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</si>
  <si>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</si>
  <si>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</si>
  <si>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</si>
  <si>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</si>
  <si>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</si>
  <si>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</si>
  <si>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</si>
  <si>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</si>
  <si>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</si>
  <si>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</si>
  <si>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</si>
  <si>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</si>
  <si>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</si>
  <si>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</si>
  <si>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</si>
  <si>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</si>
  <si>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</si>
  <si>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</si>
  <si>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</si>
  <si>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</si>
  <si>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</si>
  <si>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</si>
  <si>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</si>
  <si>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</si>
  <si>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</si>
  <si>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</si>
  <si>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</si>
  <si>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</si>
  <si>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</si>
  <si>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</si>
  <si>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</si>
  <si>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</si>
  <si>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</si>
  <si>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</si>
  <si>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</si>
  <si>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</si>
  <si>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</si>
  <si>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</si>
  <si>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</si>
  <si>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</si>
  <si>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</si>
  <si>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</si>
  <si>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</si>
  <si>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</si>
  <si>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</si>
  <si>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</si>
  <si>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</si>
  <si>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</si>
  <si>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</si>
  <si>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</si>
  <si>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</si>
  <si>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</si>
  <si>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</si>
  <si>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</si>
  <si>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</si>
  <si>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</si>
  <si>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</si>
  <si>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</si>
  <si>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</si>
  <si>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</si>
  <si>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</si>
  <si>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</si>
  <si>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</si>
  <si>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</si>
  <si>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</si>
  <si>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</si>
  <si>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</si>
  <si>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</si>
  <si>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</si>
  <si>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</si>
  <si>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</si>
  <si>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</si>
  <si>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</si>
  <si>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</si>
  <si>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</si>
  <si>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</si>
  <si>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</si>
  <si>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</si>
  <si>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</si>
  <si>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</si>
  <si>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</si>
  <si>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</si>
  <si>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</si>
  <si>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</si>
  <si>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</si>
  <si>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</si>
  <si>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</si>
  <si>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</si>
  <si>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</si>
  <si>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</si>
  <si>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</si>
  <si>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</si>
  <si>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</si>
  <si>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</si>
  <si>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</si>
  <si>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</si>
  <si>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</si>
  <si>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</si>
  <si>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</si>
  <si>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</si>
  <si>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</si>
  <si>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</si>
  <si>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</si>
  <si>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</si>
  <si>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</si>
  <si>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</si>
  <si>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</si>
  <si>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</si>
  <si>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</si>
  <si>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</si>
  <si>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</si>
  <si>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</si>
  <si>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</si>
  <si>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</si>
  <si>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</si>
  <si>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</si>
  <si>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</si>
  <si>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</si>
  <si>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</si>
  <si>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</si>
  <si>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</si>
  <si>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</si>
  <si>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</si>
  <si>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</si>
  <si>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</si>
  <si>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</si>
  <si>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</si>
  <si>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</si>
  <si>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</si>
  <si>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</si>
  <si>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</si>
  <si>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</si>
  <si>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</si>
  <si>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</si>
  <si>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</si>
  <si>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</si>
  <si>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</si>
  <si>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</si>
  <si>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</si>
  <si>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</si>
  <si>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</si>
  <si>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</si>
  <si>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</si>
  <si>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</si>
  <si>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</si>
  <si>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</si>
  <si>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</si>
  <si>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</si>
  <si>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</si>
  <si>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</si>
  <si>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</si>
  <si>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</si>
  <si>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</si>
  <si>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</si>
  <si>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</si>
  <si>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</si>
  <si>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</si>
  <si>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</si>
  <si>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</si>
  <si>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</si>
  <si>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</si>
  <si>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</si>
  <si>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</si>
  <si>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</si>
  <si>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</si>
  <si>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</si>
  <si>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</si>
  <si>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</si>
  <si>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</si>
  <si>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</si>
  <si>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</si>
  <si>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</si>
  <si>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</si>
  <si>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</si>
  <si>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</si>
  <si>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</si>
  <si>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</si>
  <si>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</si>
  <si>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</si>
  <si>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</si>
  <si>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</si>
  <si>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</si>
  <si>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</si>
  <si>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</si>
  <si>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</si>
  <si>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</si>
  <si>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</si>
  <si>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</si>
  <si>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</si>
  <si>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</si>
  <si>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</si>
  <si>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</si>
  <si>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</si>
  <si>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</si>
  <si>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</si>
  <si>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</si>
  <si>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</si>
  <si>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</si>
  <si>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</si>
  <si>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</si>
  <si>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</si>
  <si>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</si>
  <si>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</si>
  <si>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</si>
  <si>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</si>
  <si>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</si>
  <si>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</si>
  <si>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</si>
  <si>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</si>
  <si>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</si>
  <si>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</si>
  <si>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</si>
  <si>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</si>
  <si>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</si>
  <si>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</si>
  <si>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</si>
  <si>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</si>
  <si>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</si>
  <si>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</si>
  <si>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</si>
  <si>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</si>
  <si>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</si>
  <si>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</si>
  <si>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</si>
  <si>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</si>
  <si>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</si>
  <si>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</si>
  <si>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</si>
  <si>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</si>
  <si>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</si>
  <si>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</si>
  <si>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</si>
  <si>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</si>
  <si>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</si>
  <si>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</si>
  <si>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</si>
  <si>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</si>
  <si>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</si>
  <si>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</si>
  <si>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</si>
  <si>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</si>
  <si>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</si>
  <si>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</si>
  <si>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</si>
  <si>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</si>
  <si>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</si>
  <si>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</si>
  <si>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</si>
  <si>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</si>
  <si>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</si>
  <si>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</si>
  <si>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</si>
  <si>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</si>
  <si>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</si>
  <si>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</si>
  <si>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</si>
  <si>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</si>
  <si>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</si>
  <si>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</si>
  <si>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</si>
  <si>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</si>
  <si>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</si>
  <si>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</si>
  <si>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</si>
  <si>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</si>
  <si>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</si>
  <si>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</si>
  <si>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</si>
  <si>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</si>
  <si>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</si>
  <si>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</si>
  <si>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</si>
  <si>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</si>
  <si>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</si>
  <si>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</si>
  <si>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</si>
  <si>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</si>
  <si>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</si>
  <si>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</si>
  <si>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</si>
  <si>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</si>
  <si>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</si>
  <si>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</si>
  <si>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</si>
  <si>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</si>
  <si>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</si>
  <si>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</si>
  <si>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</si>
  <si>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</si>
  <si>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</si>
  <si>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</si>
  <si>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</si>
  <si>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</si>
  <si>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</si>
  <si>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</si>
  <si>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</si>
  <si>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</si>
  <si>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</si>
  <si>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</si>
  <si>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</si>
  <si>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</si>
  <si>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</si>
  <si>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</si>
  <si>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</si>
  <si>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</si>
  <si>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</si>
  <si>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</si>
  <si>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</si>
  <si>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</si>
  <si>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</si>
  <si>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</si>
  <si>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</si>
  <si>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</si>
  <si>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</si>
  <si>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</si>
  <si>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</si>
  <si>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</si>
  <si>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</si>
  <si>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</si>
  <si>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</si>
  <si>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</si>
  <si>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</si>
  <si>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</si>
  <si>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</si>
  <si>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</si>
  <si>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</si>
  <si>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</si>
  <si>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</si>
  <si>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</si>
  <si>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</si>
  <si>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</si>
  <si>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</si>
  <si>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</si>
  <si>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</si>
  <si>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</si>
  <si>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</si>
  <si>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</si>
  <si>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</si>
  <si>
    <t>camino feliz aplica Valor Estado CGF en 0</t>
  </si>
  <si>
    <t>camino feliz aplica Valor Estado CGF en 1</t>
  </si>
  <si>
    <t>Se modifica nombre de caso para que sea reconocido como feliz</t>
  </si>
  <si>
    <t>métodos abaqus</t>
  </si>
  <si>
    <t>Configuración de métodos y casos</t>
  </si>
  <si>
    <t>abq/fronton/altaOrdenRentaVariable</t>
  </si>
  <si>
    <t>abq/fronton/altaOrdenRentaFija</t>
  </si>
  <si>
    <t>abq/fronton/altaOrdenIIF</t>
  </si>
  <si>
    <t>abq/fronton/altaOrdenGlobalRentaVariable</t>
  </si>
  <si>
    <t>abq/fronton/altaOrdenGlobalCuotas</t>
  </si>
  <si>
    <t>abq/fronton/altaOrdenCuotas</t>
  </si>
  <si>
    <t>abq/fronton/altaInstrumentos</t>
  </si>
  <si>
    <t>abq/fronton/altaInstrumentoIF</t>
  </si>
  <si>
    <t>"titulos"</t>
  </si>
  <si>
    <t>"indPrecio"</t>
  </si>
  <si>
    <t>"cotizacion"</t>
  </si>
  <si>
    <t>"fechaLimiteHasta"</t>
  </si>
  <si>
    <t>"broker"</t>
  </si>
  <si>
    <t>alta de orden FrontOn de Renta Variable</t>
  </si>
  <si>
    <t>Caso Feliz Operación de compra</t>
  </si>
  <si>
    <t>Valor incorrecto para Operación</t>
  </si>
  <si>
    <t>Instrumento no es de Renta Variable</t>
  </si>
  <si>
    <t>Cartera no es válida</t>
  </si>
  <si>
    <t>Cartera no esta activa</t>
  </si>
  <si>
    <t>100000100000000000000000.05</t>
  </si>
  <si>
    <t>Monto títulos muy grande</t>
  </si>
  <si>
    <t>Indicador de precios inválido: El valor debe ser 'A' = A mercado, 'P' = Precio límite, 'M' = Por lo mejor"</t>
  </si>
  <si>
    <t>"R"</t>
  </si>
  <si>
    <t>Caso Feliz Operación de Venta</t>
  </si>
  <si>
    <t>Control posición</t>
  </si>
  <si>
    <t>Precio Negativo</t>
  </si>
  <si>
    <t>"25/11/2026"</t>
  </si>
  <si>
    <t>"50/11/2026"</t>
  </si>
  <si>
    <t>Control Formato de fecha</t>
  </si>
  <si>
    <t>"12-11-2026"</t>
  </si>
  <si>
    <t>Broker inválido, Entidad 80 no existe</t>
  </si>
  <si>
    <t>Parametria Verbo y QueryParameters</t>
  </si>
  <si>
    <t>Falta completar los verbos y QueryParameters de otros métodos!!</t>
  </si>
  <si>
    <t>"indPrimarioSecundario"</t>
  </si>
  <si>
    <t>"tasaOpe"</t>
  </si>
  <si>
    <t>"nominalDiv"</t>
  </si>
  <si>
    <t>alta de orden FrontOn de Renta Fija</t>
  </si>
  <si>
    <t>"26/11/2026"</t>
  </si>
  <si>
    <t>Valor correcto para IndPrimarioSecundario</t>
  </si>
  <si>
    <t>Instrumento no es de Renta Fija</t>
  </si>
  <si>
    <t>"26-11-2026"</t>
  </si>
  <si>
    <t>alta de orden FrontOn de IIF</t>
  </si>
  <si>
    <t>Codigo Base calculo incorrecto (sobre 20)</t>
  </si>
  <si>
    <t>Instrumento no es IIF</t>
  </si>
  <si>
    <t>"25-11-2026"</t>
  </si>
  <si>
    <t>Manejo decimales en el reparto</t>
  </si>
  <si>
    <t>Repetir las carteras en el arreglo de repartos</t>
  </si>
  <si>
    <t>Control de fecha limite</t>
  </si>
  <si>
    <t>"75/11/2026"</t>
  </si>
  <si>
    <t>"02-11-2026"</t>
  </si>
  <si>
    <t>{"cartera": 706, "importe": 200000.05 }</t>
  </si>
  <si>
    <t>{"cartera": 701, "importe": 10000000 }</t>
  </si>
  <si>
    <t>1 prereparto feliz</t>
  </si>
  <si>
    <t>3 prereparto feliz</t>
  </si>
  <si>
    <t>{"cartera": 710, "importe": 10000000 }</t>
  </si>
  <si>
    <t>{"cartera": 701, "importe": 200000.05 }</t>
  </si>
  <si>
    <t>{"cartera": 706, "importe": 3400000.01666667 }</t>
  </si>
  <si>
    <t>{"cartera": 701, "importe": 6800000.03333333 }</t>
  </si>
  <si>
    <t>"25/11/2023"</t>
  </si>
  <si>
    <t>{"cartera": 706, "importe": 100000.05 }</t>
  </si>
  <si>
    <t>Control Montos reparto, no se reparte todo</t>
  </si>
  <si>
    <t>Control Montos reparto, total repartido sobrepasa monto principal</t>
  </si>
  <si>
    <t>{"cartera": 706, "importe": 700000.05 }</t>
  </si>
  <si>
    <t>"efctivoDiv"</t>
  </si>
  <si>
    <t>Esta raro el nombre del campo</t>
  </si>
  <si>
    <t>alta de orden FrontOn de Cuotas</t>
  </si>
  <si>
    <t>Instrumento no es Cuotas</t>
  </si>
  <si>
    <t>"alias"</t>
  </si>
  <si>
    <t>"mercadoCotizacion"</t>
  </si>
  <si>
    <t>"XXXXXX999999"</t>
  </si>
  <si>
    <t>Ingreso IIF</t>
  </si>
  <si>
    <t>Control usuario</t>
  </si>
  <si>
    <t>control alias</t>
  </si>
  <si>
    <t>control mercado</t>
  </si>
  <si>
    <t>Instrumento 0</t>
  </si>
  <si>
    <t>Instrumento es obligatorio</t>
  </si>
  <si>
    <t>Cartera no esta activa (solo consultas)</t>
  </si>
  <si>
    <t>"78/11/2026"</t>
  </si>
  <si>
    <t>Varios niveles altamente complejos… ojo</t>
  </si>
  <si>
    <t>Cartera 0</t>
  </si>
  <si>
    <t xml:space="preserve">Caso Feliz Operación de compra, Ojo hay control de Broker </t>
  </si>
  <si>
    <t>Codigo Base 0</t>
  </si>
  <si>
    <t>Instrumento no es de Cuotas</t>
  </si>
  <si>
    <t>{"cartera": 0, "importe": 200000.05 }</t>
  </si>
  <si>
    <t>{"cartera": 99706, "importe": 200000.05 }</t>
  </si>
  <si>
    <t>{"cartera": 999, "importe": 200000.05 }</t>
  </si>
  <si>
    <t>"70/11/2026"</t>
  </si>
  <si>
    <t>{"cartera": 706, "importe": 10000000 }</t>
  </si>
  <si>
    <t>Cartera repetida</t>
  </si>
  <si>
    <t>{"cartera": 701, "importe": 20000000 }</t>
  </si>
  <si>
    <t>"instrumentos"</t>
  </si>
  <si>
    <t>"valores_comun"</t>
  </si>
  <si>
    <t>Varios</t>
  </si>
  <si>
    <t>Vervo HTTP</t>
  </si>
  <si>
    <t>Formato de llamada y de respuesta</t>
  </si>
  <si>
    <t>application/xml</t>
  </si>
  <si>
    <t>bcibank/v1/altaOperacionFCR</t>
  </si>
  <si>
    <t>alta/altaOperacionFCR</t>
  </si>
  <si>
    <t>TramosHorarios/obtenerTramosHorarios</t>
  </si>
  <si>
    <t>tower/exportacionTower</t>
  </si>
  <si>
    <t>Nombre Método</t>
  </si>
  <si>
    <t>Descripción</t>
  </si>
  <si>
    <t>Verbo HTTP</t>
  </si>
  <si>
    <t>Usa Parámetros</t>
  </si>
  <si>
    <t>Usa Body</t>
  </si>
  <si>
    <t>Content-Type (Body)</t>
  </si>
  <si>
    <t>Archivo Fuente</t>
  </si>
  <si>
    <t>Retorna el saldo de la cartera</t>
  </si>
  <si>
    <t>No</t>
  </si>
  <si>
    <t>Sí</t>
  </si>
  <si>
    <t>Interface_Abaqus_-_API_completo_20260619_Ejecutable.txt</t>
  </si>
  <si>
    <t>Retorna el patrimonio Online de la cartera.</t>
  </si>
  <si>
    <t>Retorna el flujo de caja de la cartera.</t>
  </si>
  <si>
    <t>Servicio de alta de orden FrontOn de Renta Variable</t>
  </si>
  <si>
    <t>Servicio de alta de orden FrontOn de Renta Fija</t>
  </si>
  <si>
    <t>Servicio de alta de orden FrontOn de IIF</t>
  </si>
  <si>
    <t>Servicio de alta de orden global de FrontOn de Renta Variable</t>
  </si>
  <si>
    <t>Servicio de alta de orden global de FrontOn de Renta Variable Copy</t>
  </si>
  <si>
    <t>Servicio de alta de orden global de FrontOn de Cuotas</t>
  </si>
  <si>
    <t>Servicio de alta de orden FrontOn de Cuotas</t>
  </si>
  <si>
    <t>Alta de Instrumentos</t>
  </si>
  <si>
    <t>Servicio FrontOn de alta de instrumento de Intermediación Financiera</t>
  </si>
  <si>
    <t>Modifica una inversión programada existente</t>
  </si>
  <si>
    <t>BCI_Bank-_API_General.json</t>
  </si>
  <si>
    <t>Modifica el estado de firma de un documento</t>
  </si>
  <si>
    <t>Modifica el agente de un partícipe por RUT</t>
  </si>
  <si>
    <t>Modifica el estado de una inversión programada</t>
  </si>
  <si>
    <t>Simula la rentabilidad de un fondo desde una fecha con un monto inicial</t>
  </si>
  <si>
    <t>Realiza el servicio del rescate de un fondo mutuo</t>
  </si>
  <si>
    <t>Actualiza el correo electrónico de un partícipe.</t>
  </si>
  <si>
    <t>Registra la firma del CGF de Fondo Mutuo.</t>
  </si>
  <si>
    <t>bcibank/v1/itemChangedParOpe</t>
  </si>
  <si>
    <t>Simula el evento itemchanged de un formulario web de operación par_ope (aporte, rescate, traspaso, etc.)</t>
  </si>
  <si>
    <t>Realiza el servicio de la inversión de un fondo mutuo</t>
  </si>
  <si>
    <t>Registra una inversión programada en un Fondo Mutuo</t>
  </si>
  <si>
    <t>Alta Partícipe</t>
  </si>
  <si>
    <t>bcibank/v1/bloquearDesbloquearEntidad</t>
  </si>
  <si>
    <t>Bloquea o desbloquea una entidad.</t>
  </si>
  <si>
    <t>Anula una inversión existente</t>
  </si>
  <si>
    <t>Registra un traspaso interno en un fondo mutuo.</t>
  </si>
  <si>
    <t>Alta entidad partícipe para APV</t>
  </si>
  <si>
    <t>Realiza el alta de una operación Web</t>
  </si>
  <si>
    <t>Realiza el alta de una operación en un FCR</t>
  </si>
  <si>
    <t>Realiza el alta de una operación APV</t>
  </si>
  <si>
    <t>Alta de Instrumentos en la bbdd (instrumentos|valores_comun|valores_cvi|periodos|valores_rf|valores_rv|fr09_instrumentos|futuros|opciones|divisas)</t>
  </si>
  <si>
    <t>Alta de datos Emisora en la bbdd (emisoras|entidades|entidades_adm)</t>
  </si>
  <si>
    <t>Actualiza los datos FATCA a partir de un XML recibido</t>
  </si>
  <si>
    <t>Retorna los datos de vitrina de Fondos</t>
  </si>
  <si>
    <t>Indica si un fondo mutuo es operable vía web</t>
  </si>
  <si>
    <t>Validar si el monto a invertir se encuentra dentro del rango válido</t>
  </si>
  <si>
    <t>Consulta si el canal está bloqueado o no</t>
  </si>
  <si>
    <t>Retorna el resumen total de los saldos de cartolas de fondos</t>
  </si>
  <si>
    <t>Consulta Prevision Tesoreria FrontOn</t>
  </si>
  <si>
    <t>Obtener Rentabilidad del Fondo</t>
  </si>
  <si>
    <t>Retorna los datos de operaciones en tránsito</t>
  </si>
  <si>
    <t>Obtiene la lista de Fondos Mutuos vigentes</t>
  </si>
  <si>
    <t>Retorna la lista de números de fondos de un cliente para cartola histórica</t>
  </si>
  <si>
    <t>Retorna los datos de los fondos de la cartola del cliente en formato JSON</t>
  </si>
  <si>
    <t>Retorna la evolución de la cuota de un fondo en los últimos 12 meses</t>
  </si>
  <si>
    <t>Retorna la lista de números de cuenta de un cliente para cartola histórica</t>
  </si>
  <si>
    <t>Retorna los archivos informativos de un fondo mutuo</t>
  </si>
  <si>
    <t>Retorna los años en los que un cliente ha tenido movimientos en algún Fondo Mutuo</t>
  </si>
  <si>
    <t>Retorna los tramos horarios de inversiones o rescates para un fondo/serie</t>
  </si>
  <si>
    <t>Consulta el monto máximo de rescate para un cliente</t>
  </si>
  <si>
    <t>Retorna un listado de todos los documentos del tipo indicado creados en la fecha indicada</t>
  </si>
  <si>
    <t>Retorna los límites del intervalo de horario hábil para operar un rescate de fondo mutuo</t>
  </si>
  <si>
    <t>Obtener Fecha Pago Rescate</t>
  </si>
  <si>
    <t>Obtiene información detallada de la cuenta de Fondo Mutuo del cliente</t>
  </si>
  <si>
    <t>Consulta las cuentas disponibles para el cliente.</t>
  </si>
  <si>
    <t>Retorna la lista de cuentas asociadas a un fondo mutuo</t>
  </si>
  <si>
    <t>Consulta la comisión, saldo total y monto de rescate de una operación</t>
  </si>
  <si>
    <t>Calcula la comisión de una inversión.</t>
  </si>
  <si>
    <t>lista de los regímenes tributarios admitidos para un Fondo</t>
  </si>
  <si>
    <t>Consulta Cliente por RUT</t>
  </si>
  <si>
    <t>bcibank/v1/generacionCMF532</t>
  </si>
  <si>
    <t>Generación de Modelos CMF NCG532</t>
  </si>
  <si>
    <t>Exportación Datos Tower</t>
  </si>
  <si>
    <t>bcibank/v1/exportacionCMF532</t>
  </si>
  <si>
    <t>Exportación Modelos CMF NCG532</t>
  </si>
  <si>
    <t>Entrada Orden REPO</t>
  </si>
  <si>
    <t>Entrada Ejecuciones Directas CVD</t>
  </si>
  <si>
    <t>Entrada Orden de Cuotas</t>
  </si>
  <si>
    <t>Entrada Orden ALP</t>
  </si>
  <si>
    <t>Retorna los movimientos realizados por un cliente en un fondo</t>
  </si>
  <si>
    <t>Consulta la rentabilidad de un fondo entre dos fechas</t>
  </si>
  <si>
    <t>bcibank/v1/consultarPatasSwap</t>
  </si>
  <si>
    <t>Retorna el detalle de las patas de un swap para el nemotécnico indicado</t>
  </si>
  <si>
    <t>Indica si el cliente existe como partícipe</t>
  </si>
  <si>
    <t>Recupera datos del partícipe a partir del RUT</t>
  </si>
  <si>
    <t>Consulta las inversiones programadas para un cliente en estado ACTIVADA o DESACTIVADA.</t>
  </si>
  <si>
    <t>bcibank/v1/consultarFlujosSwap</t>
  </si>
  <si>
    <t>Retorna el listado de flujos (pago y cobro) para el nemotécnico indicado</t>
  </si>
  <si>
    <t>Consulta Detalle de Inversión Programada</t>
  </si>
  <si>
    <t>Consulta el estado del CGF para el cliente</t>
  </si>
  <si>
    <t>Consulta si una cuenta está bloqueada a la fecha actual</t>
  </si>
  <si>
    <t>Automatizado S/N?</t>
  </si>
  <si>
    <t>"xmlDatosFATCA"</t>
  </si>
  <si>
    <t>Camino Feliz Codigo RD Entidad y Folio Ficha</t>
  </si>
  <si>
    <t>Entidad no calza con ficha</t>
  </si>
  <si>
    <t>se parametrizó en el caso con funciones vb</t>
  </si>
  <si>
    <t>"listaFondos"</t>
  </si>
  <si>
    <t>"modelo"</t>
  </si>
  <si>
    <t>"3016, 542"</t>
  </si>
  <si>
    <t>"20251102"</t>
  </si>
  <si>
    <t>FON001</t>
  </si>
  <si>
    <t>FON008</t>
  </si>
  <si>
    <t>Lista de fondos Fon001 Feliz</t>
  </si>
  <si>
    <t>Lista de 1 fondo Fon001 Feliz</t>
  </si>
  <si>
    <t>Parametrizacion de métodos RPC y Storm que no estaban parametrizados</t>
  </si>
  <si>
    <t>"tipoFichero"</t>
  </si>
  <si>
    <t>VAL</t>
  </si>
  <si>
    <t>T: Tipo Cartera S: Lista Cartera</t>
  </si>
  <si>
    <t>"tipoCartera"</t>
  </si>
  <si>
    <t>"listaCarteras"</t>
  </si>
  <si>
    <t>"fecDesde"</t>
  </si>
  <si>
    <t>"fecHasta"</t>
  </si>
  <si>
    <t>"reexportar"</t>
  </si>
  <si>
    <t>"separador"</t>
  </si>
  <si>
    <t>N: no, S:si</t>
  </si>
  <si>
    <t>Separador de campos</t>
  </si>
  <si>
    <t>YYYYMMDD</t>
  </si>
  <si>
    <t>"20251150"</t>
  </si>
  <si>
    <t>Formato fecha</t>
  </si>
  <si>
    <t>Nombre de archivo incorrecto</t>
  </si>
  <si>
    <t>"VAL"</t>
  </si>
  <si>
    <t>"20251130"</t>
  </si>
  <si>
    <t>"20251205"</t>
  </si>
  <si>
    <t>Lista de Carteras feliz</t>
  </si>
  <si>
    <t>Tipo Cartera PAT Feliz</t>
  </si>
  <si>
    <t>";"</t>
  </si>
  <si>
    <t>"regenerar"</t>
  </si>
  <si>
    <t>Forzar generación del modelo</t>
  </si>
  <si>
    <t>Señal regeneración incorrecta</t>
  </si>
  <si>
    <t>Feliz</t>
  </si>
  <si>
    <t>"nemotecnico"</t>
  </si>
  <si>
    <t>"SWCLFCRC011228"</t>
  </si>
  <si>
    <t>"SWCLFUSC051127"</t>
  </si>
  <si>
    <t>ingreso feliz instrumento</t>
  </si>
  <si>
    <t>Usuario vs Entidades (Administrador FrontON)</t>
  </si>
  <si>
    <t>Se elimina la relación</t>
  </si>
  <si>
    <t xml:space="preserve">select * from FR06_USU_ENTIDADES where usuario = 10114 order by entidad;
</t>
  </si>
  <si>
    <t>Tabla afectada</t>
  </si>
  <si>
    <t>"10114"</t>
  </si>
  <si>
    <t>Usuario existe pero no está autorizado a operar cartera</t>
  </si>
  <si>
    <t xml:space="preserve">Agregando caso usuario no existe </t>
  </si>
  <si>
    <t>Agregando caso usuario existe pero no está autorizado a operar cartera</t>
  </si>
  <si>
    <t>Usuario existe</t>
  </si>
  <si>
    <t>{      "codigo": 0,      "codigo_padre": 0,      "descripcion": "QAINS002",      "codigo_ext": "QAINS002",      "alias": "QAINS002",      "clase_valor": 68,      "divisa": 39,      "divisa_liquidacion": 39,      "texto": "prueba QA",      "div_denominacion": 0,      "divisa_riesgo": 0,      "ind_propio": "N",      "ind_revisado": "S",      "ind_inactivo": "N"    }</t>
  </si>
  <si>
    <t xml:space="preserve">{      "codigo": 0,      "fecha_emision": "24/05/2025","fecha_suspension": "25/11/2030",      "nominal": 1,      "sector": 10,      "emisora": 62218,      "codigo_isin": "QAINS002",      "cotizacion_tp": "P",      "fecha_var_tp": "24/05/2025"    } </t>
  </si>
  <si>
    <t>SIN GPL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</si>
</sst>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22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Calibri"/>
      <family val="2"/>
      <charset val="1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trike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  <fill>
      <patternFill patternType="solid">
        <fgColor rgb="FF1F4E79"/>
        <bgColor rgb="FF003366"/>
      </patternFill>
    </fill>
    <fill>
      <patternFill patternType="solid">
        <fgColor rgb="FFF5F9FF"/>
        <bgColor rgb="FFFFFFFF"/>
      </patternFill>
    </fill>
    <fill>
      <patternFill patternType="solid">
        <fgColor rgb="FFDAE8FC"/>
        <bgColor rgb="FFD5E8D4"/>
      </patternFill>
    </fill>
    <fill>
      <patternFill patternType="solid">
        <fgColor rgb="FFFFFFFF"/>
        <bgColor rgb="FFF5F9FF"/>
      </patternFill>
    </fill>
    <fill>
      <patternFill patternType="solid">
        <fgColor rgb="FFFFE6CC"/>
        <bgColor rgb="FFF5F9FF"/>
      </patternFill>
    </fill>
    <fill>
      <patternFill patternType="solid">
        <fgColor rgb="FFD5E8D4"/>
        <bgColor rgb="FFDAE8FC"/>
      </patternFill>
    </fill>
  </fills>
  <borders count="1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2">
    <xf numFmtId="0" fontId="0" fillId="0" borderId="0"/>
    <xf numFmtId="0" fontId="17" fillId="0" borderId="0"/>
  </cellStyleXfs>
  <cellXfs count="138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  <xf numFmtId="0" fontId="0" fillId="0" borderId="7" xfId="0" applyBorder="1"/>
    <xf numFmtId="0" fontId="0" fillId="4" borderId="7" xfId="0" applyFill="1" applyBorder="1"/>
    <xf numFmtId="0" fontId="1" fillId="2" borderId="7" xfId="0" applyFont="1" applyFill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" fillId="0" borderId="7" xfId="0" quotePrefix="1" applyFont="1" applyBorder="1"/>
    <xf numFmtId="0" fontId="0" fillId="4" borderId="8" xfId="0" applyFill="1" applyBorder="1"/>
    <xf numFmtId="0" fontId="1" fillId="2" borderId="8" xfId="0" applyFont="1" applyFill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0" fillId="0" borderId="8" xfId="0" applyBorder="1"/>
    <xf numFmtId="0" fontId="1" fillId="0" borderId="8" xfId="0" quotePrefix="1" applyFont="1" applyBorder="1"/>
    <xf numFmtId="0" fontId="11" fillId="4" borderId="0" xfId="0" applyFont="1" applyFill="1"/>
    <xf numFmtId="0" fontId="0" fillId="4" borderId="9" xfId="0" applyFill="1" applyBorder="1"/>
    <xf numFmtId="0" fontId="1" fillId="2" borderId="9" xfId="0" applyFont="1" applyFill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9" xfId="0" applyBorder="1"/>
    <xf numFmtId="0" fontId="1" fillId="0" borderId="9" xfId="0" quotePrefix="1" applyFont="1" applyBorder="1"/>
    <xf numFmtId="0" fontId="1" fillId="0" borderId="10" xfId="0" quotePrefix="1" applyFont="1" applyBorder="1"/>
    <xf numFmtId="0" fontId="11" fillId="4" borderId="8" xfId="0" applyFont="1" applyFill="1" applyBorder="1"/>
    <xf numFmtId="0" fontId="1" fillId="0" borderId="8" xfId="0" applyFont="1" applyBorder="1"/>
    <xf numFmtId="0" fontId="1" fillId="2" borderId="0" xfId="0" quotePrefix="1" applyFont="1" applyFill="1" applyAlignment="1">
      <alignment horizontal="right"/>
    </xf>
    <xf numFmtId="0" fontId="0" fillId="0" borderId="0" xfId="0" applyBorder="1"/>
    <xf numFmtId="0" fontId="0" fillId="4" borderId="11" xfId="0" applyFill="1" applyBorder="1"/>
    <xf numFmtId="0" fontId="1" fillId="0" borderId="11" xfId="0" applyFont="1" applyBorder="1" applyAlignment="1">
      <alignment horizontal="right"/>
    </xf>
    <xf numFmtId="0" fontId="0" fillId="0" borderId="11" xfId="0" applyBorder="1"/>
    <xf numFmtId="0" fontId="0" fillId="0" borderId="0" xfId="0" applyFill="1" applyBorder="1"/>
    <xf numFmtId="0" fontId="1" fillId="0" borderId="0" xfId="0" applyFont="1" applyFill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9" xfId="0" applyFont="1" applyFill="1" applyBorder="1" applyAlignment="1">
      <alignment horizontal="right"/>
    </xf>
    <xf numFmtId="0" fontId="1" fillId="0" borderId="11" xfId="0" applyFont="1" applyBorder="1"/>
    <xf numFmtId="0" fontId="18" fillId="11" borderId="12" xfId="1" applyFont="1" applyFill="1" applyBorder="1" applyAlignment="1">
      <alignment horizontal="center" vertical="center" wrapText="1"/>
    </xf>
    <xf numFmtId="0" fontId="17" fillId="0" borderId="0" xfId="1"/>
    <xf numFmtId="0" fontId="19" fillId="12" borderId="12" xfId="1" applyFont="1" applyFill="1" applyBorder="1" applyAlignment="1">
      <alignment horizontal="left" vertical="center" wrapText="1"/>
    </xf>
    <xf numFmtId="0" fontId="20" fillId="13" borderId="12" xfId="1" applyFont="1" applyFill="1" applyBorder="1" applyAlignment="1">
      <alignment horizontal="center" vertical="center" wrapText="1"/>
    </xf>
    <xf numFmtId="0" fontId="19" fillId="12" borderId="12" xfId="1" applyFont="1" applyFill="1" applyBorder="1" applyAlignment="1">
      <alignment horizontal="center" vertical="center" wrapText="1"/>
    </xf>
    <xf numFmtId="0" fontId="19" fillId="14" borderId="12" xfId="1" applyFont="1" applyFill="1" applyBorder="1" applyAlignment="1">
      <alignment horizontal="left" vertical="center" wrapText="1"/>
    </xf>
    <xf numFmtId="0" fontId="19" fillId="14" borderId="12" xfId="1" applyFont="1" applyFill="1" applyBorder="1" applyAlignment="1">
      <alignment horizontal="center" vertical="center" wrapText="1"/>
    </xf>
    <xf numFmtId="0" fontId="20" fillId="15" borderId="12" xfId="1" applyFont="1" applyFill="1" applyBorder="1" applyAlignment="1">
      <alignment horizontal="center" vertical="center" wrapText="1"/>
    </xf>
    <xf numFmtId="0" fontId="20" fillId="16" borderId="12" xfId="1" applyFont="1" applyFill="1" applyBorder="1" applyAlignment="1">
      <alignment horizontal="center" vertical="center" wrapText="1"/>
    </xf>
    <xf numFmtId="0" fontId="21" fillId="0" borderId="0" xfId="0" applyFont="1"/>
    <xf numFmtId="0" fontId="0" fillId="0" borderId="8" xfId="0" applyFill="1" applyBorder="1"/>
    <xf numFmtId="0" fontId="1" fillId="0" borderId="10" xfId="0" applyFont="1" applyBorder="1"/>
    <xf numFmtId="0" fontId="0" fillId="4" borderId="0" xfId="0" applyFill="1" applyBorder="1"/>
    <xf numFmtId="0" fontId="0" fillId="0" borderId="0" xfId="0" applyFont="1"/>
    <xf numFmtId="0" fontId="0" fillId="4" borderId="0" xfId="0" applyFont="1" applyFill="1"/>
    <xf numFmtId="0" fontId="0" fillId="0" borderId="11" xfId="0" applyFill="1" applyBorder="1"/>
    <xf numFmtId="0" fontId="0" fillId="0" borderId="10" xfId="0" applyFill="1" applyBorder="1"/>
    <xf numFmtId="0" fontId="0" fillId="4" borderId="10" xfId="0" applyFill="1" applyBorder="1"/>
    <xf numFmtId="0" fontId="1" fillId="0" borderId="10" xfId="0" applyFont="1" applyBorder="1" applyAlignment="1">
      <alignment horizontal="right"/>
    </xf>
    <xf numFmtId="0" fontId="0" fillId="0" borderId="10" xfId="0" applyBorder="1"/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1" fillId="2" borderId="0" xfId="0" applyFont="1" applyFill="1" applyBorder="1" applyAlignment="1">
      <alignment horizontal="right"/>
    </xf>
    <xf numFmtId="0" fontId="1" fillId="2" borderId="1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0" borderId="8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0" fillId="0" borderId="0" xfId="0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  <xdr:twoCellAnchor>
    <xdr:from>
      <xdr:col>5</xdr:col>
      <xdr:colOff>545352</xdr:colOff>
      <xdr:row>430</xdr:row>
      <xdr:rowOff>141941</xdr:rowOff>
    </xdr:from>
    <xdr:to>
      <xdr:col>7</xdr:col>
      <xdr:colOff>455705</xdr:colOff>
      <xdr:row>455</xdr:row>
      <xdr:rowOff>156882</xdr:rowOff>
    </xdr:to>
    <xdr:sp macro="" textlink="">
      <xdr:nvSpPr>
        <xdr:cNvPr id="3" name="CuadroTexto 2"/>
        <xdr:cNvSpPr txBox="1"/>
      </xdr:nvSpPr>
      <xdr:spPr>
        <a:xfrm>
          <a:off x="10496176" y="82654588"/>
          <a:ext cx="3556000" cy="4684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Documentación en Servidor RD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"instrumentos": {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"clase_valor": 5,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"codigo_ext": "ABC001",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"codigo_padre": 100,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"descripcion": "Bono corporativo",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"codigo": 123,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"alias": "Bono2025",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"enlace_instrumento": "ENLACE1",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"divisa_liquidacion":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"texto": "string",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"div_denominacion":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"enlace_instrumento_ope": "string",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"divisa_riesgo": 840,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"simbolo": "SYM",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"codigo_rdi": 22,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"ind_propio": "N",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"ind_revisado": "S",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"ind_inactivo": "N",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"codigo_generico": 999,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"nemotecnico_serie": "SERIE01"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}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}</a:t>
          </a:r>
        </a:p>
        <a:p>
          <a:endParaRPr lang="es-C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48184</xdr:colOff>
      <xdr:row>752</xdr:row>
      <xdr:rowOff>85910</xdr:rowOff>
    </xdr:from>
    <xdr:to>
      <xdr:col>11</xdr:col>
      <xdr:colOff>228599</xdr:colOff>
      <xdr:row>758</xdr:row>
      <xdr:rowOff>115793</xdr:rowOff>
    </xdr:to>
    <xdr:sp macro="" textlink="">
      <xdr:nvSpPr>
        <xdr:cNvPr id="10" name="Flecha izquierda 9"/>
        <xdr:cNvSpPr/>
      </xdr:nvSpPr>
      <xdr:spPr>
        <a:xfrm>
          <a:off x="10608234" y="31804160"/>
          <a:ext cx="2250515" cy="113478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OLO EN Servidor</a:t>
          </a:r>
          <a:r>
            <a:rPr lang="es-C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RD, falta estudiar, crear mas casos</a:t>
          </a:r>
          <a:endParaRPr lang="es-CL">
            <a:effectLst/>
          </a:endParaRPr>
        </a:p>
        <a:p>
          <a:pPr algn="l"/>
          <a:endParaRPr lang="es-CL" sz="1100"/>
        </a:p>
      </xdr:txBody>
    </xdr:sp>
    <xdr:clientData/>
  </xdr:twoCellAnchor>
  <xdr:twoCellAnchor>
    <xdr:from>
      <xdr:col>4</xdr:col>
      <xdr:colOff>169581</xdr:colOff>
      <xdr:row>753</xdr:row>
      <xdr:rowOff>7844</xdr:rowOff>
    </xdr:from>
    <xdr:to>
      <xdr:col>5</xdr:col>
      <xdr:colOff>1918446</xdr:colOff>
      <xdr:row>759</xdr:row>
      <xdr:rowOff>37727</xdr:rowOff>
    </xdr:to>
    <xdr:sp macro="" textlink="">
      <xdr:nvSpPr>
        <xdr:cNvPr id="12" name="Flecha izquierda 11"/>
        <xdr:cNvSpPr/>
      </xdr:nvSpPr>
      <xdr:spPr>
        <a:xfrm>
          <a:off x="4195481" y="31910244"/>
          <a:ext cx="4441265" cy="113478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OLO EN Servidor</a:t>
          </a:r>
          <a:r>
            <a:rPr lang="es-C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RD, falta estudiar, crear mas casos</a:t>
          </a:r>
          <a:endParaRPr lang="es-CL">
            <a:effectLst/>
          </a:endParaRPr>
        </a:p>
        <a:p>
          <a:pPr algn="l"/>
          <a:endParaRPr lang="es-C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14</xdr:col>
      <xdr:colOff>305325</xdr:colOff>
      <xdr:row>47</xdr:row>
      <xdr:rowOff>136554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6069724"/>
          <a:ext cx="10211325" cy="271158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9</xdr:col>
      <xdr:colOff>391430</xdr:colOff>
      <xdr:row>81</xdr:row>
      <xdr:rowOff>182479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9012621"/>
          <a:ext cx="6487430" cy="60682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20</xdr:col>
      <xdr:colOff>745074</xdr:colOff>
      <xdr:row>110</xdr:row>
      <xdr:rowOff>72556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15818069"/>
          <a:ext cx="15223074" cy="44869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112</xdr:row>
      <xdr:rowOff>0</xdr:rowOff>
    </xdr:from>
    <xdr:to>
      <xdr:col>11</xdr:col>
      <xdr:colOff>286853</xdr:colOff>
      <xdr:row>132</xdr:row>
      <xdr:rowOff>131911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0" y="20600276"/>
          <a:ext cx="7906853" cy="381053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4</xdr:col>
      <xdr:colOff>418887</xdr:colOff>
      <xdr:row>157</xdr:row>
      <xdr:rowOff>17518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0" y="25014621"/>
          <a:ext cx="2704887" cy="38800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5:D12"/>
  <sheetViews>
    <sheetView workbookViewId="0">
      <selection activeCell="C16" sqref="C16"/>
    </sheetView>
  </sheetViews>
  <sheetFormatPr baseColWidth="10" defaultRowHeight="14.5"/>
  <cols>
    <col min="3" max="3" width="39.54296875" bestFit="1" customWidth="1"/>
    <col min="4" max="4" width="62.90625" bestFit="1" customWidth="1"/>
  </cols>
  <sheetData>
    <row r="5" spans="2:4">
      <c r="B5">
        <v>1</v>
      </c>
      <c r="C5" t="s">
        <v>5758</v>
      </c>
      <c r="D5" t="s">
        <v>5862</v>
      </c>
    </row>
    <row r="6" spans="2:4">
      <c r="B6">
        <v>2</v>
      </c>
      <c r="C6" t="s">
        <v>5863</v>
      </c>
      <c r="D6" t="s">
        <v>5864</v>
      </c>
    </row>
    <row r="7" spans="2:4">
      <c r="B7">
        <v>3</v>
      </c>
      <c r="C7" t="s">
        <v>5863</v>
      </c>
      <c r="D7" t="s">
        <v>5896</v>
      </c>
    </row>
    <row r="8" spans="2:4">
      <c r="B8">
        <v>4</v>
      </c>
      <c r="C8" t="s">
        <v>5957</v>
      </c>
      <c r="D8" t="s">
        <v>5897</v>
      </c>
    </row>
    <row r="9" spans="2:4">
      <c r="B9">
        <v>5</v>
      </c>
      <c r="C9" t="s">
        <v>5957</v>
      </c>
      <c r="D9" t="s">
        <v>5959</v>
      </c>
    </row>
    <row r="10" spans="2:4">
      <c r="B10">
        <v>6</v>
      </c>
      <c r="C10" t="s">
        <v>5957</v>
      </c>
      <c r="D10" t="s">
        <v>6073</v>
      </c>
    </row>
    <row r="11" spans="2:4">
      <c r="B11">
        <v>7</v>
      </c>
      <c r="C11" t="s">
        <v>5957</v>
      </c>
      <c r="D11" t="s">
        <v>6109</v>
      </c>
    </row>
    <row r="12" spans="2:4">
      <c r="B12">
        <v>8</v>
      </c>
      <c r="C12" t="s">
        <v>5957</v>
      </c>
      <c r="D12" t="s">
        <v>6110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82"/>
  <sheetViews>
    <sheetView zoomScale="85" zoomScaleNormal="85" workbookViewId="0">
      <pane xSplit="1" ySplit="1" topLeftCell="B439" activePane="bottomRight" state="frozen"/>
      <selection pane="topRight" activeCell="B1" sqref="B1"/>
      <selection pane="bottomLeft" activeCell="A2" sqref="A2"/>
      <selection pane="bottomRight" activeCell="C436" sqref="C436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4711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4709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5432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5588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5591</v>
      </c>
      <c r="D155" t="s">
        <v>1489</v>
      </c>
    </row>
    <row r="156" spans="3:7">
      <c r="C156" t="s">
        <v>5592</v>
      </c>
      <c r="D156" t="s">
        <v>1489</v>
      </c>
    </row>
    <row r="157" spans="3:7">
      <c r="C157" t="s">
        <v>5593</v>
      </c>
      <c r="D157" t="s">
        <v>1489</v>
      </c>
    </row>
    <row r="158" spans="3:7">
      <c r="C158" t="s">
        <v>5594</v>
      </c>
      <c r="D158" t="s">
        <v>1489</v>
      </c>
    </row>
    <row r="159" spans="3:7">
      <c r="C159" t="s">
        <v>5598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5382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3570</v>
      </c>
      <c r="D227" t="s">
        <v>1489</v>
      </c>
    </row>
    <row r="228" spans="1:4">
      <c r="C228" t="s">
        <v>3571</v>
      </c>
      <c r="D228" t="s">
        <v>1489</v>
      </c>
    </row>
    <row r="229" spans="1:4">
      <c r="C229" t="s">
        <v>3572</v>
      </c>
      <c r="D229" t="s">
        <v>1489</v>
      </c>
    </row>
    <row r="230" spans="1:4">
      <c r="C230" t="s">
        <v>3573</v>
      </c>
      <c r="D230" t="s">
        <v>1489</v>
      </c>
    </row>
    <row r="231" spans="1:4">
      <c r="C231" t="s">
        <v>3574</v>
      </c>
      <c r="D231" t="s">
        <v>1489</v>
      </c>
    </row>
    <row r="232" spans="1:4">
      <c r="C232" t="s">
        <v>3575</v>
      </c>
      <c r="D232" t="s">
        <v>1489</v>
      </c>
    </row>
    <row r="233" spans="1:4">
      <c r="C233" t="s">
        <v>3576</v>
      </c>
      <c r="D233" t="s">
        <v>1489</v>
      </c>
    </row>
    <row r="234" spans="1:4">
      <c r="C234" t="s">
        <v>3577</v>
      </c>
      <c r="D234" t="s">
        <v>1489</v>
      </c>
    </row>
    <row r="235" spans="1:4">
      <c r="C235" t="s">
        <v>3578</v>
      </c>
      <c r="D235" t="s">
        <v>1489</v>
      </c>
    </row>
    <row r="236" spans="1:4">
      <c r="C236" t="s">
        <v>3579</v>
      </c>
      <c r="D236" t="s">
        <v>1489</v>
      </c>
    </row>
    <row r="237" spans="1:4">
      <c r="C237" t="s">
        <v>3580</v>
      </c>
      <c r="D237" t="s">
        <v>1489</v>
      </c>
    </row>
    <row r="238" spans="1:4">
      <c r="C238" t="s">
        <v>3581</v>
      </c>
      <c r="D238" t="s">
        <v>1489</v>
      </c>
    </row>
    <row r="239" spans="1:4">
      <c r="C239" t="s">
        <v>3582</v>
      </c>
      <c r="D239" t="s">
        <v>1489</v>
      </c>
    </row>
    <row r="240" spans="1:4">
      <c r="C240" t="s">
        <v>3583</v>
      </c>
      <c r="D240" t="s">
        <v>1489</v>
      </c>
    </row>
    <row r="241" spans="3:4">
      <c r="C241" t="s">
        <v>3584</v>
      </c>
      <c r="D241" t="s">
        <v>1489</v>
      </c>
    </row>
    <row r="242" spans="3:4">
      <c r="C242" t="s">
        <v>3585</v>
      </c>
      <c r="D242" t="s">
        <v>1489</v>
      </c>
    </row>
    <row r="243" spans="3:4">
      <c r="C243" t="s">
        <v>3586</v>
      </c>
      <c r="D243" t="s">
        <v>1489</v>
      </c>
    </row>
    <row r="244" spans="3:4">
      <c r="C244" t="s">
        <v>3587</v>
      </c>
      <c r="D244" t="s">
        <v>1489</v>
      </c>
    </row>
    <row r="245" spans="3:4">
      <c r="C245" t="s">
        <v>3588</v>
      </c>
      <c r="D245" t="s">
        <v>1489</v>
      </c>
    </row>
    <row r="246" spans="3:4">
      <c r="C246" t="s">
        <v>3589</v>
      </c>
      <c r="D246" t="s">
        <v>1489</v>
      </c>
    </row>
    <row r="247" spans="3:4">
      <c r="C247" t="s">
        <v>3590</v>
      </c>
      <c r="D247" t="s">
        <v>1489</v>
      </c>
    </row>
    <row r="248" spans="3:4">
      <c r="C248" t="s">
        <v>3591</v>
      </c>
      <c r="D248" t="s">
        <v>1489</v>
      </c>
    </row>
    <row r="249" spans="3:4">
      <c r="C249" t="s">
        <v>3592</v>
      </c>
      <c r="D249" t="s">
        <v>1489</v>
      </c>
    </row>
    <row r="250" spans="3:4">
      <c r="C250" t="s">
        <v>3593</v>
      </c>
      <c r="D250" t="s">
        <v>1489</v>
      </c>
    </row>
    <row r="251" spans="3:4">
      <c r="C251" t="s">
        <v>3594</v>
      </c>
      <c r="D251" t="s">
        <v>1489</v>
      </c>
    </row>
    <row r="252" spans="3:4">
      <c r="C252" t="s">
        <v>3595</v>
      </c>
      <c r="D252" t="s">
        <v>1489</v>
      </c>
    </row>
    <row r="253" spans="3:4">
      <c r="C253" t="s">
        <v>3596</v>
      </c>
      <c r="D253" t="s">
        <v>1489</v>
      </c>
    </row>
    <row r="254" spans="3:4">
      <c r="C254" t="s">
        <v>3597</v>
      </c>
      <c r="D254" t="s">
        <v>1489</v>
      </c>
    </row>
    <row r="255" spans="3:4">
      <c r="C255" t="s">
        <v>3598</v>
      </c>
      <c r="D255" t="s">
        <v>1489</v>
      </c>
    </row>
    <row r="256" spans="3:4">
      <c r="C256" t="s">
        <v>3599</v>
      </c>
      <c r="D256" t="s">
        <v>1489</v>
      </c>
    </row>
    <row r="257" spans="3:4">
      <c r="C257" t="s">
        <v>3600</v>
      </c>
      <c r="D257" t="s">
        <v>1489</v>
      </c>
    </row>
    <row r="258" spans="3:4">
      <c r="C258" t="s">
        <v>3601</v>
      </c>
      <c r="D258" t="s">
        <v>1489</v>
      </c>
    </row>
    <row r="259" spans="3:4">
      <c r="C259" t="s">
        <v>3602</v>
      </c>
      <c r="D259" t="s">
        <v>1489</v>
      </c>
    </row>
    <row r="260" spans="3:4">
      <c r="C260" t="s">
        <v>3603</v>
      </c>
      <c r="D260" t="s">
        <v>1489</v>
      </c>
    </row>
    <row r="261" spans="3:4">
      <c r="C261" t="s">
        <v>3604</v>
      </c>
      <c r="D261" t="s">
        <v>1489</v>
      </c>
    </row>
    <row r="262" spans="3:4">
      <c r="C262" t="s">
        <v>3605</v>
      </c>
      <c r="D262" t="s">
        <v>1489</v>
      </c>
    </row>
    <row r="263" spans="3:4">
      <c r="C263" t="s">
        <v>3606</v>
      </c>
      <c r="D263" t="s">
        <v>1489</v>
      </c>
    </row>
    <row r="264" spans="3:4">
      <c r="C264" t="s">
        <v>3607</v>
      </c>
      <c r="D264" t="s">
        <v>1489</v>
      </c>
    </row>
    <row r="265" spans="3:4">
      <c r="C265" t="s">
        <v>3608</v>
      </c>
      <c r="D265" t="s">
        <v>1489</v>
      </c>
    </row>
    <row r="266" spans="3:4">
      <c r="C266" t="s">
        <v>3609</v>
      </c>
      <c r="D266" t="s">
        <v>1489</v>
      </c>
    </row>
    <row r="267" spans="3:4">
      <c r="C267" t="s">
        <v>3610</v>
      </c>
      <c r="D267" t="s">
        <v>1489</v>
      </c>
    </row>
    <row r="268" spans="3:4">
      <c r="C268" t="s">
        <v>3611</v>
      </c>
      <c r="D268" t="s">
        <v>1489</v>
      </c>
    </row>
    <row r="269" spans="3:4">
      <c r="C269" t="s">
        <v>3612</v>
      </c>
      <c r="D269" t="s">
        <v>1489</v>
      </c>
    </row>
    <row r="270" spans="3:4">
      <c r="C270" t="s">
        <v>3613</v>
      </c>
      <c r="D270" t="s">
        <v>1489</v>
      </c>
    </row>
    <row r="271" spans="3:4">
      <c r="C271" t="s">
        <v>3614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4688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4684</v>
      </c>
      <c r="F276" t="s">
        <v>4687</v>
      </c>
    </row>
    <row r="277" spans="1:6">
      <c r="C277" t="s">
        <v>1542</v>
      </c>
      <c r="D277" t="s">
        <v>1489</v>
      </c>
      <c r="E277" t="s">
        <v>4685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4696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4715</v>
      </c>
      <c r="D285" t="s">
        <v>1489</v>
      </c>
      <c r="E285" s="32" t="s">
        <v>4781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4744</v>
      </c>
      <c r="D288" s="32" t="s">
        <v>1489</v>
      </c>
      <c r="E288" s="32"/>
    </row>
    <row r="289" spans="1:5">
      <c r="C289" t="s">
        <v>4745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4746</v>
      </c>
      <c r="D294" s="32" t="s">
        <v>1489</v>
      </c>
      <c r="E294" s="33"/>
    </row>
    <row r="295" spans="1:5">
      <c r="C295" t="s">
        <v>4747</v>
      </c>
      <c r="D295" s="32" t="s">
        <v>1489</v>
      </c>
    </row>
    <row r="296" spans="1:5">
      <c r="C296" t="s">
        <v>4748</v>
      </c>
      <c r="D296" s="32" t="s">
        <v>1489</v>
      </c>
    </row>
    <row r="297" spans="1:5">
      <c r="C297" t="s">
        <v>4749</v>
      </c>
      <c r="D297" s="32" t="s">
        <v>1489</v>
      </c>
    </row>
    <row r="298" spans="1:5">
      <c r="C298" t="s">
        <v>4750</v>
      </c>
      <c r="D298" s="32" t="s">
        <v>1509</v>
      </c>
    </row>
    <row r="299" spans="1:5">
      <c r="C299" t="s">
        <v>4751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5407</v>
      </c>
      <c r="C305" t="s">
        <v>5408</v>
      </c>
      <c r="D305" s="32" t="s">
        <v>1488</v>
      </c>
      <c r="E305" s="44" t="s">
        <v>5409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5452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3570</v>
      </c>
      <c r="D311" t="s">
        <v>1489</v>
      </c>
    </row>
    <row r="312" spans="1:5">
      <c r="C312" t="s">
        <v>3571</v>
      </c>
      <c r="D312" t="s">
        <v>1489</v>
      </c>
    </row>
    <row r="313" spans="1:5">
      <c r="C313" t="s">
        <v>3572</v>
      </c>
      <c r="D313" t="s">
        <v>1489</v>
      </c>
    </row>
    <row r="314" spans="1:5">
      <c r="C314" t="s">
        <v>3573</v>
      </c>
      <c r="D314" t="s">
        <v>1489</v>
      </c>
    </row>
    <row r="315" spans="1:5">
      <c r="C315" t="s">
        <v>3574</v>
      </c>
      <c r="D315" t="s">
        <v>1489</v>
      </c>
    </row>
    <row r="316" spans="1:5">
      <c r="C316" t="s">
        <v>3575</v>
      </c>
      <c r="D316" t="s">
        <v>1489</v>
      </c>
    </row>
    <row r="317" spans="1:5">
      <c r="C317" t="s">
        <v>3576</v>
      </c>
      <c r="D317" t="s">
        <v>1489</v>
      </c>
    </row>
    <row r="318" spans="1:5">
      <c r="C318" t="s">
        <v>3577</v>
      </c>
      <c r="D318" t="s">
        <v>1489</v>
      </c>
    </row>
    <row r="319" spans="1:5">
      <c r="C319" t="s">
        <v>3578</v>
      </c>
      <c r="D319" t="s">
        <v>1489</v>
      </c>
    </row>
    <row r="320" spans="1:5">
      <c r="C320" t="s">
        <v>3579</v>
      </c>
      <c r="D320" t="s">
        <v>1489</v>
      </c>
    </row>
    <row r="321" spans="3:4">
      <c r="C321" t="s">
        <v>3580</v>
      </c>
      <c r="D321" t="s">
        <v>1489</v>
      </c>
    </row>
    <row r="322" spans="3:4">
      <c r="C322" t="s">
        <v>3581</v>
      </c>
      <c r="D322" t="s">
        <v>1489</v>
      </c>
    </row>
    <row r="323" spans="3:4">
      <c r="C323" t="s">
        <v>3582</v>
      </c>
      <c r="D323" t="s">
        <v>1489</v>
      </c>
    </row>
    <row r="324" spans="3:4">
      <c r="C324" t="s">
        <v>3583</v>
      </c>
      <c r="D324" t="s">
        <v>1489</v>
      </c>
    </row>
    <row r="325" spans="3:4">
      <c r="C325" t="s">
        <v>3584</v>
      </c>
      <c r="D325" t="s">
        <v>1489</v>
      </c>
    </row>
    <row r="326" spans="3:4">
      <c r="C326" t="s">
        <v>3585</v>
      </c>
      <c r="D326" t="s">
        <v>1489</v>
      </c>
    </row>
    <row r="327" spans="3:4">
      <c r="C327" t="s">
        <v>3586</v>
      </c>
      <c r="D327" t="s">
        <v>1489</v>
      </c>
    </row>
    <row r="328" spans="3:4">
      <c r="C328" t="s">
        <v>3587</v>
      </c>
      <c r="D328" t="s">
        <v>1489</v>
      </c>
    </row>
    <row r="329" spans="3:4">
      <c r="C329" t="s">
        <v>3588</v>
      </c>
      <c r="D329" t="s">
        <v>1489</v>
      </c>
    </row>
    <row r="330" spans="3:4">
      <c r="C330" t="s">
        <v>3589</v>
      </c>
      <c r="D330" t="s">
        <v>1489</v>
      </c>
    </row>
    <row r="331" spans="3:4">
      <c r="C331" t="s">
        <v>3590</v>
      </c>
      <c r="D331" t="s">
        <v>1489</v>
      </c>
    </row>
    <row r="332" spans="3:4">
      <c r="C332" t="s">
        <v>3591</v>
      </c>
      <c r="D332" t="s">
        <v>1489</v>
      </c>
    </row>
    <row r="333" spans="3:4">
      <c r="C333" t="s">
        <v>3592</v>
      </c>
      <c r="D333" t="s">
        <v>1489</v>
      </c>
    </row>
    <row r="334" spans="3:4">
      <c r="C334" t="s">
        <v>3593</v>
      </c>
      <c r="D334" t="s">
        <v>1489</v>
      </c>
    </row>
    <row r="335" spans="3:4">
      <c r="C335" t="s">
        <v>3594</v>
      </c>
      <c r="D335" t="s">
        <v>1489</v>
      </c>
    </row>
    <row r="336" spans="3:4">
      <c r="C336" t="s">
        <v>3595</v>
      </c>
      <c r="D336" t="s">
        <v>1489</v>
      </c>
    </row>
    <row r="337" spans="3:4">
      <c r="C337" t="s">
        <v>3596</v>
      </c>
      <c r="D337" t="s">
        <v>1489</v>
      </c>
    </row>
    <row r="338" spans="3:4">
      <c r="C338" t="s">
        <v>3597</v>
      </c>
      <c r="D338" t="s">
        <v>1489</v>
      </c>
    </row>
    <row r="339" spans="3:4">
      <c r="C339" t="s">
        <v>3598</v>
      </c>
      <c r="D339" t="s">
        <v>1489</v>
      </c>
    </row>
    <row r="340" spans="3:4">
      <c r="C340" t="s">
        <v>3599</v>
      </c>
      <c r="D340" t="s">
        <v>1489</v>
      </c>
    </row>
    <row r="341" spans="3:4">
      <c r="C341" t="s">
        <v>3600</v>
      </c>
      <c r="D341" t="s">
        <v>1489</v>
      </c>
    </row>
    <row r="342" spans="3:4">
      <c r="C342" t="s">
        <v>3601</v>
      </c>
      <c r="D342" t="s">
        <v>1489</v>
      </c>
    </row>
    <row r="343" spans="3:4">
      <c r="C343" t="s">
        <v>3602</v>
      </c>
      <c r="D343" t="s">
        <v>1489</v>
      </c>
    </row>
    <row r="344" spans="3:4">
      <c r="C344" t="s">
        <v>3603</v>
      </c>
      <c r="D344" t="s">
        <v>1489</v>
      </c>
    </row>
    <row r="345" spans="3:4">
      <c r="C345" t="s">
        <v>3604</v>
      </c>
      <c r="D345" t="s">
        <v>1489</v>
      </c>
    </row>
    <row r="346" spans="3:4">
      <c r="C346" t="s">
        <v>3605</v>
      </c>
      <c r="D346" t="s">
        <v>1489</v>
      </c>
    </row>
    <row r="347" spans="3:4">
      <c r="C347" t="s">
        <v>3606</v>
      </c>
      <c r="D347" t="s">
        <v>1489</v>
      </c>
    </row>
    <row r="348" spans="3:4">
      <c r="C348" t="s">
        <v>3607</v>
      </c>
      <c r="D348" t="s">
        <v>1489</v>
      </c>
    </row>
    <row r="349" spans="3:4">
      <c r="C349" t="s">
        <v>3608</v>
      </c>
      <c r="D349" t="s">
        <v>1489</v>
      </c>
    </row>
    <row r="350" spans="3:4">
      <c r="C350" t="s">
        <v>3609</v>
      </c>
      <c r="D350" t="s">
        <v>1489</v>
      </c>
    </row>
    <row r="351" spans="3:4">
      <c r="C351" t="s">
        <v>3610</v>
      </c>
      <c r="D351" t="s">
        <v>1489</v>
      </c>
    </row>
    <row r="352" spans="3:4">
      <c r="C352" t="s">
        <v>3611</v>
      </c>
      <c r="D352" t="s">
        <v>1489</v>
      </c>
    </row>
    <row r="353" spans="1:12">
      <c r="C353" t="s">
        <v>3612</v>
      </c>
      <c r="D353" t="s">
        <v>1489</v>
      </c>
    </row>
    <row r="354" spans="1:12">
      <c r="C354" t="s">
        <v>3613</v>
      </c>
      <c r="D354" t="s">
        <v>1489</v>
      </c>
    </row>
    <row r="355" spans="1:12">
      <c r="C355" t="s">
        <v>3614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5554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5558</v>
      </c>
      <c r="D360" t="s">
        <v>1489</v>
      </c>
      <c r="E360" s="4" t="s">
        <v>5563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5559</v>
      </c>
      <c r="D363" t="s">
        <v>1488</v>
      </c>
    </row>
    <row r="364" spans="1:12">
      <c r="C364" t="s">
        <v>5560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5579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5587</v>
      </c>
      <c r="F368" t="s">
        <v>5578</v>
      </c>
      <c r="G368" t="s">
        <v>1524</v>
      </c>
      <c r="H368" t="s">
        <v>1489</v>
      </c>
      <c r="I368" s="39"/>
      <c r="L368" t="s">
        <v>5578</v>
      </c>
    </row>
    <row r="369" spans="3:12">
      <c r="C369" t="s">
        <v>1530</v>
      </c>
      <c r="D369" t="s">
        <v>1489</v>
      </c>
      <c r="E369" t="s">
        <v>5586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5588</v>
      </c>
      <c r="D370" t="s">
        <v>1489</v>
      </c>
      <c r="E370" t="s">
        <v>5589</v>
      </c>
      <c r="F370" t="s">
        <v>5426</v>
      </c>
      <c r="G370" t="s">
        <v>5588</v>
      </c>
      <c r="H370" t="s">
        <v>1489</v>
      </c>
      <c r="L370" t="s">
        <v>5426</v>
      </c>
    </row>
    <row r="371" spans="3:12">
      <c r="C371" t="s">
        <v>1525</v>
      </c>
      <c r="D371" t="s">
        <v>1489</v>
      </c>
      <c r="F371" t="s">
        <v>5581</v>
      </c>
      <c r="G371" t="s">
        <v>1525</v>
      </c>
      <c r="H371" t="s">
        <v>1489</v>
      </c>
      <c r="L371" t="s">
        <v>5680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5590</v>
      </c>
      <c r="D374" s="8" t="s">
        <v>1509</v>
      </c>
      <c r="E374" t="s">
        <v>5601</v>
      </c>
      <c r="F374">
        <v>1</v>
      </c>
      <c r="G374" s="8" t="s">
        <v>5590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5602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5591</v>
      </c>
      <c r="D376" t="s">
        <v>1489</v>
      </c>
      <c r="F376" t="s">
        <v>5429</v>
      </c>
      <c r="G376" t="s">
        <v>5591</v>
      </c>
      <c r="H376" t="s">
        <v>1489</v>
      </c>
      <c r="L376" t="s">
        <v>5429</v>
      </c>
    </row>
    <row r="377" spans="3:12">
      <c r="C377" t="s">
        <v>5592</v>
      </c>
      <c r="D377" t="s">
        <v>1489</v>
      </c>
      <c r="F377" t="s">
        <v>5430</v>
      </c>
      <c r="G377" t="s">
        <v>5592</v>
      </c>
      <c r="H377" t="s">
        <v>1489</v>
      </c>
      <c r="L377" t="s">
        <v>5430</v>
      </c>
    </row>
    <row r="378" spans="3:12">
      <c r="C378" t="s">
        <v>5593</v>
      </c>
      <c r="D378" t="s">
        <v>1489</v>
      </c>
      <c r="F378" t="s">
        <v>5430</v>
      </c>
      <c r="G378" t="s">
        <v>5593</v>
      </c>
      <c r="H378" t="s">
        <v>1489</v>
      </c>
      <c r="L378" t="s">
        <v>5430</v>
      </c>
    </row>
    <row r="379" spans="3:12">
      <c r="C379" t="s">
        <v>5594</v>
      </c>
      <c r="D379" t="s">
        <v>1489</v>
      </c>
      <c r="F379" t="s">
        <v>5431</v>
      </c>
      <c r="G379" t="s">
        <v>5594</v>
      </c>
      <c r="H379" t="s">
        <v>1489</v>
      </c>
      <c r="L379" t="s">
        <v>5431</v>
      </c>
    </row>
    <row r="380" spans="3:12">
      <c r="C380" t="s">
        <v>5681</v>
      </c>
      <c r="D380" t="s">
        <v>1489</v>
      </c>
      <c r="E380" t="s">
        <v>5596</v>
      </c>
      <c r="F380" t="s">
        <v>5580</v>
      </c>
      <c r="G380" t="s">
        <v>5595</v>
      </c>
      <c r="H380" t="s">
        <v>1567</v>
      </c>
      <c r="L380" t="s">
        <v>5580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5598</v>
      </c>
      <c r="D382" t="s">
        <v>1488</v>
      </c>
      <c r="F382">
        <v>10114</v>
      </c>
      <c r="G382" t="s">
        <v>5598</v>
      </c>
      <c r="H382" t="s">
        <v>1488</v>
      </c>
      <c r="L382">
        <v>10114</v>
      </c>
    </row>
    <row r="383" spans="3:12">
      <c r="C383" t="s">
        <v>5599</v>
      </c>
      <c r="D383" t="s">
        <v>1489</v>
      </c>
      <c r="E383" t="s">
        <v>5597</v>
      </c>
      <c r="G383" t="s">
        <v>5599</v>
      </c>
      <c r="H383" t="s">
        <v>1489</v>
      </c>
      <c r="L383" t="s">
        <v>5603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5691</v>
      </c>
      <c r="D389" t="s">
        <v>1489</v>
      </c>
      <c r="E389" t="s">
        <v>5692</v>
      </c>
    </row>
    <row r="390" spans="1:5">
      <c r="C390" t="s">
        <v>1609</v>
      </c>
      <c r="D390" t="s">
        <v>1488</v>
      </c>
      <c r="E390" t="s">
        <v>5693</v>
      </c>
    </row>
    <row r="391" spans="1:5">
      <c r="C391" t="s">
        <v>5694</v>
      </c>
      <c r="D391" t="s">
        <v>1489</v>
      </c>
      <c r="E391" t="s">
        <v>5697</v>
      </c>
    </row>
    <row r="392" spans="1:5">
      <c r="C392" t="s">
        <v>5695</v>
      </c>
      <c r="D392" t="s">
        <v>1489</v>
      </c>
      <c r="E392" t="s">
        <v>5696</v>
      </c>
    </row>
    <row r="393" spans="1:5">
      <c r="C393" t="s">
        <v>1614</v>
      </c>
      <c r="D393" t="s">
        <v>1488</v>
      </c>
      <c r="E393" t="s">
        <v>5698</v>
      </c>
    </row>
    <row r="394" spans="1:5">
      <c r="C394" t="s">
        <v>1525</v>
      </c>
      <c r="D394" t="s">
        <v>1488</v>
      </c>
      <c r="E394" t="s">
        <v>5699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5691</v>
      </c>
      <c r="D397" t="s">
        <v>1489</v>
      </c>
      <c r="E397" t="s">
        <v>5692</v>
      </c>
    </row>
    <row r="398" spans="1:5">
      <c r="C398" t="s">
        <v>1609</v>
      </c>
      <c r="D398" t="s">
        <v>1488</v>
      </c>
      <c r="E398" t="s">
        <v>5693</v>
      </c>
    </row>
    <row r="399" spans="1:5">
      <c r="C399" t="s">
        <v>5694</v>
      </c>
      <c r="D399" t="s">
        <v>1489</v>
      </c>
      <c r="E399" t="s">
        <v>5697</v>
      </c>
    </row>
    <row r="400" spans="1:5">
      <c r="C400" t="s">
        <v>5695</v>
      </c>
      <c r="D400" t="s">
        <v>1489</v>
      </c>
      <c r="E400" t="s">
        <v>5696</v>
      </c>
    </row>
    <row r="401" spans="1:5">
      <c r="C401" t="s">
        <v>0</v>
      </c>
    </row>
    <row r="402" spans="1:5">
      <c r="A402">
        <v>1183</v>
      </c>
      <c r="B402" t="s">
        <v>5729</v>
      </c>
      <c r="C402" t="s">
        <v>1505</v>
      </c>
      <c r="D402" t="s">
        <v>1489</v>
      </c>
    </row>
    <row r="403" spans="1:5">
      <c r="C403" t="s">
        <v>5730</v>
      </c>
      <c r="D403" t="s">
        <v>1489</v>
      </c>
    </row>
    <row r="404" spans="1:5">
      <c r="C404" t="s">
        <v>5731</v>
      </c>
      <c r="D404" t="s">
        <v>1489</v>
      </c>
      <c r="E404" t="s">
        <v>5734</v>
      </c>
    </row>
    <row r="405" spans="1:5">
      <c r="C405" t="s">
        <v>5732</v>
      </c>
      <c r="D405" t="s">
        <v>1489</v>
      </c>
      <c r="E405" t="s">
        <v>5733</v>
      </c>
    </row>
    <row r="406" spans="1:5">
      <c r="C406" t="s">
        <v>0</v>
      </c>
    </row>
    <row r="407" spans="1:5">
      <c r="A407">
        <v>1184</v>
      </c>
      <c r="B407" t="s">
        <v>5865</v>
      </c>
      <c r="C407" t="s">
        <v>1588</v>
      </c>
      <c r="D407" t="s">
        <v>1488</v>
      </c>
      <c r="E407" t="s">
        <v>5878</v>
      </c>
    </row>
    <row r="408" spans="1:5">
      <c r="C408" t="s">
        <v>1530</v>
      </c>
      <c r="D408" t="s">
        <v>1489</v>
      </c>
    </row>
    <row r="409" spans="1:5">
      <c r="C409" t="s">
        <v>1525</v>
      </c>
      <c r="D409" t="s">
        <v>1488</v>
      </c>
    </row>
    <row r="410" spans="1:5">
      <c r="C410" t="s">
        <v>1524</v>
      </c>
      <c r="D410" t="s">
        <v>1488</v>
      </c>
    </row>
    <row r="411" spans="1:5">
      <c r="C411" t="s">
        <v>5873</v>
      </c>
      <c r="D411" t="s">
        <v>1509</v>
      </c>
    </row>
    <row r="412" spans="1:5">
      <c r="C412" t="s">
        <v>5874</v>
      </c>
      <c r="D412" t="s">
        <v>1489</v>
      </c>
    </row>
    <row r="413" spans="1:5">
      <c r="C413" t="s">
        <v>5875</v>
      </c>
      <c r="D413" t="s">
        <v>1509</v>
      </c>
    </row>
    <row r="414" spans="1:5">
      <c r="C414" t="s">
        <v>5876</v>
      </c>
      <c r="D414" t="s">
        <v>1489</v>
      </c>
    </row>
    <row r="415" spans="1:5">
      <c r="C415" t="s">
        <v>5877</v>
      </c>
      <c r="D415" t="s">
        <v>1488</v>
      </c>
    </row>
    <row r="416" spans="1:5">
      <c r="C416" t="s">
        <v>0</v>
      </c>
    </row>
    <row r="417" spans="1:5">
      <c r="A417">
        <v>1184</v>
      </c>
      <c r="B417" t="s">
        <v>5866</v>
      </c>
      <c r="C417" t="s">
        <v>1588</v>
      </c>
      <c r="D417" t="s">
        <v>1488</v>
      </c>
      <c r="E417" t="s">
        <v>5901</v>
      </c>
    </row>
    <row r="418" spans="1:5">
      <c r="C418" t="s">
        <v>1530</v>
      </c>
      <c r="D418" t="s">
        <v>1489</v>
      </c>
    </row>
    <row r="419" spans="1:5">
      <c r="C419" t="s">
        <v>5898</v>
      </c>
      <c r="D419" t="s">
        <v>1489</v>
      </c>
    </row>
    <row r="420" spans="1:5">
      <c r="C420" t="s">
        <v>1525</v>
      </c>
      <c r="D420" t="s">
        <v>1488</v>
      </c>
    </row>
    <row r="421" spans="1:5">
      <c r="C421" t="s">
        <v>1524</v>
      </c>
      <c r="D421" t="s">
        <v>1488</v>
      </c>
    </row>
    <row r="422" spans="1:5">
      <c r="C422" t="s">
        <v>5900</v>
      </c>
      <c r="D422" t="s">
        <v>1509</v>
      </c>
    </row>
    <row r="423" spans="1:5">
      <c r="C423" t="s">
        <v>5874</v>
      </c>
      <c r="D423" t="s">
        <v>1489</v>
      </c>
    </row>
    <row r="424" spans="1:5">
      <c r="C424" t="s">
        <v>5899</v>
      </c>
      <c r="D424" t="s">
        <v>1509</v>
      </c>
    </row>
    <row r="425" spans="1:5">
      <c r="C425" t="s">
        <v>5875</v>
      </c>
      <c r="D425" t="s">
        <v>1509</v>
      </c>
    </row>
    <row r="426" spans="1:5">
      <c r="C426" t="s">
        <v>5876</v>
      </c>
      <c r="D426" t="s">
        <v>1489</v>
      </c>
    </row>
    <row r="427" spans="1:5">
      <c r="C427" t="s">
        <v>1529</v>
      </c>
      <c r="D427" t="s">
        <v>1489</v>
      </c>
    </row>
    <row r="428" spans="1:5">
      <c r="C428" t="s">
        <v>0</v>
      </c>
    </row>
    <row r="429" spans="1:5">
      <c r="A429">
        <v>1185</v>
      </c>
      <c r="B429" s="69" t="s">
        <v>5867</v>
      </c>
      <c r="C429" t="s">
        <v>5599</v>
      </c>
      <c r="D429" t="s">
        <v>1488</v>
      </c>
      <c r="E429" t="s">
        <v>5906</v>
      </c>
    </row>
    <row r="430" spans="1:5">
      <c r="C430" t="s">
        <v>1524</v>
      </c>
      <c r="D430" t="s">
        <v>1488</v>
      </c>
    </row>
    <row r="431" spans="1:5">
      <c r="C431" t="s">
        <v>5898</v>
      </c>
      <c r="D431" t="s">
        <v>1489</v>
      </c>
    </row>
    <row r="432" spans="1:5">
      <c r="C432" t="s">
        <v>1525</v>
      </c>
      <c r="D432" t="s">
        <v>1488</v>
      </c>
    </row>
    <row r="433" spans="1:5">
      <c r="C433" t="s">
        <v>5900</v>
      </c>
      <c r="D433" t="s">
        <v>1509</v>
      </c>
    </row>
    <row r="434" spans="1:5">
      <c r="C434" t="s">
        <v>1530</v>
      </c>
      <c r="D434" t="s">
        <v>1489</v>
      </c>
    </row>
    <row r="435" spans="1:5">
      <c r="C435" t="s">
        <v>5899</v>
      </c>
      <c r="D435" t="s">
        <v>1509</v>
      </c>
    </row>
    <row r="436" spans="1:5">
      <c r="C436" t="s">
        <v>1588</v>
      </c>
      <c r="D436" t="s">
        <v>1488</v>
      </c>
    </row>
    <row r="437" spans="1:5">
      <c r="C437" t="s">
        <v>1529</v>
      </c>
      <c r="D437" t="s">
        <v>1489</v>
      </c>
    </row>
    <row r="438" spans="1:5">
      <c r="C438" t="s">
        <v>0</v>
      </c>
    </row>
    <row r="439" spans="1:5">
      <c r="A439">
        <v>1189</v>
      </c>
      <c r="B439" t="s">
        <v>5870</v>
      </c>
      <c r="C439" t="s">
        <v>1524</v>
      </c>
      <c r="D439" t="s">
        <v>1488</v>
      </c>
      <c r="E439" t="s">
        <v>5930</v>
      </c>
    </row>
    <row r="440" spans="1:5">
      <c r="C440" t="s">
        <v>5928</v>
      </c>
      <c r="D440" t="s">
        <v>1509</v>
      </c>
      <c r="E440" t="s">
        <v>5929</v>
      </c>
    </row>
    <row r="441" spans="1:5">
      <c r="C441" t="s">
        <v>1525</v>
      </c>
      <c r="D441" t="s">
        <v>1488</v>
      </c>
    </row>
    <row r="442" spans="1:5">
      <c r="C442" t="s">
        <v>1530</v>
      </c>
      <c r="D442" t="s">
        <v>1489</v>
      </c>
    </row>
    <row r="443" spans="1:5">
      <c r="C443" t="s">
        <v>1588</v>
      </c>
      <c r="D443" t="s">
        <v>1488</v>
      </c>
    </row>
    <row r="444" spans="1:5">
      <c r="C444" t="s">
        <v>5875</v>
      </c>
      <c r="D444" t="s">
        <v>1509</v>
      </c>
    </row>
    <row r="445" spans="1:5">
      <c r="C445" t="s">
        <v>5876</v>
      </c>
      <c r="D445" t="s">
        <v>1489</v>
      </c>
    </row>
    <row r="446" spans="1:5">
      <c r="C446" t="s">
        <v>1529</v>
      </c>
      <c r="D446" t="s">
        <v>1489</v>
      </c>
    </row>
    <row r="447" spans="1:5">
      <c r="C447" t="s">
        <v>0</v>
      </c>
    </row>
    <row r="448" spans="1:5">
      <c r="A448">
        <v>1191</v>
      </c>
      <c r="B448" t="s">
        <v>5872</v>
      </c>
      <c r="C448" t="s">
        <v>5932</v>
      </c>
      <c r="D448" t="s">
        <v>1489</v>
      </c>
    </row>
    <row r="449" spans="1:5">
      <c r="C449" t="s">
        <v>5933</v>
      </c>
      <c r="D449" t="s">
        <v>1488</v>
      </c>
    </row>
    <row r="450" spans="1:5">
      <c r="C450" t="s">
        <v>1588</v>
      </c>
      <c r="D450" t="s">
        <v>1488</v>
      </c>
    </row>
    <row r="451" spans="1:5">
      <c r="C451" t="s">
        <v>0</v>
      </c>
    </row>
    <row r="452" spans="1:5">
      <c r="A452">
        <v>1190</v>
      </c>
      <c r="B452" t="s">
        <v>5871</v>
      </c>
      <c r="C452" t="s">
        <v>5955</v>
      </c>
      <c r="D452" t="s">
        <v>1489</v>
      </c>
    </row>
    <row r="453" spans="1:5">
      <c r="C453" t="s">
        <v>5956</v>
      </c>
      <c r="D453" t="s">
        <v>1489</v>
      </c>
    </row>
    <row r="454" spans="1:5">
      <c r="C454" t="s">
        <v>0</v>
      </c>
    </row>
    <row r="455" spans="1:5">
      <c r="A455">
        <v>19</v>
      </c>
      <c r="B455" t="str">
        <f>VLOOKUP(A455,BaseMetodos!$A$2:$E$1177,3,FALSE)&amp;"."&amp;VLOOKUP(A455,BaseMetodos!$A$2:$E$1177,4,FALSE)</f>
        <v>u_xr_bci.actualizarEntidadFATCA</v>
      </c>
      <c r="C455" t="s">
        <v>6061</v>
      </c>
      <c r="D455" t="s">
        <v>1489</v>
      </c>
    </row>
    <row r="456" spans="1:5">
      <c r="C456" t="s">
        <v>0</v>
      </c>
    </row>
    <row r="457" spans="1:5">
      <c r="A457">
        <v>62</v>
      </c>
      <c r="B457" t="str">
        <f>VLOOKUP(A457,BaseMetodos!$A$2:$E$1177,3,FALSE)&amp;"."&amp;VLOOKUP(A457,BaseMetodos!$A$2:$E$1177,4,FALSE)</f>
        <v>u_xr_bci.altaInstrumentos</v>
      </c>
      <c r="C457" t="s">
        <v>6064</v>
      </c>
    </row>
    <row r="458" spans="1:5">
      <c r="A458">
        <v>1194</v>
      </c>
      <c r="B458" t="s">
        <v>6039</v>
      </c>
      <c r="C458" t="s">
        <v>6065</v>
      </c>
      <c r="D458" t="s">
        <v>1489</v>
      </c>
    </row>
    <row r="459" spans="1:5">
      <c r="C459" t="s">
        <v>1556</v>
      </c>
      <c r="D459" t="s">
        <v>1489</v>
      </c>
    </row>
    <row r="460" spans="1:5">
      <c r="C460" t="s">
        <v>6066</v>
      </c>
      <c r="D460" t="s">
        <v>1489</v>
      </c>
    </row>
    <row r="461" spans="1:5">
      <c r="C461" t="s">
        <v>0</v>
      </c>
    </row>
    <row r="462" spans="1:5">
      <c r="A462">
        <v>72</v>
      </c>
      <c r="B462" t="s">
        <v>5803</v>
      </c>
      <c r="C462" t="s">
        <v>6074</v>
      </c>
      <c r="D462" t="s">
        <v>1489</v>
      </c>
      <c r="E462" t="s">
        <v>6075</v>
      </c>
    </row>
    <row r="463" spans="1:5">
      <c r="C463" t="s">
        <v>5691</v>
      </c>
      <c r="D463" t="s">
        <v>1489</v>
      </c>
      <c r="E463" t="s">
        <v>6076</v>
      </c>
    </row>
    <row r="464" spans="1:5">
      <c r="C464" t="s">
        <v>6077</v>
      </c>
      <c r="D464" t="s">
        <v>1489</v>
      </c>
      <c r="E464" t="s">
        <v>5697</v>
      </c>
    </row>
    <row r="465" spans="1:5">
      <c r="C465" t="s">
        <v>6078</v>
      </c>
      <c r="D465" t="s">
        <v>1489</v>
      </c>
    </row>
    <row r="466" spans="1:5">
      <c r="C466" t="s">
        <v>6079</v>
      </c>
      <c r="D466" t="s">
        <v>1489</v>
      </c>
      <c r="E466" t="s">
        <v>6085</v>
      </c>
    </row>
    <row r="467" spans="1:5">
      <c r="C467" t="s">
        <v>6080</v>
      </c>
      <c r="D467" t="s">
        <v>1489</v>
      </c>
      <c r="E467" t="s">
        <v>6085</v>
      </c>
    </row>
    <row r="468" spans="1:5">
      <c r="C468" t="s">
        <v>6082</v>
      </c>
      <c r="D468" t="s">
        <v>1489</v>
      </c>
      <c r="E468" t="s">
        <v>6084</v>
      </c>
    </row>
    <row r="469" spans="1:5">
      <c r="C469" t="s">
        <v>6081</v>
      </c>
      <c r="D469" t="s">
        <v>1489</v>
      </c>
      <c r="E469" t="s">
        <v>6083</v>
      </c>
    </row>
    <row r="470" spans="1:5">
      <c r="C470" t="s">
        <v>0</v>
      </c>
    </row>
    <row r="471" spans="1:5">
      <c r="A471">
        <v>1196</v>
      </c>
      <c r="B471" t="s">
        <v>6042</v>
      </c>
      <c r="C471" t="s">
        <v>6065</v>
      </c>
      <c r="D471" t="s">
        <v>1489</v>
      </c>
    </row>
    <row r="472" spans="1:5">
      <c r="C472" t="s">
        <v>1556</v>
      </c>
      <c r="D472" t="s">
        <v>1489</v>
      </c>
    </row>
    <row r="473" spans="1:5">
      <c r="C473" t="s">
        <v>6066</v>
      </c>
      <c r="D473" t="s">
        <v>1489</v>
      </c>
    </row>
    <row r="474" spans="1:5">
      <c r="C474" t="s">
        <v>6095</v>
      </c>
      <c r="D474" t="s">
        <v>1489</v>
      </c>
      <c r="E474" t="s">
        <v>6096</v>
      </c>
    </row>
    <row r="475" spans="1:5">
      <c r="C475" t="s">
        <v>0</v>
      </c>
    </row>
    <row r="476" spans="1:5">
      <c r="A476">
        <v>14</v>
      </c>
      <c r="B476" t="str">
        <f>VLOOKUP(A476,BaseMetodos!$A$2:$E$1177,3,FALSE)&amp;"."&amp;VLOOKUP(A476,BaseMetodos!$A$2:$E$1177,4,FALSE)</f>
        <v>u_xr_bci.entradaEjeDirectaCVD</v>
      </c>
      <c r="C476" t="s">
        <v>5452</v>
      </c>
      <c r="D476" t="s">
        <v>1489</v>
      </c>
    </row>
    <row r="477" spans="1:5">
      <c r="C477" t="s">
        <v>1505</v>
      </c>
      <c r="D477" t="s">
        <v>1489</v>
      </c>
    </row>
    <row r="478" spans="1:5">
      <c r="C478" t="s">
        <v>0</v>
      </c>
    </row>
    <row r="479" spans="1:5">
      <c r="A479">
        <v>1197</v>
      </c>
      <c r="B479" t="s">
        <v>6050</v>
      </c>
      <c r="C479" t="s">
        <v>6099</v>
      </c>
      <c r="D479" t="s">
        <v>1489</v>
      </c>
    </row>
    <row r="480" spans="1:5">
      <c r="C480" t="s">
        <v>0</v>
      </c>
    </row>
    <row r="481" spans="1:4">
      <c r="A481">
        <v>1198</v>
      </c>
      <c r="B481" t="s">
        <v>6055</v>
      </c>
      <c r="C481" t="s">
        <v>6099</v>
      </c>
      <c r="D481" t="s">
        <v>1489</v>
      </c>
    </row>
    <row r="482" spans="1:4">
      <c r="C482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B1196"/>
  <sheetViews>
    <sheetView topLeftCell="A1156" zoomScaleNormal="100" workbookViewId="0">
      <selection activeCell="G1179" sqref="G1179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17.81640625" customWidth="1"/>
    <col min="8" max="8" width="19.26953125" customWidth="1"/>
    <col min="9" max="10" width="39.81640625" customWidth="1"/>
    <col min="11" max="11" width="5.36328125" bestFit="1" customWidth="1"/>
    <col min="12" max="12" width="10.81640625" bestFit="1" customWidth="1"/>
    <col min="13" max="13" width="10.90625" customWidth="1"/>
    <col min="14" max="14" width="8.1796875" customWidth="1"/>
    <col min="15" max="15" width="11.453125" bestFit="1" customWidth="1"/>
    <col min="16" max="16" width="92.90625" bestFit="1" customWidth="1"/>
    <col min="17" max="17" width="29.08984375" bestFit="1" customWidth="1"/>
    <col min="18" max="18" width="12.453125" customWidth="1"/>
    <col min="19" max="19" width="15.36328125" customWidth="1"/>
    <col min="21" max="21" width="20" customWidth="1"/>
    <col min="22" max="22" width="13.36328125" bestFit="1" customWidth="1"/>
    <col min="23" max="23" width="6.36328125" bestFit="1" customWidth="1"/>
    <col min="24" max="24" width="24.7265625" customWidth="1"/>
    <col min="25" max="25" width="38.81640625" customWidth="1"/>
    <col min="27" max="27" width="30.54296875" customWidth="1"/>
    <col min="28" max="28" width="37.90625" customWidth="1"/>
  </cols>
  <sheetData>
    <row r="1" spans="1:28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5723</v>
      </c>
      <c r="H1" t="s">
        <v>5722</v>
      </c>
      <c r="I1" t="s">
        <v>5724</v>
      </c>
      <c r="J1" t="s">
        <v>5958</v>
      </c>
      <c r="K1" t="s">
        <v>1486</v>
      </c>
      <c r="L1" t="s">
        <v>1661</v>
      </c>
      <c r="M1" t="s">
        <v>1756</v>
      </c>
      <c r="N1" t="s">
        <v>1797</v>
      </c>
      <c r="O1" t="s">
        <v>1803</v>
      </c>
      <c r="P1" t="s">
        <v>4784</v>
      </c>
      <c r="Q1" t="s">
        <v>4789</v>
      </c>
      <c r="R1" s="55">
        <v>45979</v>
      </c>
      <c r="S1" s="55">
        <v>45992</v>
      </c>
      <c r="T1" s="58">
        <v>46037</v>
      </c>
      <c r="U1" t="s">
        <v>5837</v>
      </c>
      <c r="V1" t="s">
        <v>5850</v>
      </c>
      <c r="W1" t="s">
        <v>5859</v>
      </c>
    </row>
    <row r="2" spans="1:28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 t="s">
        <v>5721</v>
      </c>
      <c r="H2" t="s">
        <v>5721</v>
      </c>
      <c r="I2" t="e">
        <f>VLOOKUP(E2,'Info Metodos'!$A$2:$G$80,4,FALSE)</f>
        <v>#N/A</v>
      </c>
      <c r="J2" t="e">
        <f>VLOOKUP(E2,'Info Metodos'!$A$2:$G$80,3,FALSE)</f>
        <v>#N/A</v>
      </c>
      <c r="K2">
        <f>A2</f>
        <v>1</v>
      </c>
      <c r="Q2" t="e">
        <f>VLOOKUP(D2,#REF!,1,FALSE)</f>
        <v>#REF!</v>
      </c>
      <c r="R2" t="str">
        <f>IFERROR(VLOOKUP(D2,#REF!,1,FALSE),"No entregado")</f>
        <v>No entregado</v>
      </c>
      <c r="S2" t="str">
        <f>IFERROR(VLOOKUP(D2,#REF!,1,FALSE),"No entregado")</f>
        <v>No entregado</v>
      </c>
      <c r="X2" s="73" t="s">
        <v>5838</v>
      </c>
      <c r="Y2" s="74" t="s">
        <v>5839</v>
      </c>
      <c r="AA2" s="73" t="s">
        <v>5839</v>
      </c>
      <c r="AB2" s="74" t="s">
        <v>5850</v>
      </c>
    </row>
    <row r="3" spans="1:28" ht="29" thickBot="1">
      <c r="A3">
        <v>2</v>
      </c>
      <c r="B3" t="s">
        <v>127</v>
      </c>
      <c r="C3" t="s">
        <v>287</v>
      </c>
      <c r="D3" t="s">
        <v>168</v>
      </c>
      <c r="E3" t="s">
        <v>5746</v>
      </c>
      <c r="F3" t="s">
        <v>1462</v>
      </c>
      <c r="G3" t="s">
        <v>5721</v>
      </c>
      <c r="H3" t="s">
        <v>5721</v>
      </c>
      <c r="I3" t="str">
        <f>VLOOKUP(E3,'Info Metodos'!$A$2:$G$80,4,FALSE)</f>
        <v>SI</v>
      </c>
      <c r="J3" t="str">
        <f>VLOOKUP(E3,'Info Metodos'!$A$2:$G$80,3,FALSE)</f>
        <v>GET</v>
      </c>
      <c r="K3">
        <f t="shared" ref="K3:K66" si="0">A3</f>
        <v>2</v>
      </c>
      <c r="L3">
        <v>9</v>
      </c>
      <c r="O3" t="s">
        <v>3513</v>
      </c>
      <c r="Q3" t="e">
        <f>VLOOKUP(D3,#REF!,1,FALSE)</f>
        <v>#REF!</v>
      </c>
      <c r="R3" t="str">
        <f>IFERROR(VLOOKUP(D3,#REF!,1,FALSE),"No entregado")</f>
        <v>No entregado</v>
      </c>
      <c r="S3" t="str">
        <f>IFERROR(VLOOKUP(D3,#REF!,1,FALSE),"No entregado")</f>
        <v>No entregado</v>
      </c>
      <c r="X3" s="75" t="s">
        <v>5840</v>
      </c>
      <c r="Y3" s="76" t="s">
        <v>5841</v>
      </c>
      <c r="AA3" s="77" t="s">
        <v>5851</v>
      </c>
      <c r="AB3" s="78" t="s">
        <v>5852</v>
      </c>
    </row>
    <row r="4" spans="1:28" ht="29" thickBot="1">
      <c r="A4">
        <v>3</v>
      </c>
      <c r="B4" t="s">
        <v>127</v>
      </c>
      <c r="C4" t="s">
        <v>287</v>
      </c>
      <c r="D4" t="s">
        <v>166</v>
      </c>
      <c r="E4" t="s">
        <v>5747</v>
      </c>
      <c r="F4" t="s">
        <v>1463</v>
      </c>
      <c r="G4" t="s">
        <v>5721</v>
      </c>
      <c r="H4" t="s">
        <v>5721</v>
      </c>
      <c r="I4" t="str">
        <f>VLOOKUP(E4,'Info Metodos'!$A$2:$G$80,4,FALSE)</f>
        <v>SI</v>
      </c>
      <c r="J4" t="str">
        <f>VLOOKUP(E4,'Info Metodos'!$A$2:$G$80,3,FALSE)</f>
        <v>GET</v>
      </c>
      <c r="K4">
        <f t="shared" si="0"/>
        <v>3</v>
      </c>
      <c r="L4">
        <v>9</v>
      </c>
      <c r="O4" t="s">
        <v>1755</v>
      </c>
      <c r="Q4" t="e">
        <f>VLOOKUP(D4,#REF!,1,FALSE)</f>
        <v>#REF!</v>
      </c>
      <c r="R4" t="str">
        <f>IFERROR(VLOOKUP(D4,#REF!,1,FALSE),"No entregado")</f>
        <v>No entregado</v>
      </c>
      <c r="S4" t="str">
        <f>IFERROR(VLOOKUP(D4,#REF!,1,FALSE),"No entregado")</f>
        <v>No entregado</v>
      </c>
      <c r="X4" s="75" t="s">
        <v>5842</v>
      </c>
      <c r="Y4" s="76" t="s">
        <v>5843</v>
      </c>
      <c r="AA4" s="77" t="s">
        <v>5846</v>
      </c>
      <c r="AB4" s="78" t="s">
        <v>5852</v>
      </c>
    </row>
    <row r="5" spans="1:28" ht="15" thickBot="1">
      <c r="A5">
        <v>4</v>
      </c>
      <c r="B5" t="s">
        <v>127</v>
      </c>
      <c r="C5" t="s">
        <v>287</v>
      </c>
      <c r="D5" t="s">
        <v>139</v>
      </c>
      <c r="E5" t="s">
        <v>5748</v>
      </c>
      <c r="F5" t="s">
        <v>138</v>
      </c>
      <c r="G5" t="s">
        <v>5721</v>
      </c>
      <c r="H5" t="s">
        <v>5721</v>
      </c>
      <c r="I5" t="str">
        <f>VLOOKUP(E5,'Info Metodos'!$A$2:$G$80,4,FALSE)</f>
        <v>SI</v>
      </c>
      <c r="J5" t="str">
        <f>VLOOKUP(E5,'Info Metodos'!$A$2:$G$80,3,FALSE)</f>
        <v>GET</v>
      </c>
      <c r="K5">
        <f t="shared" si="0"/>
        <v>4</v>
      </c>
      <c r="L5">
        <v>4</v>
      </c>
      <c r="M5" t="s">
        <v>1550</v>
      </c>
      <c r="Q5" t="e">
        <f>VLOOKUP(D5,#REF!,1,FALSE)</f>
        <v>#REF!</v>
      </c>
      <c r="R5" t="str">
        <f>IFERROR(VLOOKUP(D5,#REF!,1,FALSE),"No entregado")</f>
        <v>No entregado</v>
      </c>
      <c r="S5" t="str">
        <f>IFERROR(VLOOKUP(D5,#REF!,1,FALSE),"No entregado")</f>
        <v>No entregado</v>
      </c>
      <c r="X5" s="75" t="s">
        <v>5844</v>
      </c>
      <c r="Y5" s="76" t="s">
        <v>5841</v>
      </c>
      <c r="AA5" s="77" t="s">
        <v>5848</v>
      </c>
      <c r="AB5" s="78" t="s">
        <v>5852</v>
      </c>
    </row>
    <row r="6" spans="1:28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 t="s">
        <v>5721</v>
      </c>
      <c r="H6" t="s">
        <v>5721</v>
      </c>
      <c r="I6" t="e">
        <f>VLOOKUP(E6,'Info Metodos'!$A$2:$G$80,4,FALSE)</f>
        <v>#N/A</v>
      </c>
      <c r="J6" t="e">
        <f>VLOOKUP(E6,'Info Metodos'!$A$2:$G$80,3,FALSE)</f>
        <v>#N/A</v>
      </c>
      <c r="K6">
        <f t="shared" si="0"/>
        <v>5</v>
      </c>
      <c r="Q6" t="e">
        <f>VLOOKUP(D6,#REF!,1,FALSE)</f>
        <v>#REF!</v>
      </c>
      <c r="R6" t="str">
        <f>IFERROR(VLOOKUP(D6,#REF!,1,FALSE),"No entregado")</f>
        <v>No entregado</v>
      </c>
      <c r="S6" t="str">
        <f>IFERROR(VLOOKUP(D6,#REF!,1,FALSE),"No entregado")</f>
        <v>No entregado</v>
      </c>
      <c r="X6" s="75" t="s">
        <v>5845</v>
      </c>
      <c r="Y6" s="76" t="s">
        <v>5846</v>
      </c>
      <c r="AA6" s="77" t="s">
        <v>5853</v>
      </c>
      <c r="AB6" s="78" t="s">
        <v>5852</v>
      </c>
    </row>
    <row r="7" spans="1:28" ht="29" thickBot="1">
      <c r="A7">
        <v>6</v>
      </c>
      <c r="B7" t="s">
        <v>127</v>
      </c>
      <c r="C7" t="s">
        <v>287</v>
      </c>
      <c r="D7" t="s">
        <v>293</v>
      </c>
      <c r="E7" s="19" t="s">
        <v>5749</v>
      </c>
      <c r="F7" t="s">
        <v>1464</v>
      </c>
      <c r="G7" t="s">
        <v>5721</v>
      </c>
      <c r="H7" t="s">
        <v>5721</v>
      </c>
      <c r="I7" t="str">
        <f>VLOOKUP(E7,'Info Metodos'!$A$2:$G$80,4,FALSE)</f>
        <v>SI</v>
      </c>
      <c r="J7" t="str">
        <f>VLOOKUP(E7,'Info Metodos'!$A$2:$G$80,3,FALSE)</f>
        <v>GET</v>
      </c>
      <c r="K7">
        <f t="shared" si="0"/>
        <v>6</v>
      </c>
      <c r="Q7" t="e">
        <f>VLOOKUP(D7,#REF!,1,FALSE)</f>
        <v>#REF!</v>
      </c>
      <c r="R7" t="str">
        <f>IFERROR(VLOOKUP(D7,#REF!,1,FALSE),"No entregado")</f>
        <v>No entregado</v>
      </c>
      <c r="S7" t="str">
        <f>IFERROR(VLOOKUP(D7,#REF!,1,FALSE),"No entregado")</f>
        <v>No entregado</v>
      </c>
      <c r="T7" t="s">
        <v>126</v>
      </c>
      <c r="X7" s="75" t="s">
        <v>5847</v>
      </c>
      <c r="Y7" s="76" t="s">
        <v>5848</v>
      </c>
      <c r="AA7" s="77" t="s">
        <v>5854</v>
      </c>
      <c r="AB7" s="78" t="s">
        <v>5852</v>
      </c>
    </row>
    <row r="8" spans="1:28" ht="29" thickBot="1">
      <c r="A8">
        <v>7</v>
      </c>
      <c r="B8" t="s">
        <v>127</v>
      </c>
      <c r="C8" t="s">
        <v>287</v>
      </c>
      <c r="D8" t="s">
        <v>159</v>
      </c>
      <c r="E8" t="s">
        <v>5750</v>
      </c>
      <c r="F8" t="s">
        <v>192</v>
      </c>
      <c r="G8" t="s">
        <v>5721</v>
      </c>
      <c r="H8" t="s">
        <v>5721</v>
      </c>
      <c r="I8" t="str">
        <f>VLOOKUP(E8,'Info Metodos'!$A$2:$G$80,4,FALSE)</f>
        <v>SI</v>
      </c>
      <c r="J8" t="str">
        <f>VLOOKUP(E8,'Info Metodos'!$A$2:$G$80,3,FALSE)</f>
        <v>GET</v>
      </c>
      <c r="K8">
        <f t="shared" si="0"/>
        <v>7</v>
      </c>
      <c r="L8">
        <v>8</v>
      </c>
      <c r="Q8" t="e">
        <f>VLOOKUP(D8,#REF!,1,FALSE)</f>
        <v>#REF!</v>
      </c>
      <c r="R8" t="str">
        <f>IFERROR(VLOOKUP(D8,#REF!,1,FALSE),"No entregado")</f>
        <v>No entregado</v>
      </c>
      <c r="S8" t="str">
        <f>IFERROR(VLOOKUP(D8,#REF!,1,FALSE),"No entregado")</f>
        <v>No entregado</v>
      </c>
      <c r="X8" s="75" t="s">
        <v>5849</v>
      </c>
      <c r="Y8" s="76" t="s">
        <v>5841</v>
      </c>
      <c r="AA8" s="77" t="s">
        <v>5855</v>
      </c>
      <c r="AB8" s="78" t="s">
        <v>5852</v>
      </c>
    </row>
    <row r="9" spans="1:28" ht="15" thickBot="1">
      <c r="A9">
        <v>8</v>
      </c>
      <c r="B9" t="s">
        <v>127</v>
      </c>
      <c r="C9" t="s">
        <v>287</v>
      </c>
      <c r="D9" t="s">
        <v>290</v>
      </c>
      <c r="E9" t="s">
        <v>5751</v>
      </c>
      <c r="F9" t="s">
        <v>5416</v>
      </c>
      <c r="G9" t="s">
        <v>5721</v>
      </c>
      <c r="H9" t="s">
        <v>5721</v>
      </c>
      <c r="I9" t="str">
        <f>VLOOKUP(E9,'Info Metodos'!$A$2:$G$80,4,FALSE)</f>
        <v>SI</v>
      </c>
      <c r="J9" t="str">
        <f>VLOOKUP(E9,'Info Metodos'!$A$2:$G$80,3,FALSE)</f>
        <v>POST</v>
      </c>
      <c r="K9">
        <f t="shared" si="0"/>
        <v>8</v>
      </c>
      <c r="Q9" t="e">
        <f>VLOOKUP(D9,#REF!,1,FALSE)</f>
        <v>#REF!</v>
      </c>
      <c r="R9" t="str">
        <f>IFERROR(VLOOKUP(D9,#REF!,1,FALSE),"No entregado")</f>
        <v>No entregado</v>
      </c>
      <c r="S9" t="str">
        <f>IFERROR(VLOOKUP(D9,#REF!,1,FALSE),"No entregado")</f>
        <v>No entregado</v>
      </c>
      <c r="T9" t="s">
        <v>126</v>
      </c>
      <c r="AA9" s="77" t="s">
        <v>5856</v>
      </c>
      <c r="AB9" s="78" t="s">
        <v>5852</v>
      </c>
    </row>
    <row r="10" spans="1:28" ht="15" thickBot="1">
      <c r="A10">
        <v>9</v>
      </c>
      <c r="B10" t="s">
        <v>127</v>
      </c>
      <c r="C10" t="s">
        <v>287</v>
      </c>
      <c r="D10" t="s">
        <v>272</v>
      </c>
      <c r="E10" s="19" t="s">
        <v>5752</v>
      </c>
      <c r="F10" t="s">
        <v>5552</v>
      </c>
      <c r="G10" t="s">
        <v>5721</v>
      </c>
      <c r="H10" t="s">
        <v>5721</v>
      </c>
      <c r="I10" t="str">
        <f>VLOOKUP(E10,'Info Metodos'!$A$2:$G$80,4,FALSE)</f>
        <v>SI</v>
      </c>
      <c r="J10" t="str">
        <f>VLOOKUP(E10,'Info Metodos'!$A$2:$G$80,3,FALSE)</f>
        <v>PUT</v>
      </c>
      <c r="K10">
        <f t="shared" si="0"/>
        <v>9</v>
      </c>
      <c r="Q10" t="e">
        <f>VLOOKUP(D10,#REF!,1,FALSE)</f>
        <v>#REF!</v>
      </c>
      <c r="R10" t="str">
        <f>IFERROR(VLOOKUP(D10,#REF!,1,FALSE),"No entregado")</f>
        <v>No entregado</v>
      </c>
      <c r="S10" t="str">
        <f>IFERROR(VLOOKUP(D10,#REF!,1,FALSE),"No entregado")</f>
        <v>No entregado</v>
      </c>
      <c r="T10" t="s">
        <v>126</v>
      </c>
      <c r="AA10" s="77" t="s">
        <v>5857</v>
      </c>
      <c r="AB10" s="78" t="s">
        <v>5852</v>
      </c>
    </row>
    <row r="11" spans="1:28" ht="15" thickBot="1">
      <c r="A11">
        <v>10</v>
      </c>
      <c r="B11" t="s">
        <v>127</v>
      </c>
      <c r="C11" t="s">
        <v>287</v>
      </c>
      <c r="D11" t="s">
        <v>158</v>
      </c>
      <c r="E11" t="s">
        <v>5753</v>
      </c>
      <c r="F11" t="s">
        <v>157</v>
      </c>
      <c r="G11" t="s">
        <v>5721</v>
      </c>
      <c r="H11" t="s">
        <v>5721</v>
      </c>
      <c r="I11" t="str">
        <f>VLOOKUP(E11,'Info Metodos'!$A$2:$G$80,4,FALSE)</f>
        <v>SI</v>
      </c>
      <c r="J11" t="str">
        <f>VLOOKUP(E11,'Info Metodos'!$A$2:$G$80,3,FALSE)</f>
        <v>GET</v>
      </c>
      <c r="K11">
        <f t="shared" si="0"/>
        <v>10</v>
      </c>
      <c r="L11">
        <v>1</v>
      </c>
      <c r="M11" t="s">
        <v>1755</v>
      </c>
      <c r="Q11" t="e">
        <f>VLOOKUP(D11,#REF!,1,FALSE)</f>
        <v>#REF!</v>
      </c>
      <c r="R11" t="str">
        <f>IFERROR(VLOOKUP(D11,#REF!,1,FALSE),"No entregado")</f>
        <v>No entregado</v>
      </c>
      <c r="S11" t="str">
        <f>IFERROR(VLOOKUP(D11,#REF!,1,FALSE),"No entregado")</f>
        <v>No entregado</v>
      </c>
      <c r="U11" t="s">
        <v>5841</v>
      </c>
      <c r="V11" t="s">
        <v>5852</v>
      </c>
      <c r="W11">
        <v>8079</v>
      </c>
      <c r="AA11" s="77" t="s">
        <v>5858</v>
      </c>
      <c r="AB11" s="78" t="s">
        <v>5852</v>
      </c>
    </row>
    <row r="12" spans="1:28" ht="15" thickBot="1">
      <c r="A12">
        <v>11</v>
      </c>
      <c r="B12" t="s">
        <v>127</v>
      </c>
      <c r="C12" t="s">
        <v>287</v>
      </c>
      <c r="D12" t="s">
        <v>189</v>
      </c>
      <c r="E12" t="s">
        <v>5754</v>
      </c>
      <c r="F12" t="s">
        <v>1466</v>
      </c>
      <c r="G12" t="s">
        <v>5721</v>
      </c>
      <c r="H12" t="s">
        <v>5721</v>
      </c>
      <c r="I12" t="str">
        <f>VLOOKUP(E12,'Info Metodos'!$A$2:$G$80,4,FALSE)</f>
        <v>SI</v>
      </c>
      <c r="J12" t="str">
        <f>VLOOKUP(E12,'Info Metodos'!$A$2:$G$80,3,FALSE)</f>
        <v>POST</v>
      </c>
      <c r="K12">
        <f t="shared" si="0"/>
        <v>11</v>
      </c>
      <c r="L12">
        <v>10</v>
      </c>
      <c r="Q12" t="e">
        <f>VLOOKUP(D12,#REF!,1,FALSE)</f>
        <v>#REF!</v>
      </c>
      <c r="R12" t="str">
        <f>IFERROR(VLOOKUP(D12,#REF!,1,FALSE),"No entregado")</f>
        <v>No entregado</v>
      </c>
      <c r="S12" t="str">
        <f>IFERROR(VLOOKUP(D12,#REF!,1,FALSE),"No entregado")</f>
        <v>No entregado</v>
      </c>
      <c r="AA12" s="77" t="s">
        <v>5843</v>
      </c>
      <c r="AB12" s="78" t="s">
        <v>5852</v>
      </c>
    </row>
    <row r="13" spans="1:28" ht="15" thickBot="1">
      <c r="A13">
        <v>12</v>
      </c>
      <c r="B13" t="s">
        <v>127</v>
      </c>
      <c r="C13" t="s">
        <v>287</v>
      </c>
      <c r="D13" t="s">
        <v>282</v>
      </c>
      <c r="E13" t="s">
        <v>5755</v>
      </c>
      <c r="F13" t="s">
        <v>144</v>
      </c>
      <c r="G13" t="s">
        <v>5721</v>
      </c>
      <c r="H13" t="s">
        <v>5721</v>
      </c>
      <c r="I13" t="str">
        <f>VLOOKUP(E13,'Info Metodos'!$A$2:$G$80,4,FALSE)</f>
        <v>SI</v>
      </c>
      <c r="J13" t="str">
        <f>VLOOKUP(E13,'Info Metodos'!$A$2:$G$80,3,FALSE)</f>
        <v>GET</v>
      </c>
      <c r="K13">
        <f t="shared" si="0"/>
        <v>12</v>
      </c>
      <c r="L13">
        <v>6</v>
      </c>
      <c r="M13" t="s">
        <v>1755</v>
      </c>
      <c r="N13" t="s">
        <v>1799</v>
      </c>
      <c r="Q13" t="e">
        <f>VLOOKUP(D13,#REF!,1,FALSE)</f>
        <v>#REF!</v>
      </c>
      <c r="R13" t="str">
        <f>IFERROR(VLOOKUP(D13,#REF!,1,FALSE),"No entregado")</f>
        <v>No entregado</v>
      </c>
      <c r="S13" t="str">
        <f>IFERROR(VLOOKUP(D13,#REF!,1,FALSE),"No entregado")</f>
        <v>No entregado</v>
      </c>
      <c r="AA13" s="77" t="s">
        <v>5841</v>
      </c>
      <c r="AB13" s="78" t="s">
        <v>5852</v>
      </c>
    </row>
    <row r="14" spans="1:28">
      <c r="A14">
        <v>13</v>
      </c>
      <c r="B14" t="s">
        <v>127</v>
      </c>
      <c r="C14" t="s">
        <v>287</v>
      </c>
      <c r="D14" t="s">
        <v>276</v>
      </c>
      <c r="E14" s="19" t="s">
        <v>5756</v>
      </c>
      <c r="F14" t="s">
        <v>5550</v>
      </c>
      <c r="G14" t="s">
        <v>5721</v>
      </c>
      <c r="H14" t="s">
        <v>5721</v>
      </c>
      <c r="I14" t="str">
        <f>VLOOKUP(E14,'Info Metodos'!$A$2:$G$80,4,FALSE)</f>
        <v>SI</v>
      </c>
      <c r="J14" t="str">
        <f>VLOOKUP(E14,'Info Metodos'!$A$2:$G$80,3,FALSE)</f>
        <v>GET</v>
      </c>
      <c r="K14">
        <f t="shared" si="0"/>
        <v>13</v>
      </c>
      <c r="Q14" t="e">
        <f>VLOOKUP(D14,#REF!,1,FALSE)</f>
        <v>#REF!</v>
      </c>
      <c r="R14" t="str">
        <f>IFERROR(VLOOKUP(D14,#REF!,1,FALSE),"No entregado")</f>
        <v>No entregado</v>
      </c>
      <c r="S14" t="str">
        <f>IFERROR(VLOOKUP(D14,#REF!,1,FALSE),"No entregado")</f>
        <v>No entregado</v>
      </c>
      <c r="T14" t="s">
        <v>126</v>
      </c>
    </row>
    <row r="15" spans="1:28">
      <c r="A15">
        <v>14</v>
      </c>
      <c r="B15" t="s">
        <v>127</v>
      </c>
      <c r="C15" t="s">
        <v>287</v>
      </c>
      <c r="D15" t="s">
        <v>569</v>
      </c>
      <c r="E15" t="s">
        <v>5757</v>
      </c>
      <c r="F15" t="s">
        <v>1483</v>
      </c>
      <c r="G15" t="s">
        <v>5721</v>
      </c>
      <c r="H15" t="s">
        <v>5721</v>
      </c>
      <c r="I15" t="str">
        <f>VLOOKUP(E15,'Info Metodos'!$A$2:$G$80,4,FALSE)</f>
        <v>SI</v>
      </c>
      <c r="J15" t="str">
        <f>VLOOKUP(E15,'Info Metodos'!$A$2:$G$80,3,FALSE)</f>
        <v>GET</v>
      </c>
      <c r="K15">
        <f t="shared" si="0"/>
        <v>14</v>
      </c>
      <c r="Q15" t="e">
        <f>VLOOKUP(D15,#REF!,1,FALSE)</f>
        <v>#REF!</v>
      </c>
      <c r="R15" t="str">
        <f>IFERROR(VLOOKUP(D15,#REF!,1,FALSE),"No entregado")</f>
        <v>No entregado</v>
      </c>
      <c r="S15" t="str">
        <f>IFERROR(VLOOKUP(D15,#REF!,1,FALSE),"No entregado")</f>
        <v>No entregado</v>
      </c>
      <c r="T15" t="s">
        <v>126</v>
      </c>
    </row>
    <row r="16" spans="1:28">
      <c r="A16">
        <v>15</v>
      </c>
      <c r="B16" t="s">
        <v>127</v>
      </c>
      <c r="C16" t="s">
        <v>287</v>
      </c>
      <c r="D16" t="s">
        <v>171</v>
      </c>
      <c r="E16" t="s">
        <v>5758</v>
      </c>
      <c r="F16" t="s">
        <v>1467</v>
      </c>
      <c r="G16" t="s">
        <v>5721</v>
      </c>
      <c r="H16" t="s">
        <v>5721</v>
      </c>
      <c r="I16" t="str">
        <f>VLOOKUP(E16,'Info Metodos'!$A$2:$G$80,4,FALSE)</f>
        <v>SI</v>
      </c>
      <c r="J16" t="str">
        <f>VLOOKUP(E16,'Info Metodos'!$A$2:$G$80,3,FALSE)</f>
        <v>POST</v>
      </c>
      <c r="K16">
        <f t="shared" si="0"/>
        <v>15</v>
      </c>
      <c r="L16">
        <v>9</v>
      </c>
      <c r="O16" t="s">
        <v>3513</v>
      </c>
      <c r="Q16" t="e">
        <f>VLOOKUP(D16,#REF!,1,FALSE)</f>
        <v>#REF!</v>
      </c>
      <c r="R16" t="str">
        <f>IFERROR(VLOOKUP(D16,#REF!,1,FALSE),"No entregado")</f>
        <v>No entregado</v>
      </c>
      <c r="S16" t="str">
        <f>IFERROR(VLOOKUP(D16,#REF!,1,FALSE),"No entregado")</f>
        <v>No entregado</v>
      </c>
      <c r="U16" t="s">
        <v>5843</v>
      </c>
      <c r="V16" t="s">
        <v>5852</v>
      </c>
      <c r="W16">
        <v>8078</v>
      </c>
    </row>
    <row r="17" spans="1:24">
      <c r="A17">
        <v>16</v>
      </c>
      <c r="B17" t="s">
        <v>127</v>
      </c>
      <c r="C17" t="s">
        <v>287</v>
      </c>
      <c r="D17" t="s">
        <v>133</v>
      </c>
      <c r="E17" t="s">
        <v>5759</v>
      </c>
      <c r="F17" t="s">
        <v>132</v>
      </c>
      <c r="G17" t="s">
        <v>5721</v>
      </c>
      <c r="H17" t="s">
        <v>5721</v>
      </c>
      <c r="I17" t="str">
        <f>VLOOKUP(E17,'Info Metodos'!$A$2:$G$80,4,FALSE)</f>
        <v>SI</v>
      </c>
      <c r="J17" t="str">
        <f>VLOOKUP(E17,'Info Metodos'!$A$2:$G$80,3,FALSE)</f>
        <v>GET</v>
      </c>
      <c r="K17">
        <f t="shared" si="0"/>
        <v>16</v>
      </c>
      <c r="L17">
        <v>2</v>
      </c>
      <c r="M17" t="s">
        <v>1755</v>
      </c>
      <c r="N17" t="s">
        <v>1799</v>
      </c>
      <c r="Q17" t="e">
        <f>VLOOKUP(D17,#REF!,1,FALSE)</f>
        <v>#REF!</v>
      </c>
      <c r="R17" t="str">
        <f>IFERROR(VLOOKUP(D17,#REF!,1,FALSE),"No entregado")</f>
        <v>No entregado</v>
      </c>
      <c r="S17" t="str">
        <f>IFERROR(VLOOKUP(D17,#REF!,1,FALSE),"No entregado")</f>
        <v>No entregado</v>
      </c>
    </row>
    <row r="18" spans="1:24">
      <c r="A18">
        <v>17</v>
      </c>
      <c r="B18" t="s">
        <v>127</v>
      </c>
      <c r="C18" t="s">
        <v>287</v>
      </c>
      <c r="D18" t="s">
        <v>181</v>
      </c>
      <c r="E18" t="s">
        <v>5760</v>
      </c>
      <c r="F18" t="s">
        <v>1468</v>
      </c>
      <c r="G18" t="s">
        <v>5721</v>
      </c>
      <c r="H18" t="s">
        <v>5721</v>
      </c>
      <c r="I18" t="str">
        <f>VLOOKUP(E18,'Info Metodos'!$A$2:$G$80,4,FALSE)</f>
        <v>SI</v>
      </c>
      <c r="J18" t="str">
        <f>VLOOKUP(E18,'Info Metodos'!$A$2:$G$80,3,FALSE)</f>
        <v>GET</v>
      </c>
      <c r="K18">
        <f t="shared" si="0"/>
        <v>17</v>
      </c>
      <c r="L18">
        <v>10</v>
      </c>
      <c r="Q18" t="e">
        <f>VLOOKUP(D18,#REF!,1,FALSE)</f>
        <v>#REF!</v>
      </c>
      <c r="R18" t="str">
        <f>IFERROR(VLOOKUP(D18,#REF!,1,FALSE),"No entregado")</f>
        <v>No entregado</v>
      </c>
      <c r="S18" t="str">
        <f>IFERROR(VLOOKUP(D18,#REF!,1,FALSE),"No entregado")</f>
        <v>No entregado</v>
      </c>
    </row>
    <row r="19" spans="1:24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 t="s">
        <v>5721</v>
      </c>
      <c r="H19" t="s">
        <v>5721</v>
      </c>
      <c r="I19" t="e">
        <f>VLOOKUP(E19,'Info Metodos'!$A$2:$G$80,4,FALSE)</f>
        <v>#N/A</v>
      </c>
      <c r="J19" t="e">
        <f>VLOOKUP(E19,'Info Metodos'!$A$2:$G$80,3,FALSE)</f>
        <v>#N/A</v>
      </c>
      <c r="K19">
        <f t="shared" si="0"/>
        <v>18</v>
      </c>
      <c r="Q19" t="e">
        <f>VLOOKUP(D19,#REF!,1,FALSE)</f>
        <v>#REF!</v>
      </c>
      <c r="R19" t="str">
        <f>IFERROR(VLOOKUP(D19,#REF!,1,FALSE),"No entregado")</f>
        <v>No entregado</v>
      </c>
      <c r="S19" t="str">
        <f>IFERROR(VLOOKUP(D19,#REF!,1,FALSE),"No entregado")</f>
        <v>No entregado</v>
      </c>
    </row>
    <row r="20" spans="1:24">
      <c r="A20">
        <v>19</v>
      </c>
      <c r="B20" t="s">
        <v>127</v>
      </c>
      <c r="C20" t="s">
        <v>287</v>
      </c>
      <c r="D20" t="s">
        <v>279</v>
      </c>
      <c r="E20" t="s">
        <v>5761</v>
      </c>
      <c r="F20" t="s">
        <v>4832</v>
      </c>
      <c r="G20" t="s">
        <v>5721</v>
      </c>
      <c r="H20" t="s">
        <v>5721</v>
      </c>
      <c r="I20" t="str">
        <f>VLOOKUP(E20,'Info Metodos'!$A$2:$G$80,4,FALSE)</f>
        <v>SI</v>
      </c>
      <c r="J20" t="str">
        <f>VLOOKUP(E20,'Info Metodos'!$A$2:$G$80,3,FALSE)</f>
        <v>POST</v>
      </c>
      <c r="K20">
        <f t="shared" si="0"/>
        <v>19</v>
      </c>
      <c r="Q20" t="e">
        <f>VLOOKUP(D20,#REF!,1,FALSE)</f>
        <v>#REF!</v>
      </c>
      <c r="R20" t="str">
        <f>IFERROR(VLOOKUP(D20,#REF!,1,FALSE),"No entregado")</f>
        <v>No entregado</v>
      </c>
      <c r="S20" t="str">
        <f>IFERROR(VLOOKUP(D20,#REF!,1,FALSE),"No entregado")</f>
        <v>No entregado</v>
      </c>
      <c r="T20" t="s">
        <v>126</v>
      </c>
    </row>
    <row r="21" spans="1:24">
      <c r="A21">
        <v>20</v>
      </c>
      <c r="B21" t="s">
        <v>127</v>
      </c>
      <c r="C21" t="s">
        <v>287</v>
      </c>
      <c r="D21" t="s">
        <v>131</v>
      </c>
      <c r="E21" t="s">
        <v>5762</v>
      </c>
      <c r="F21" t="s">
        <v>130</v>
      </c>
      <c r="G21" t="s">
        <v>5721</v>
      </c>
      <c r="H21" t="s">
        <v>5721</v>
      </c>
      <c r="I21" t="str">
        <f>VLOOKUP(E21,'Info Metodos'!$A$2:$G$80,4,FALSE)</f>
        <v>SI</v>
      </c>
      <c r="J21" t="str">
        <f>VLOOKUP(E21,'Info Metodos'!$A$2:$G$80,3,FALSE)</f>
        <v>GET</v>
      </c>
      <c r="K21">
        <f t="shared" si="0"/>
        <v>20</v>
      </c>
      <c r="L21">
        <v>2</v>
      </c>
      <c r="M21" t="s">
        <v>1755</v>
      </c>
      <c r="N21" t="s">
        <v>1798</v>
      </c>
      <c r="Q21" t="e">
        <f>VLOOKUP(D21,#REF!,1,FALSE)</f>
        <v>#REF!</v>
      </c>
      <c r="R21" t="str">
        <f>IFERROR(VLOOKUP(D21,#REF!,1,FALSE),"No entregado")</f>
        <v>No entregado</v>
      </c>
      <c r="S21" t="str">
        <f>IFERROR(VLOOKUP(D21,#REF!,1,FALSE),"No entregado")</f>
        <v>No entregado</v>
      </c>
    </row>
    <row r="22" spans="1:24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 t="s">
        <v>5721</v>
      </c>
      <c r="H22" t="s">
        <v>5721</v>
      </c>
      <c r="I22" t="e">
        <f>VLOOKUP(E22,'Info Metodos'!$A$2:$G$80,4,FALSE)</f>
        <v>#N/A</v>
      </c>
      <c r="J22" t="e">
        <f>VLOOKUP(E22,'Info Metodos'!$A$2:$G$80,3,FALSE)</f>
        <v>#N/A</v>
      </c>
      <c r="K22">
        <f t="shared" si="0"/>
        <v>21</v>
      </c>
      <c r="Q22" t="e">
        <f>VLOOKUP(D22,#REF!,1,FALSE)</f>
        <v>#REF!</v>
      </c>
      <c r="R22" t="str">
        <f>IFERROR(VLOOKUP(D22,#REF!,1,FALSE),"No entregado")</f>
        <v>No entregado</v>
      </c>
      <c r="S22" t="str">
        <f>IFERROR(VLOOKUP(D22,#REF!,1,FALSE),"No entregado")</f>
        <v>No entregado</v>
      </c>
    </row>
    <row r="23" spans="1:24">
      <c r="A23">
        <v>22</v>
      </c>
      <c r="B23" t="s">
        <v>127</v>
      </c>
      <c r="C23" t="s">
        <v>287</v>
      </c>
      <c r="D23" t="s">
        <v>274</v>
      </c>
      <c r="E23" t="s">
        <v>5763</v>
      </c>
      <c r="F23" t="s">
        <v>142</v>
      </c>
      <c r="G23" t="s">
        <v>5721</v>
      </c>
      <c r="H23" t="s">
        <v>5721</v>
      </c>
      <c r="I23" t="str">
        <f>VLOOKUP(E23,'Info Metodos'!$A$2:$G$80,4,FALSE)</f>
        <v>SI</v>
      </c>
      <c r="J23" t="str">
        <f>VLOOKUP(E23,'Info Metodos'!$A$2:$G$80,3,FALSE)</f>
        <v>GET</v>
      </c>
      <c r="K23">
        <f t="shared" si="0"/>
        <v>22</v>
      </c>
      <c r="L23">
        <v>6</v>
      </c>
      <c r="M23" t="s">
        <v>1755</v>
      </c>
      <c r="Q23" t="e">
        <f>VLOOKUP(D23,#REF!,1,FALSE)</f>
        <v>#REF!</v>
      </c>
      <c r="R23" t="str">
        <f>IFERROR(VLOOKUP(D23,#REF!,1,FALSE),"No entregado")</f>
        <v>No entregado</v>
      </c>
      <c r="S23" t="str">
        <f>IFERROR(VLOOKUP(D23,#REF!,1,FALSE),"No entregado")</f>
        <v>No entregado</v>
      </c>
    </row>
    <row r="24" spans="1:24">
      <c r="A24">
        <v>23</v>
      </c>
      <c r="B24" t="s">
        <v>127</v>
      </c>
      <c r="C24" t="s">
        <v>287</v>
      </c>
      <c r="D24" t="s">
        <v>167</v>
      </c>
      <c r="E24" t="s">
        <v>5764</v>
      </c>
      <c r="F24" t="s">
        <v>1469</v>
      </c>
      <c r="G24" t="s">
        <v>5721</v>
      </c>
      <c r="H24" t="s">
        <v>5721</v>
      </c>
      <c r="I24" t="str">
        <f>VLOOKUP(E24,'Info Metodos'!$A$2:$G$80,4,FALSE)</f>
        <v>SI</v>
      </c>
      <c r="J24" t="str">
        <f>VLOOKUP(E24,'Info Metodos'!$A$2:$G$80,3,FALSE)</f>
        <v>GET</v>
      </c>
      <c r="K24">
        <f t="shared" si="0"/>
        <v>23</v>
      </c>
      <c r="L24">
        <v>9</v>
      </c>
      <c r="O24" t="s">
        <v>1550</v>
      </c>
      <c r="P24" t="s">
        <v>3515</v>
      </c>
      <c r="Q24" t="e">
        <f>VLOOKUP(D24,#REF!,1,FALSE)</f>
        <v>#REF!</v>
      </c>
      <c r="R24" t="str">
        <f>IFERROR(VLOOKUP(D24,#REF!,1,FALSE),"No entregado")</f>
        <v>No entregado</v>
      </c>
      <c r="S24" t="str">
        <f>IFERROR(VLOOKUP(D24,#REF!,1,FALSE),"No entregado")</f>
        <v>No entregado</v>
      </c>
    </row>
    <row r="25" spans="1:24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 t="s">
        <v>5721</v>
      </c>
      <c r="H25" t="s">
        <v>5721</v>
      </c>
      <c r="I25" t="e">
        <f>VLOOKUP(E25,'Info Metodos'!$A$2:$G$80,4,FALSE)</f>
        <v>#N/A</v>
      </c>
      <c r="J25" t="e">
        <f>VLOOKUP(E25,'Info Metodos'!$A$2:$G$80,3,FALSE)</f>
        <v>#N/A</v>
      </c>
      <c r="K25">
        <f t="shared" si="0"/>
        <v>24</v>
      </c>
      <c r="Q25" t="e">
        <f>VLOOKUP(D25,#REF!,1,FALSE)</f>
        <v>#REF!</v>
      </c>
      <c r="R25" t="str">
        <f>IFERROR(VLOOKUP(D25,#REF!,1,FALSE),"No entregado")</f>
        <v>No entregado</v>
      </c>
      <c r="S25" t="str">
        <f>IFERROR(VLOOKUP(D25,#REF!,1,FALSE),"No entregado")</f>
        <v>No entregado</v>
      </c>
    </row>
    <row r="26" spans="1:24">
      <c r="A26">
        <v>25</v>
      </c>
      <c r="B26" t="s">
        <v>127</v>
      </c>
      <c r="C26" t="s">
        <v>287</v>
      </c>
      <c r="D26" t="s">
        <v>175</v>
      </c>
      <c r="E26" t="s">
        <v>5765</v>
      </c>
      <c r="F26" t="s">
        <v>174</v>
      </c>
      <c r="G26" t="s">
        <v>5721</v>
      </c>
      <c r="H26" t="s">
        <v>5721</v>
      </c>
      <c r="I26" t="str">
        <f>VLOOKUP(E26,'Info Metodos'!$A$2:$G$80,4,FALSE)</f>
        <v>SI</v>
      </c>
      <c r="J26" t="str">
        <f>VLOOKUP(E26,'Info Metodos'!$A$2:$G$80,3,FALSE)</f>
        <v>GET</v>
      </c>
      <c r="K26">
        <f t="shared" si="0"/>
        <v>25</v>
      </c>
      <c r="L26">
        <v>10</v>
      </c>
      <c r="Q26" t="e">
        <f>VLOOKUP(D26,#REF!,1,FALSE)</f>
        <v>#REF!</v>
      </c>
      <c r="R26" t="str">
        <f>IFERROR(VLOOKUP(D26,#REF!,1,FALSE),"No entregado")</f>
        <v>No entregado</v>
      </c>
      <c r="S26" t="str">
        <f>IFERROR(VLOOKUP(D26,#REF!,1,FALSE),"No entregado")</f>
        <v>No entregado</v>
      </c>
    </row>
    <row r="27" spans="1:24">
      <c r="A27">
        <v>26</v>
      </c>
      <c r="B27" t="s">
        <v>127</v>
      </c>
      <c r="C27" t="s">
        <v>287</v>
      </c>
      <c r="D27" t="s">
        <v>284</v>
      </c>
      <c r="E27" t="s">
        <v>5766</v>
      </c>
      <c r="F27" t="s">
        <v>129</v>
      </c>
      <c r="G27" t="s">
        <v>5721</v>
      </c>
      <c r="H27" t="s">
        <v>5721</v>
      </c>
      <c r="I27" t="str">
        <f>VLOOKUP(E27,'Info Metodos'!$A$2:$G$80,4,FALSE)</f>
        <v>SI</v>
      </c>
      <c r="J27" t="str">
        <f>VLOOKUP(E27,'Info Metodos'!$A$2:$G$80,3,FALSE)</f>
        <v>GET</v>
      </c>
      <c r="K27">
        <f t="shared" si="0"/>
        <v>26</v>
      </c>
      <c r="L27">
        <v>2</v>
      </c>
      <c r="M27" t="s">
        <v>1755</v>
      </c>
      <c r="N27" t="s">
        <v>1799</v>
      </c>
      <c r="Q27" t="e">
        <f>VLOOKUP(D27,#REF!,1,FALSE)</f>
        <v>#REF!</v>
      </c>
      <c r="R27" t="str">
        <f>IFERROR(VLOOKUP(D27,#REF!,1,FALSE),"No entregado")</f>
        <v>No entregado</v>
      </c>
      <c r="S27" t="str">
        <f>IFERROR(VLOOKUP(D27,#REF!,1,FALSE),"No entregado")</f>
        <v>No entregado</v>
      </c>
    </row>
    <row r="28" spans="1:24">
      <c r="A28">
        <v>27</v>
      </c>
      <c r="B28" t="s">
        <v>127</v>
      </c>
      <c r="C28" t="s">
        <v>287</v>
      </c>
      <c r="D28" t="s">
        <v>137</v>
      </c>
      <c r="E28" t="s">
        <v>5767</v>
      </c>
      <c r="F28" t="s">
        <v>136</v>
      </c>
      <c r="G28" t="s">
        <v>5721</v>
      </c>
      <c r="H28" t="s">
        <v>5721</v>
      </c>
      <c r="I28" t="str">
        <f>VLOOKUP(E28,'Info Metodos'!$A$2:$G$80,4,FALSE)</f>
        <v>SI</v>
      </c>
      <c r="J28" t="str">
        <f>VLOOKUP(E28,'Info Metodos'!$A$2:$G$80,3,FALSE)</f>
        <v>GET</v>
      </c>
      <c r="K28">
        <f t="shared" si="0"/>
        <v>27</v>
      </c>
      <c r="L28">
        <v>4</v>
      </c>
      <c r="M28" t="s">
        <v>1755</v>
      </c>
      <c r="Q28" t="e">
        <f>VLOOKUP(D28,#REF!,1,FALSE)</f>
        <v>#REF!</v>
      </c>
      <c r="R28" t="str">
        <f>IFERROR(VLOOKUP(D28,#REF!,1,FALSE),"No entregado")</f>
        <v>No entregado</v>
      </c>
      <c r="S28" t="str">
        <f>IFERROR(VLOOKUP(D28,#REF!,1,FALSE),"No entregado")</f>
        <v>No entregado</v>
      </c>
    </row>
    <row r="29" spans="1:24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 t="s">
        <v>5721</v>
      </c>
      <c r="H29" t="s">
        <v>5721</v>
      </c>
      <c r="I29" t="e">
        <f>VLOOKUP(E29,'Info Metodos'!$A$2:$G$80,4,FALSE)</f>
        <v>#N/A</v>
      </c>
      <c r="J29" t="e">
        <f>VLOOKUP(E29,'Info Metodos'!$A$2:$G$80,3,FALSE)</f>
        <v>#N/A</v>
      </c>
      <c r="K29">
        <f t="shared" si="0"/>
        <v>28</v>
      </c>
      <c r="M29" t="s">
        <v>1531</v>
      </c>
      <c r="Q29" t="e">
        <f>VLOOKUP(D29,#REF!,1,FALSE)</f>
        <v>#REF!</v>
      </c>
      <c r="R29" t="str">
        <f>IFERROR(VLOOKUP(D29,#REF!,1,FALSE),"No entregado")</f>
        <v>No entregado</v>
      </c>
      <c r="S29" t="str">
        <f>IFERROR(VLOOKUP(D29,#REF!,1,FALSE),"No entregado")</f>
        <v>No entregado</v>
      </c>
      <c r="X29" t="s">
        <v>5652</v>
      </c>
    </row>
    <row r="30" spans="1:24">
      <c r="A30">
        <v>29</v>
      </c>
      <c r="B30" t="s">
        <v>127</v>
      </c>
      <c r="C30" t="s">
        <v>287</v>
      </c>
      <c r="D30" t="s">
        <v>154</v>
      </c>
      <c r="E30" t="s">
        <v>5768</v>
      </c>
      <c r="F30" t="s">
        <v>153</v>
      </c>
      <c r="G30" t="s">
        <v>5721</v>
      </c>
      <c r="H30" t="s">
        <v>5721</v>
      </c>
      <c r="I30" t="str">
        <f>VLOOKUP(E30,'Info Metodos'!$A$2:$G$80,4,FALSE)</f>
        <v>SI</v>
      </c>
      <c r="J30" t="str">
        <f>VLOOKUP(E30,'Info Metodos'!$A$2:$G$80,3,FALSE)</f>
        <v>POST</v>
      </c>
      <c r="K30">
        <f t="shared" si="0"/>
        <v>29</v>
      </c>
      <c r="L30">
        <v>7</v>
      </c>
      <c r="M30" t="s">
        <v>4785</v>
      </c>
      <c r="O30" t="s">
        <v>1796</v>
      </c>
      <c r="Q30" t="e">
        <f>VLOOKUP(D30,#REF!,1,FALSE)</f>
        <v>#REF!</v>
      </c>
      <c r="R30" t="str">
        <f>IFERROR(VLOOKUP(D30,#REF!,1,FALSE),"No entregado")</f>
        <v>No entregado</v>
      </c>
      <c r="S30" t="str">
        <f>IFERROR(VLOOKUP(D30,#REF!,1,FALSE),"No entregado")</f>
        <v>No entregado</v>
      </c>
    </row>
    <row r="31" spans="1:24">
      <c r="A31">
        <v>30</v>
      </c>
      <c r="B31" t="s">
        <v>127</v>
      </c>
      <c r="C31" t="s">
        <v>287</v>
      </c>
      <c r="D31" t="s">
        <v>275</v>
      </c>
      <c r="E31" t="s">
        <v>5769</v>
      </c>
      <c r="F31" t="s">
        <v>1470</v>
      </c>
      <c r="G31" t="s">
        <v>5721</v>
      </c>
      <c r="H31" t="s">
        <v>5721</v>
      </c>
      <c r="I31" t="str">
        <f>VLOOKUP(E31,'Info Metodos'!$A$2:$G$80,4,FALSE)</f>
        <v>NO</v>
      </c>
      <c r="J31" t="str">
        <f>VLOOKUP(E31,'Info Metodos'!$A$2:$G$80,3,FALSE)</f>
        <v>POST</v>
      </c>
      <c r="K31">
        <f t="shared" si="0"/>
        <v>30</v>
      </c>
      <c r="L31">
        <v>9</v>
      </c>
      <c r="O31" t="s">
        <v>3514</v>
      </c>
      <c r="Q31" t="e">
        <f>VLOOKUP(D31,#REF!,1,FALSE)</f>
        <v>#REF!</v>
      </c>
      <c r="R31" t="str">
        <f>IFERROR(VLOOKUP(D31,#REF!,1,FALSE),"No entregado")</f>
        <v>No entregado</v>
      </c>
      <c r="S31" t="str">
        <f>IFERROR(VLOOKUP(D31,#REF!,1,FALSE),"No entregado")</f>
        <v>No entregado</v>
      </c>
    </row>
    <row r="32" spans="1:24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 t="s">
        <v>5721</v>
      </c>
      <c r="H32" t="s">
        <v>5721</v>
      </c>
      <c r="I32" t="e">
        <f>VLOOKUP(E32,'Info Metodos'!$A$2:$G$80,4,FALSE)</f>
        <v>#N/A</v>
      </c>
      <c r="J32" t="e">
        <f>VLOOKUP(E32,'Info Metodos'!$A$2:$G$80,3,FALSE)</f>
        <v>#N/A</v>
      </c>
      <c r="K32">
        <f t="shared" si="0"/>
        <v>31</v>
      </c>
      <c r="Q32" t="e">
        <f>VLOOKUP(D32,#REF!,1,FALSE)</f>
        <v>#REF!</v>
      </c>
      <c r="R32" t="str">
        <f>IFERROR(VLOOKUP(D32,#REF!,1,FALSE),"No entregado")</f>
        <v>No entregado</v>
      </c>
      <c r="S32" t="str">
        <f>IFERROR(VLOOKUP(D32,#REF!,1,FALSE),"No entregado")</f>
        <v>No entregado</v>
      </c>
    </row>
    <row r="33" spans="1:20">
      <c r="A33">
        <v>32</v>
      </c>
      <c r="B33" t="s">
        <v>127</v>
      </c>
      <c r="C33" t="s">
        <v>287</v>
      </c>
      <c r="D33" t="s">
        <v>187</v>
      </c>
      <c r="E33" t="s">
        <v>5770</v>
      </c>
      <c r="F33" t="s">
        <v>1471</v>
      </c>
      <c r="G33" t="s">
        <v>5721</v>
      </c>
      <c r="H33" t="s">
        <v>5721</v>
      </c>
      <c r="I33" t="str">
        <f>VLOOKUP(E33,'Info Metodos'!$A$2:$G$80,4,FALSE)</f>
        <v>SI</v>
      </c>
      <c r="J33" t="str">
        <f>VLOOKUP(E33,'Info Metodos'!$A$2:$G$80,3,FALSE)</f>
        <v>POST</v>
      </c>
      <c r="K33">
        <f t="shared" si="0"/>
        <v>32</v>
      </c>
      <c r="L33">
        <v>8</v>
      </c>
      <c r="Q33" t="e">
        <f>VLOOKUP(D33,#REF!,1,FALSE)</f>
        <v>#REF!</v>
      </c>
      <c r="R33" t="str">
        <f>IFERROR(VLOOKUP(D33,#REF!,1,FALSE),"No entregado")</f>
        <v>No entregado</v>
      </c>
      <c r="S33" t="str">
        <f>IFERROR(VLOOKUP(D33,#REF!,1,FALSE),"No entregado")</f>
        <v>No entregado</v>
      </c>
    </row>
    <row r="34" spans="1:20">
      <c r="A34">
        <v>33</v>
      </c>
      <c r="B34" t="s">
        <v>127</v>
      </c>
      <c r="C34" t="s">
        <v>287</v>
      </c>
      <c r="D34" t="s">
        <v>186</v>
      </c>
      <c r="E34" t="s">
        <v>6001</v>
      </c>
      <c r="F34" t="s">
        <v>1472</v>
      </c>
      <c r="G34" t="s">
        <v>5721</v>
      </c>
      <c r="H34" t="s">
        <v>5721</v>
      </c>
      <c r="I34" t="str">
        <f>VLOOKUP(E34,'Info Metodos'!$A$2:$G$80,4,FALSE)</f>
        <v>SI</v>
      </c>
      <c r="J34" t="str">
        <f>VLOOKUP(E34,'Info Metodos'!$A$2:$G$80,3,FALSE)</f>
        <v>POST</v>
      </c>
      <c r="K34">
        <f t="shared" si="0"/>
        <v>33</v>
      </c>
      <c r="L34">
        <v>5</v>
      </c>
      <c r="M34" t="s">
        <v>1755</v>
      </c>
      <c r="Q34" t="e">
        <f>VLOOKUP(D34,#REF!,1,FALSE)</f>
        <v>#REF!</v>
      </c>
      <c r="R34" t="str">
        <f>IFERROR(VLOOKUP(D34,#REF!,1,FALSE),"No entregado")</f>
        <v>No entregado</v>
      </c>
      <c r="S34" t="str">
        <f>IFERROR(VLOOKUP(D34,#REF!,1,FALSE),"No entregado")</f>
        <v>No entregado</v>
      </c>
    </row>
    <row r="35" spans="1:20">
      <c r="A35">
        <v>34</v>
      </c>
      <c r="B35" t="s">
        <v>127</v>
      </c>
      <c r="C35" t="s">
        <v>287</v>
      </c>
      <c r="D35" t="s">
        <v>182</v>
      </c>
      <c r="E35" t="s">
        <v>5771</v>
      </c>
      <c r="F35" t="s">
        <v>1473</v>
      </c>
      <c r="G35" t="s">
        <v>5721</v>
      </c>
      <c r="H35" t="s">
        <v>5721</v>
      </c>
      <c r="I35" t="str">
        <f>VLOOKUP(E35,'Info Metodos'!$A$2:$G$80,4,FALSE)</f>
        <v>SI</v>
      </c>
      <c r="J35" t="str">
        <f>VLOOKUP(E35,'Info Metodos'!$A$2:$G$80,3,FALSE)</f>
        <v>GET</v>
      </c>
      <c r="K35">
        <f t="shared" si="0"/>
        <v>34</v>
      </c>
      <c r="L35">
        <v>10</v>
      </c>
      <c r="Q35" t="e">
        <f>VLOOKUP(D35,#REF!,1,FALSE)</f>
        <v>#REF!</v>
      </c>
      <c r="R35" t="str">
        <f>IFERROR(VLOOKUP(D35,#REF!,1,FALSE),"No entregado")</f>
        <v>No entregado</v>
      </c>
      <c r="S35" t="str">
        <f>IFERROR(VLOOKUP(D35,#REF!,1,FALSE),"No entregado")</f>
        <v>No entregado</v>
      </c>
    </row>
    <row r="36" spans="1:20">
      <c r="A36">
        <v>35</v>
      </c>
      <c r="B36" t="s">
        <v>127</v>
      </c>
      <c r="C36" t="s">
        <v>287</v>
      </c>
      <c r="D36" t="s">
        <v>170</v>
      </c>
      <c r="E36" t="s">
        <v>5772</v>
      </c>
      <c r="F36" t="s">
        <v>1474</v>
      </c>
      <c r="G36" t="s">
        <v>5721</v>
      </c>
      <c r="H36" t="s">
        <v>5721</v>
      </c>
      <c r="I36" t="str">
        <f>VLOOKUP(E36,'Info Metodos'!$A$2:$G$80,4,FALSE)</f>
        <v>SI</v>
      </c>
      <c r="J36" t="str">
        <f>VLOOKUP(E36,'Info Metodos'!$A$2:$G$80,3,FALSE)</f>
        <v>GET</v>
      </c>
      <c r="K36">
        <f t="shared" si="0"/>
        <v>35</v>
      </c>
      <c r="L36">
        <v>9</v>
      </c>
      <c r="O36" t="s">
        <v>1755</v>
      </c>
      <c r="P36" t="s">
        <v>3516</v>
      </c>
      <c r="Q36" t="e">
        <f>VLOOKUP(D36,#REF!,1,FALSE)</f>
        <v>#REF!</v>
      </c>
      <c r="R36" t="str">
        <f>IFERROR(VLOOKUP(D36,#REF!,1,FALSE),"No entregado")</f>
        <v>No entregado</v>
      </c>
      <c r="S36" t="str">
        <f>IFERROR(VLOOKUP(D36,#REF!,1,FALSE),"No entregado")</f>
        <v>No entregado</v>
      </c>
    </row>
    <row r="37" spans="1:20">
      <c r="A37">
        <v>36</v>
      </c>
      <c r="B37" t="s">
        <v>127</v>
      </c>
      <c r="C37" t="s">
        <v>287</v>
      </c>
      <c r="D37" t="s">
        <v>285</v>
      </c>
      <c r="E37" t="s">
        <v>5773</v>
      </c>
      <c r="F37" t="s">
        <v>146</v>
      </c>
      <c r="G37" t="s">
        <v>5721</v>
      </c>
      <c r="H37" t="s">
        <v>5721</v>
      </c>
      <c r="I37" t="str">
        <f>VLOOKUP(E37,'Info Metodos'!$A$2:$G$80,4,FALSE)</f>
        <v>SI</v>
      </c>
      <c r="J37" t="str">
        <f>VLOOKUP(E37,'Info Metodos'!$A$2:$G$80,3,FALSE)</f>
        <v>GET</v>
      </c>
      <c r="K37">
        <f t="shared" si="0"/>
        <v>36</v>
      </c>
      <c r="L37">
        <v>6</v>
      </c>
      <c r="M37" t="s">
        <v>1755</v>
      </c>
      <c r="Q37" t="e">
        <f>VLOOKUP(D37,#REF!,1,FALSE)</f>
        <v>#REF!</v>
      </c>
      <c r="R37" t="str">
        <f>IFERROR(VLOOKUP(D37,#REF!,1,FALSE),"No entregado")</f>
        <v>No entregado</v>
      </c>
      <c r="S37" t="str">
        <f>IFERROR(VLOOKUP(D37,#REF!,1,FALSE),"No entregado")</f>
        <v>No entregado</v>
      </c>
    </row>
    <row r="38" spans="1:20">
      <c r="A38">
        <v>37</v>
      </c>
      <c r="B38" t="s">
        <v>127</v>
      </c>
      <c r="C38" t="s">
        <v>287</v>
      </c>
      <c r="D38" t="s">
        <v>190</v>
      </c>
      <c r="E38" t="s">
        <v>5774</v>
      </c>
      <c r="F38" t="s">
        <v>1660</v>
      </c>
      <c r="G38" t="s">
        <v>5721</v>
      </c>
      <c r="H38" t="s">
        <v>5721</v>
      </c>
      <c r="I38" t="str">
        <f>VLOOKUP(E38,'Info Metodos'!$A$2:$G$80,4,FALSE)</f>
        <v>SI</v>
      </c>
      <c r="J38" t="str">
        <f>VLOOKUP(E38,'Info Metodos'!$A$2:$G$80,3,FALSE)</f>
        <v>POST</v>
      </c>
      <c r="K38">
        <f t="shared" si="0"/>
        <v>37</v>
      </c>
      <c r="L38">
        <v>10</v>
      </c>
      <c r="Q38" t="e">
        <f>VLOOKUP(D38,#REF!,1,FALSE)</f>
        <v>#REF!</v>
      </c>
      <c r="R38" t="str">
        <f>IFERROR(VLOOKUP(D38,#REF!,1,FALSE),"No entregado")</f>
        <v>No entregado</v>
      </c>
      <c r="S38" t="str">
        <f>IFERROR(VLOOKUP(D38,#REF!,1,FALSE),"No entregado")</f>
        <v>No entregado</v>
      </c>
    </row>
    <row r="39" spans="1:20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 t="s">
        <v>5721</v>
      </c>
      <c r="H39" t="s">
        <v>5721</v>
      </c>
      <c r="I39" t="e">
        <f>VLOOKUP(E39,'Info Metodos'!$A$2:$G$80,4,FALSE)</f>
        <v>#N/A</v>
      </c>
      <c r="J39" t="e">
        <f>VLOOKUP(E39,'Info Metodos'!$A$2:$G$80,3,FALSE)</f>
        <v>#N/A</v>
      </c>
      <c r="K39">
        <f t="shared" si="0"/>
        <v>38</v>
      </c>
      <c r="Q39" t="e">
        <f>VLOOKUP(D39,#REF!,1,FALSE)</f>
        <v>#REF!</v>
      </c>
      <c r="R39" t="str">
        <f>IFERROR(VLOOKUP(D39,#REF!,1,FALSE),"No entregado")</f>
        <v>No entregado</v>
      </c>
      <c r="S39" t="str">
        <f>IFERROR(VLOOKUP(D39,#REF!,1,FALSE),"No entregado")</f>
        <v>No entregado</v>
      </c>
    </row>
    <row r="40" spans="1:20">
      <c r="A40">
        <v>39</v>
      </c>
      <c r="B40" t="s">
        <v>127</v>
      </c>
      <c r="C40" t="s">
        <v>287</v>
      </c>
      <c r="D40" t="s">
        <v>283</v>
      </c>
      <c r="E40" t="s">
        <v>5775</v>
      </c>
      <c r="F40" t="s">
        <v>145</v>
      </c>
      <c r="G40" t="s">
        <v>5721</v>
      </c>
      <c r="H40" t="s">
        <v>5721</v>
      </c>
      <c r="I40" t="str">
        <f>VLOOKUP(E40,'Info Metodos'!$A$2:$G$80,4,FALSE)</f>
        <v>SI</v>
      </c>
      <c r="J40" t="str">
        <f>VLOOKUP(E40,'Info Metodos'!$A$2:$G$80,3,FALSE)</f>
        <v>GET</v>
      </c>
      <c r="K40">
        <f t="shared" si="0"/>
        <v>39</v>
      </c>
      <c r="L40">
        <v>6</v>
      </c>
      <c r="M40" t="s">
        <v>1755</v>
      </c>
      <c r="Q40" t="e">
        <f>VLOOKUP(D40,#REF!,1,FALSE)</f>
        <v>#REF!</v>
      </c>
      <c r="R40" t="str">
        <f>IFERROR(VLOOKUP(D40,#REF!,1,FALSE),"No entregado")</f>
        <v>No entregado</v>
      </c>
      <c r="S40" t="str">
        <f>IFERROR(VLOOKUP(D40,#REF!,1,FALSE),"No entregado")</f>
        <v>No entregado</v>
      </c>
    </row>
    <row r="41" spans="1:20">
      <c r="A41">
        <v>40</v>
      </c>
      <c r="B41" t="s">
        <v>127</v>
      </c>
      <c r="C41" t="s">
        <v>287</v>
      </c>
      <c r="D41" t="s">
        <v>1022</v>
      </c>
      <c r="E41" t="s">
        <v>5776</v>
      </c>
      <c r="F41" t="s">
        <v>1484</v>
      </c>
      <c r="G41" t="s">
        <v>5721</v>
      </c>
      <c r="H41" t="s">
        <v>5721</v>
      </c>
      <c r="I41" t="str">
        <f>VLOOKUP(E41,'Info Metodos'!$A$2:$G$80,4,FALSE)</f>
        <v>SI</v>
      </c>
      <c r="J41" t="str">
        <f>VLOOKUP(E41,'Info Metodos'!$A$2:$G$80,3,FALSE)</f>
        <v>GET</v>
      </c>
      <c r="K41">
        <f t="shared" si="0"/>
        <v>40</v>
      </c>
      <c r="Q41" t="e">
        <f>VLOOKUP(D41,#REF!,1,FALSE)</f>
        <v>#REF!</v>
      </c>
      <c r="R41" t="str">
        <f>IFERROR(VLOOKUP(D41,#REF!,1,FALSE),"No entregado")</f>
        <v>No entregado</v>
      </c>
      <c r="S41" t="str">
        <f>IFERROR(VLOOKUP(D41,#REF!,1,FALSE),"No entregado")</f>
        <v>No entregado</v>
      </c>
      <c r="T41" t="s">
        <v>126</v>
      </c>
    </row>
    <row r="42" spans="1:20">
      <c r="A42">
        <v>41</v>
      </c>
      <c r="B42" t="s">
        <v>127</v>
      </c>
      <c r="C42" t="s">
        <v>287</v>
      </c>
      <c r="D42" t="s">
        <v>148</v>
      </c>
      <c r="E42" t="s">
        <v>5777</v>
      </c>
      <c r="F42" t="s">
        <v>147</v>
      </c>
      <c r="G42" t="s">
        <v>5721</v>
      </c>
      <c r="H42" t="s">
        <v>5721</v>
      </c>
      <c r="I42" t="str">
        <f>VLOOKUP(E42,'Info Metodos'!$A$2:$G$80,4,FALSE)</f>
        <v>SI</v>
      </c>
      <c r="J42" t="str">
        <f>VLOOKUP(E42,'Info Metodos'!$A$2:$G$80,3,FALSE)</f>
        <v>PUT</v>
      </c>
      <c r="K42">
        <f t="shared" si="0"/>
        <v>41</v>
      </c>
      <c r="L42">
        <v>7</v>
      </c>
      <c r="M42" t="s">
        <v>4786</v>
      </c>
      <c r="O42" t="s">
        <v>1796</v>
      </c>
      <c r="Q42" t="e">
        <f>VLOOKUP(D42,#REF!,1,FALSE)</f>
        <v>#REF!</v>
      </c>
      <c r="R42" t="str">
        <f>IFERROR(VLOOKUP(D42,#REF!,1,FALSE),"No entregado")</f>
        <v>No entregado</v>
      </c>
      <c r="S42" t="str">
        <f>IFERROR(VLOOKUP(D42,#REF!,1,FALSE),"No entregado")</f>
        <v>No entregado</v>
      </c>
    </row>
    <row r="43" spans="1:20">
      <c r="A43">
        <v>42</v>
      </c>
      <c r="B43" t="s">
        <v>127</v>
      </c>
      <c r="C43" t="s">
        <v>287</v>
      </c>
      <c r="D43" t="s">
        <v>185</v>
      </c>
      <c r="E43" t="s">
        <v>5778</v>
      </c>
      <c r="F43" t="s">
        <v>1475</v>
      </c>
      <c r="G43" t="s">
        <v>5721</v>
      </c>
      <c r="H43" t="s">
        <v>5721</v>
      </c>
      <c r="I43" t="str">
        <f>VLOOKUP(E43,'Info Metodos'!$A$2:$G$80,4,FALSE)</f>
        <v>SI</v>
      </c>
      <c r="J43" t="str">
        <f>VLOOKUP(E43,'Info Metodos'!$A$2:$G$80,3,FALSE)</f>
        <v>POST</v>
      </c>
      <c r="K43">
        <f t="shared" si="0"/>
        <v>42</v>
      </c>
      <c r="L43">
        <v>5</v>
      </c>
      <c r="M43" t="s">
        <v>1755</v>
      </c>
      <c r="Q43" t="e">
        <f>VLOOKUP(D43,#REF!,1,FALSE)</f>
        <v>#REF!</v>
      </c>
      <c r="R43" t="str">
        <f>IFERROR(VLOOKUP(D43,#REF!,1,FALSE),"No entregado")</f>
        <v>No entregado</v>
      </c>
      <c r="S43" t="str">
        <f>IFERROR(VLOOKUP(D43,#REF!,1,FALSE),"No entregado")</f>
        <v>No entregado</v>
      </c>
    </row>
    <row r="44" spans="1:20">
      <c r="A44">
        <v>43</v>
      </c>
      <c r="B44" t="s">
        <v>127</v>
      </c>
      <c r="C44" t="s">
        <v>287</v>
      </c>
      <c r="D44" t="s">
        <v>180</v>
      </c>
      <c r="E44" t="s">
        <v>5779</v>
      </c>
      <c r="F44" t="s">
        <v>1485</v>
      </c>
      <c r="G44" t="s">
        <v>5721</v>
      </c>
      <c r="H44" t="s">
        <v>5721</v>
      </c>
      <c r="I44" t="str">
        <f>VLOOKUP(E44,'Info Metodos'!$A$2:$G$80,4,FALSE)</f>
        <v>SI</v>
      </c>
      <c r="J44" t="str">
        <f>VLOOKUP(E44,'Info Metodos'!$A$2:$G$80,3,FALSE)</f>
        <v>GET</v>
      </c>
      <c r="K44">
        <f t="shared" si="0"/>
        <v>43</v>
      </c>
      <c r="L44">
        <v>10</v>
      </c>
      <c r="Q44" t="e">
        <f>VLOOKUP(D44,#REF!,1,FALSE)</f>
        <v>#REF!</v>
      </c>
      <c r="R44" t="str">
        <f>IFERROR(VLOOKUP(D44,#REF!,1,FALSE),"No entregado")</f>
        <v>No entregado</v>
      </c>
      <c r="S44" t="str">
        <f>IFERROR(VLOOKUP(D44,#REF!,1,FALSE),"No entregado")</f>
        <v>No entregado</v>
      </c>
    </row>
    <row r="45" spans="1:20">
      <c r="A45">
        <v>44</v>
      </c>
      <c r="B45" t="s">
        <v>127</v>
      </c>
      <c r="C45" t="s">
        <v>287</v>
      </c>
      <c r="D45" t="s">
        <v>173</v>
      </c>
      <c r="E45" t="s">
        <v>5780</v>
      </c>
      <c r="F45" t="s">
        <v>172</v>
      </c>
      <c r="G45" t="s">
        <v>5721</v>
      </c>
      <c r="H45" t="s">
        <v>5721</v>
      </c>
      <c r="I45" t="str">
        <f>VLOOKUP(E45,'Info Metodos'!$A$2:$G$80,4,FALSE)</f>
        <v>SI</v>
      </c>
      <c r="J45" t="str">
        <f>VLOOKUP(E45,'Info Metodos'!$A$2:$G$80,3,FALSE)</f>
        <v>GET</v>
      </c>
      <c r="K45">
        <f t="shared" si="0"/>
        <v>44</v>
      </c>
      <c r="L45">
        <v>10</v>
      </c>
      <c r="Q45" t="e">
        <f>VLOOKUP(D45,#REF!,1,FALSE)</f>
        <v>#REF!</v>
      </c>
      <c r="R45" t="str">
        <f>IFERROR(VLOOKUP(D45,#REF!,1,FALSE),"No entregado")</f>
        <v>No entregado</v>
      </c>
      <c r="S45" t="str">
        <f>IFERROR(VLOOKUP(D45,#REF!,1,FALSE),"No entregado")</f>
        <v>No entregado</v>
      </c>
    </row>
    <row r="46" spans="1:20">
      <c r="A46">
        <v>45</v>
      </c>
      <c r="B46" t="s">
        <v>127</v>
      </c>
      <c r="C46" t="s">
        <v>287</v>
      </c>
      <c r="D46" t="s">
        <v>273</v>
      </c>
      <c r="E46" s="19" t="s">
        <v>5781</v>
      </c>
      <c r="F46" t="s">
        <v>5551</v>
      </c>
      <c r="G46" t="s">
        <v>5721</v>
      </c>
      <c r="H46" t="s">
        <v>5721</v>
      </c>
      <c r="I46" t="str">
        <f>VLOOKUP(E46,'Info Metodos'!$A$2:$G$80,4,FALSE)</f>
        <v>SI</v>
      </c>
      <c r="J46" t="str">
        <f>VLOOKUP(E46,'Info Metodos'!$A$2:$G$80,3,FALSE)</f>
        <v>PUT</v>
      </c>
      <c r="K46">
        <f t="shared" si="0"/>
        <v>45</v>
      </c>
      <c r="Q46" t="e">
        <f>VLOOKUP(D46,#REF!,1,FALSE)</f>
        <v>#REF!</v>
      </c>
      <c r="R46" t="str">
        <f>IFERROR(VLOOKUP(D46,#REF!,1,FALSE),"No entregado")</f>
        <v>No entregado</v>
      </c>
      <c r="S46" t="str">
        <f>IFERROR(VLOOKUP(D46,#REF!,1,FALSE),"No entregado")</f>
        <v>No entregado</v>
      </c>
      <c r="T46" t="s">
        <v>126</v>
      </c>
    </row>
    <row r="47" spans="1:20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 t="s">
        <v>5721</v>
      </c>
      <c r="H47" t="s">
        <v>5721</v>
      </c>
      <c r="I47" t="e">
        <f>VLOOKUP(E47,'Info Metodos'!$A$2:$G$80,4,FALSE)</f>
        <v>#N/A</v>
      </c>
      <c r="J47" t="e">
        <f>VLOOKUP(E47,'Info Metodos'!$A$2:$G$80,3,FALSE)</f>
        <v>#N/A</v>
      </c>
      <c r="K47">
        <f t="shared" si="0"/>
        <v>46</v>
      </c>
      <c r="Q47" t="e">
        <f>VLOOKUP(D47,#REF!,1,FALSE)</f>
        <v>#REF!</v>
      </c>
      <c r="R47" t="str">
        <f>IFERROR(VLOOKUP(D47,#REF!,1,FALSE),"No entregado")</f>
        <v>No entregado</v>
      </c>
      <c r="S47" t="str">
        <f>IFERROR(VLOOKUP(D47,#REF!,1,FALSE),"No entregado")</f>
        <v>No entregado</v>
      </c>
    </row>
    <row r="48" spans="1:20">
      <c r="A48">
        <v>47</v>
      </c>
      <c r="B48" t="s">
        <v>127</v>
      </c>
      <c r="C48" t="s">
        <v>287</v>
      </c>
      <c r="D48" t="s">
        <v>141</v>
      </c>
      <c r="E48" t="s">
        <v>5782</v>
      </c>
      <c r="F48" t="s">
        <v>140</v>
      </c>
      <c r="G48" t="s">
        <v>5721</v>
      </c>
      <c r="H48" t="s">
        <v>5721</v>
      </c>
      <c r="I48" t="str">
        <f>VLOOKUP(E48,'Info Metodos'!$A$2:$G$80,4,FALSE)</f>
        <v>SI</v>
      </c>
      <c r="J48" t="str">
        <f>VLOOKUP(E48,'Info Metodos'!$A$2:$G$80,3,FALSE)</f>
        <v>GET</v>
      </c>
      <c r="K48">
        <f t="shared" si="0"/>
        <v>47</v>
      </c>
      <c r="L48">
        <v>4</v>
      </c>
      <c r="M48" t="s">
        <v>1550</v>
      </c>
      <c r="Q48" t="e">
        <f>VLOOKUP(D48,#REF!,1,FALSE)</f>
        <v>#REF!</v>
      </c>
      <c r="R48" t="str">
        <f>IFERROR(VLOOKUP(D48,#REF!,1,FALSE),"No entregado")</f>
        <v>No entregado</v>
      </c>
      <c r="S48" t="str">
        <f>IFERROR(VLOOKUP(D48,#REF!,1,FALSE),"No entregado")</f>
        <v>No entregado</v>
      </c>
    </row>
    <row r="49" spans="1:23">
      <c r="A49">
        <v>48</v>
      </c>
      <c r="B49" t="s">
        <v>127</v>
      </c>
      <c r="C49" t="s">
        <v>287</v>
      </c>
      <c r="D49" t="s">
        <v>150</v>
      </c>
      <c r="E49" t="s">
        <v>5783</v>
      </c>
      <c r="F49" t="s">
        <v>149</v>
      </c>
      <c r="G49" t="s">
        <v>5721</v>
      </c>
      <c r="H49" t="s">
        <v>5721</v>
      </c>
      <c r="I49" t="str">
        <f>VLOOKUP(E49,'Info Metodos'!$A$2:$G$80,4,FALSE)</f>
        <v>SI</v>
      </c>
      <c r="J49" t="str">
        <f>VLOOKUP(E49,'Info Metodos'!$A$2:$G$80,3,FALSE)</f>
        <v>GET</v>
      </c>
      <c r="K49">
        <f t="shared" si="0"/>
        <v>48</v>
      </c>
      <c r="L49">
        <v>7</v>
      </c>
      <c r="O49" t="s">
        <v>1796</v>
      </c>
      <c r="Q49" t="e">
        <f>VLOOKUP(D49,#REF!,1,FALSE)</f>
        <v>#REF!</v>
      </c>
      <c r="R49" t="str">
        <f>IFERROR(VLOOKUP(D49,#REF!,1,FALSE),"No entregado")</f>
        <v>No entregado</v>
      </c>
      <c r="S49" t="str">
        <f>IFERROR(VLOOKUP(D49,#REF!,1,FALSE),"No entregado")</f>
        <v>No entregado</v>
      </c>
    </row>
    <row r="50" spans="1:23">
      <c r="A50">
        <v>49</v>
      </c>
      <c r="B50" t="s">
        <v>127</v>
      </c>
      <c r="C50" t="s">
        <v>287</v>
      </c>
      <c r="D50" t="s">
        <v>165</v>
      </c>
      <c r="E50" t="s">
        <v>5784</v>
      </c>
      <c r="F50" t="s">
        <v>1476</v>
      </c>
      <c r="G50" t="s">
        <v>5721</v>
      </c>
      <c r="H50" t="s">
        <v>5721</v>
      </c>
      <c r="I50" t="str">
        <f>VLOOKUP(E50,'Info Metodos'!$A$2:$G$80,4,FALSE)</f>
        <v>SI</v>
      </c>
      <c r="J50" t="str">
        <f>VLOOKUP(E50,'Info Metodos'!$A$2:$G$80,3,FALSE)</f>
        <v>GET</v>
      </c>
      <c r="K50">
        <f t="shared" si="0"/>
        <v>49</v>
      </c>
      <c r="L50">
        <v>9</v>
      </c>
      <c r="O50" t="s">
        <v>1755</v>
      </c>
      <c r="P50" t="s">
        <v>3517</v>
      </c>
      <c r="Q50" t="e">
        <f>VLOOKUP(D50,#REF!,1,FALSE)</f>
        <v>#REF!</v>
      </c>
      <c r="R50" t="str">
        <f>IFERROR(VLOOKUP(D50,#REF!,1,FALSE),"No entregado")</f>
        <v>No entregado</v>
      </c>
      <c r="S50" t="str">
        <f>IFERROR(VLOOKUP(D50,#REF!,1,FALSE),"No entregado")</f>
        <v>No entregado</v>
      </c>
    </row>
    <row r="51" spans="1:23">
      <c r="A51">
        <v>50</v>
      </c>
      <c r="B51" t="s">
        <v>127</v>
      </c>
      <c r="C51" t="s">
        <v>287</v>
      </c>
      <c r="D51" t="s">
        <v>183</v>
      </c>
      <c r="E51" t="s">
        <v>5785</v>
      </c>
      <c r="F51" t="s">
        <v>1477</v>
      </c>
      <c r="G51" t="s">
        <v>5721</v>
      </c>
      <c r="H51" t="s">
        <v>5721</v>
      </c>
      <c r="I51" t="str">
        <f>VLOOKUP(E51,'Info Metodos'!$A$2:$G$80,4,FALSE)</f>
        <v>SI</v>
      </c>
      <c r="J51" t="str">
        <f>VLOOKUP(E51,'Info Metodos'!$A$2:$G$80,3,FALSE)</f>
        <v>POST</v>
      </c>
      <c r="K51">
        <f t="shared" si="0"/>
        <v>50</v>
      </c>
      <c r="L51">
        <v>11</v>
      </c>
      <c r="Q51" t="e">
        <f>VLOOKUP(D51,#REF!,1,FALSE)</f>
        <v>#REF!</v>
      </c>
      <c r="R51" t="str">
        <f>IFERROR(VLOOKUP(D51,#REF!,1,FALSE),"No entregado")</f>
        <v>No entregado</v>
      </c>
      <c r="S51" t="str">
        <f>IFERROR(VLOOKUP(D51,#REF!,1,FALSE),"No entregado")</f>
        <v>No entregado</v>
      </c>
    </row>
    <row r="52" spans="1:23">
      <c r="A52">
        <v>51</v>
      </c>
      <c r="B52" t="s">
        <v>127</v>
      </c>
      <c r="C52" t="s">
        <v>287</v>
      </c>
      <c r="D52" t="s">
        <v>294</v>
      </c>
      <c r="E52" s="19" t="s">
        <v>5786</v>
      </c>
      <c r="F52" t="s">
        <v>1478</v>
      </c>
      <c r="G52" t="s">
        <v>5721</v>
      </c>
      <c r="H52" t="s">
        <v>5721</v>
      </c>
      <c r="I52" t="str">
        <f>VLOOKUP(E52,'Info Metodos'!$A$2:$G$80,4,FALSE)</f>
        <v>SI</v>
      </c>
      <c r="J52" t="str">
        <f>VLOOKUP(E52,'Info Metodos'!$A$2:$G$80,3,FALSE)</f>
        <v>GET</v>
      </c>
      <c r="K52">
        <f t="shared" si="0"/>
        <v>51</v>
      </c>
      <c r="Q52" t="e">
        <f>VLOOKUP(D52,#REF!,1,FALSE)</f>
        <v>#REF!</v>
      </c>
      <c r="R52" t="str">
        <f>IFERROR(VLOOKUP(D52,#REF!,1,FALSE),"No entregado")</f>
        <v>No entregado</v>
      </c>
      <c r="S52" t="str">
        <f>IFERROR(VLOOKUP(D52,#REF!,1,FALSE),"No entregado")</f>
        <v>No entregado</v>
      </c>
      <c r="T52" t="s">
        <v>126</v>
      </c>
      <c r="U52" t="s">
        <v>5848</v>
      </c>
      <c r="V52" t="s">
        <v>5852</v>
      </c>
      <c r="W52">
        <v>8083</v>
      </c>
    </row>
    <row r="53" spans="1:23">
      <c r="A53">
        <v>52</v>
      </c>
      <c r="B53" t="s">
        <v>127</v>
      </c>
      <c r="C53" t="s">
        <v>287</v>
      </c>
      <c r="D53" t="s">
        <v>162</v>
      </c>
      <c r="E53" t="s">
        <v>5787</v>
      </c>
      <c r="F53" t="s">
        <v>161</v>
      </c>
      <c r="G53" t="s">
        <v>5721</v>
      </c>
      <c r="H53" t="s">
        <v>5721</v>
      </c>
      <c r="I53" t="str">
        <f>VLOOKUP(E53,'Info Metodos'!$A$2:$G$80,4,FALSE)</f>
        <v>SI</v>
      </c>
      <c r="J53" t="str">
        <f>VLOOKUP(E53,'Info Metodos'!$A$2:$G$80,3,FALSE)</f>
        <v>POST</v>
      </c>
      <c r="K53">
        <f t="shared" si="0"/>
        <v>52</v>
      </c>
      <c r="L53">
        <v>8</v>
      </c>
      <c r="Q53" t="e">
        <f>VLOOKUP(D53,#REF!,1,FALSE)</f>
        <v>#REF!</v>
      </c>
      <c r="R53" t="str">
        <f>IFERROR(VLOOKUP(D53,#REF!,1,FALSE),"No entregado")</f>
        <v>No entregado</v>
      </c>
      <c r="S53" t="str">
        <f>IFERROR(VLOOKUP(D53,#REF!,1,FALSE),"No entregado")</f>
        <v>No entregado</v>
      </c>
    </row>
    <row r="54" spans="1:23">
      <c r="A54">
        <v>53</v>
      </c>
      <c r="B54" t="s">
        <v>127</v>
      </c>
      <c r="C54" t="s">
        <v>287</v>
      </c>
      <c r="D54" t="s">
        <v>179</v>
      </c>
      <c r="E54" t="s">
        <v>5788</v>
      </c>
      <c r="F54" t="s">
        <v>178</v>
      </c>
      <c r="G54" t="s">
        <v>5721</v>
      </c>
      <c r="H54" t="s">
        <v>5721</v>
      </c>
      <c r="I54" t="str">
        <f>VLOOKUP(E54,'Info Metodos'!$A$2:$G$80,4,FALSE)</f>
        <v>SI</v>
      </c>
      <c r="J54" t="str">
        <f>VLOOKUP(E54,'Info Metodos'!$A$2:$G$80,3,FALSE)</f>
        <v>GET</v>
      </c>
      <c r="K54">
        <f t="shared" si="0"/>
        <v>53</v>
      </c>
      <c r="L54">
        <v>10</v>
      </c>
      <c r="Q54" t="e">
        <f>VLOOKUP(D54,#REF!,1,FALSE)</f>
        <v>#REF!</v>
      </c>
      <c r="R54" t="str">
        <f>IFERROR(VLOOKUP(D54,#REF!,1,FALSE),"No entregado")</f>
        <v>No entregado</v>
      </c>
      <c r="S54" t="str">
        <f>IFERROR(VLOOKUP(D54,#REF!,1,FALSE),"No entregado")</f>
        <v>No entregado</v>
      </c>
    </row>
    <row r="55" spans="1:23">
      <c r="A55">
        <v>54</v>
      </c>
      <c r="B55" t="s">
        <v>127</v>
      </c>
      <c r="C55" t="s">
        <v>287</v>
      </c>
      <c r="D55" t="s">
        <v>292</v>
      </c>
      <c r="E55" s="19" t="s">
        <v>5789</v>
      </c>
      <c r="F55" t="s">
        <v>1479</v>
      </c>
      <c r="G55" t="s">
        <v>5721</v>
      </c>
      <c r="H55" t="s">
        <v>5721</v>
      </c>
      <c r="I55" t="str">
        <f>VLOOKUP(E55,'Info Metodos'!$A$2:$G$80,4,FALSE)</f>
        <v>SI</v>
      </c>
      <c r="J55" t="str">
        <f>VLOOKUP(E55,'Info Metodos'!$A$2:$G$80,3,FALSE)</f>
        <v>GET</v>
      </c>
      <c r="K55">
        <f t="shared" si="0"/>
        <v>54</v>
      </c>
      <c r="Q55" t="e">
        <f>VLOOKUP(D55,#REF!,1,FALSE)</f>
        <v>#REF!</v>
      </c>
      <c r="R55" t="str">
        <f>IFERROR(VLOOKUP(D55,#REF!,1,FALSE),"No entregado")</f>
        <v>No entregado</v>
      </c>
      <c r="S55" t="str">
        <f>IFERROR(VLOOKUP(D55,#REF!,1,FALSE),"No entregado")</f>
        <v>No entregado</v>
      </c>
      <c r="T55" t="s">
        <v>126</v>
      </c>
      <c r="U55" t="s">
        <v>5846</v>
      </c>
      <c r="V55" t="s">
        <v>5852</v>
      </c>
      <c r="W55">
        <v>8083</v>
      </c>
    </row>
    <row r="56" spans="1:23">
      <c r="A56">
        <v>55</v>
      </c>
      <c r="B56" t="s">
        <v>127</v>
      </c>
      <c r="C56" t="s">
        <v>287</v>
      </c>
      <c r="D56" t="s">
        <v>152</v>
      </c>
      <c r="E56" t="s">
        <v>5790</v>
      </c>
      <c r="F56" t="s">
        <v>151</v>
      </c>
      <c r="G56" t="s">
        <v>5721</v>
      </c>
      <c r="H56" t="s">
        <v>5721</v>
      </c>
      <c r="I56" t="str">
        <f>VLOOKUP(E56,'Info Metodos'!$A$2:$G$80,4,FALSE)</f>
        <v>SI</v>
      </c>
      <c r="J56" t="str">
        <f>VLOOKUP(E56,'Info Metodos'!$A$2:$G$80,3,FALSE)</f>
        <v>GET</v>
      </c>
      <c r="K56">
        <f t="shared" si="0"/>
        <v>55</v>
      </c>
      <c r="L56">
        <v>7</v>
      </c>
      <c r="O56" t="s">
        <v>1796</v>
      </c>
      <c r="Q56" t="e">
        <f>VLOOKUP(D56,#REF!,1,FALSE)</f>
        <v>#REF!</v>
      </c>
      <c r="R56" t="str">
        <f>IFERROR(VLOOKUP(D56,#REF!,1,FALSE),"No entregado")</f>
        <v>No entregado</v>
      </c>
      <c r="S56" t="str">
        <f>IFERROR(VLOOKUP(D56,#REF!,1,FALSE),"No entregado")</f>
        <v>No entregado</v>
      </c>
    </row>
    <row r="57" spans="1:23">
      <c r="A57">
        <v>56</v>
      </c>
      <c r="B57" t="s">
        <v>127</v>
      </c>
      <c r="C57" t="s">
        <v>287</v>
      </c>
      <c r="D57" t="s">
        <v>291</v>
      </c>
      <c r="E57" t="s">
        <v>5791</v>
      </c>
      <c r="F57" t="s">
        <v>4831</v>
      </c>
      <c r="G57" t="s">
        <v>5721</v>
      </c>
      <c r="H57" t="s">
        <v>5721</v>
      </c>
      <c r="I57" t="str">
        <f>VLOOKUP(E57,'Info Metodos'!$A$2:$G$80,4,FALSE)</f>
        <v>SI</v>
      </c>
      <c r="J57" t="str">
        <f>VLOOKUP(E57,'Info Metodos'!$A$2:$G$80,3,FALSE)</f>
        <v>GET</v>
      </c>
      <c r="K57">
        <f t="shared" si="0"/>
        <v>56</v>
      </c>
      <c r="Q57" t="e">
        <f>VLOOKUP(D57,#REF!,1,FALSE)</f>
        <v>#REF!</v>
      </c>
      <c r="R57" t="str">
        <f>IFERROR(VLOOKUP(D57,#REF!,1,FALSE),"No entregado")</f>
        <v>No entregado</v>
      </c>
      <c r="S57" t="str">
        <f>IFERROR(VLOOKUP(D57,#REF!,1,FALSE),"No entregado")</f>
        <v>No entregado</v>
      </c>
      <c r="T57" t="s">
        <v>126</v>
      </c>
      <c r="U57" t="s">
        <v>5841</v>
      </c>
      <c r="V57" t="s">
        <v>5852</v>
      </c>
      <c r="W57">
        <v>8079</v>
      </c>
    </row>
    <row r="58" spans="1:23">
      <c r="A58">
        <v>57</v>
      </c>
      <c r="B58" t="s">
        <v>127</v>
      </c>
      <c r="C58" t="s">
        <v>287</v>
      </c>
      <c r="D58" t="s">
        <v>160</v>
      </c>
      <c r="E58" t="s">
        <v>5792</v>
      </c>
      <c r="F58" t="s">
        <v>193</v>
      </c>
      <c r="G58" t="s">
        <v>5721</v>
      </c>
      <c r="H58" t="s">
        <v>5721</v>
      </c>
      <c r="I58" t="str">
        <f>VLOOKUP(E58,'Info Metodos'!$A$2:$G$80,4,FALSE)</f>
        <v>SI</v>
      </c>
      <c r="J58" t="str">
        <f>VLOOKUP(E58,'Info Metodos'!$A$2:$G$80,3,FALSE)</f>
        <v>GET</v>
      </c>
      <c r="K58">
        <f t="shared" si="0"/>
        <v>57</v>
      </c>
      <c r="L58">
        <v>8</v>
      </c>
      <c r="Q58" t="e">
        <f>VLOOKUP(D58,#REF!,1,FALSE)</f>
        <v>#REF!</v>
      </c>
      <c r="R58" t="str">
        <f>IFERROR(VLOOKUP(D58,#REF!,1,FALSE),"No entregado")</f>
        <v>No entregado</v>
      </c>
      <c r="S58" t="str">
        <f>IFERROR(VLOOKUP(D58,#REF!,1,FALSE),"No entregado")</f>
        <v>No entregado</v>
      </c>
    </row>
    <row r="59" spans="1:23">
      <c r="A59">
        <v>58</v>
      </c>
      <c r="B59" t="s">
        <v>127</v>
      </c>
      <c r="C59" t="s">
        <v>287</v>
      </c>
      <c r="D59" t="s">
        <v>280</v>
      </c>
      <c r="E59" s="19" t="s">
        <v>5793</v>
      </c>
      <c r="F59" t="s">
        <v>5414</v>
      </c>
      <c r="G59" t="s">
        <v>5960</v>
      </c>
      <c r="H59" t="s">
        <v>5721</v>
      </c>
      <c r="I59" t="str">
        <f>VLOOKUP(E59,'Info Metodos'!$A$2:$G$80,4,FALSE)</f>
        <v>NO</v>
      </c>
      <c r="J59" t="str">
        <f>VLOOKUP(E59,'Info Metodos'!$A$2:$G$80,3,FALSE)</f>
        <v>POST</v>
      </c>
      <c r="K59">
        <f t="shared" si="0"/>
        <v>58</v>
      </c>
      <c r="Q59" t="e">
        <f>VLOOKUP(D59,#REF!,1,FALSE)</f>
        <v>#REF!</v>
      </c>
      <c r="R59" t="str">
        <f>IFERROR(VLOOKUP(D59,#REF!,1,FALSE),"No entregado")</f>
        <v>No entregado</v>
      </c>
      <c r="S59" t="str">
        <f>IFERROR(VLOOKUP(D59,#REF!,1,FALSE),"No entregado")</f>
        <v>No entregado</v>
      </c>
      <c r="T59" t="s">
        <v>126</v>
      </c>
    </row>
    <row r="60" spans="1:23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 t="s">
        <v>5721</v>
      </c>
      <c r="H60" t="s">
        <v>5721</v>
      </c>
      <c r="I60" t="e">
        <f>VLOOKUP(E60,'Info Metodos'!$A$2:$G$80,4,FALSE)</f>
        <v>#N/A</v>
      </c>
      <c r="J60" t="e">
        <f>VLOOKUP(E60,'Info Metodos'!$A$2:$G$80,3,FALSE)</f>
        <v>#N/A</v>
      </c>
      <c r="K60">
        <f t="shared" si="0"/>
        <v>59</v>
      </c>
      <c r="Q60" t="e">
        <f>VLOOKUP(D60,#REF!,1,FALSE)</f>
        <v>#REF!</v>
      </c>
      <c r="R60" t="str">
        <f>IFERROR(VLOOKUP(D60,#REF!,1,FALSE),"No entregado")</f>
        <v>No entregado</v>
      </c>
      <c r="S60" t="str">
        <f>IFERROR(VLOOKUP(D60,#REF!,1,FALSE),"No entregado")</f>
        <v>No entregado</v>
      </c>
    </row>
    <row r="61" spans="1:23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 t="s">
        <v>5721</v>
      </c>
      <c r="H61" t="s">
        <v>5721</v>
      </c>
      <c r="I61" t="e">
        <f>VLOOKUP(E61,'Info Metodos'!$A$2:$G$80,4,FALSE)</f>
        <v>#N/A</v>
      </c>
      <c r="J61" t="e">
        <f>VLOOKUP(E61,'Info Metodos'!$A$2:$G$80,3,FALSE)</f>
        <v>#N/A</v>
      </c>
      <c r="K61">
        <f t="shared" si="0"/>
        <v>60</v>
      </c>
      <c r="Q61" t="e">
        <f>VLOOKUP(D61,#REF!,1,FALSE)</f>
        <v>#REF!</v>
      </c>
      <c r="R61" t="str">
        <f>IFERROR(VLOOKUP(D61,#REF!,1,FALSE),"No entregado")</f>
        <v>No entregado</v>
      </c>
      <c r="S61" t="str">
        <f>IFERROR(VLOOKUP(D61,#REF!,1,FALSE),"No entregado")</f>
        <v>No entregado</v>
      </c>
    </row>
    <row r="62" spans="1:23">
      <c r="A62">
        <v>61</v>
      </c>
      <c r="B62" t="s">
        <v>127</v>
      </c>
      <c r="C62" t="s">
        <v>287</v>
      </c>
      <c r="D62" t="s">
        <v>169</v>
      </c>
      <c r="E62" t="s">
        <v>5794</v>
      </c>
      <c r="F62" t="s">
        <v>1481</v>
      </c>
      <c r="G62" t="s">
        <v>5721</v>
      </c>
      <c r="H62" t="s">
        <v>5721</v>
      </c>
      <c r="I62" t="str">
        <f>VLOOKUP(E62,'Info Metodos'!$A$2:$G$80,4,FALSE)</f>
        <v>SI</v>
      </c>
      <c r="J62" t="str">
        <f>VLOOKUP(E62,'Info Metodos'!$A$2:$G$80,3,FALSE)</f>
        <v>GET</v>
      </c>
      <c r="K62">
        <f t="shared" si="0"/>
        <v>61</v>
      </c>
      <c r="L62">
        <v>9</v>
      </c>
      <c r="O62" t="s">
        <v>1755</v>
      </c>
      <c r="P62" t="s">
        <v>3518</v>
      </c>
      <c r="Q62" t="e">
        <f>VLOOKUP(D62,#REF!,1,FALSE)</f>
        <v>#REF!</v>
      </c>
      <c r="R62" t="str">
        <f>IFERROR(VLOOKUP(D62,#REF!,1,FALSE),"No entregado")</f>
        <v>No entregado</v>
      </c>
      <c r="S62" t="str">
        <f>IFERROR(VLOOKUP(D62,#REF!,1,FALSE),"No entregado")</f>
        <v>No entregado</v>
      </c>
    </row>
    <row r="63" spans="1:23" s="117" customFormat="1">
      <c r="A63" s="121">
        <v>62</v>
      </c>
      <c r="B63" s="121" t="s">
        <v>127</v>
      </c>
      <c r="C63" s="121" t="s">
        <v>287</v>
      </c>
      <c r="D63" s="121" t="s">
        <v>289</v>
      </c>
      <c r="E63" s="122" t="s">
        <v>5795</v>
      </c>
      <c r="F63" s="121" t="s">
        <v>5415</v>
      </c>
      <c r="G63" s="117" t="s">
        <v>5721</v>
      </c>
      <c r="H63" s="117" t="s">
        <v>5721</v>
      </c>
      <c r="I63" s="117" t="str">
        <f>VLOOKUP(E63,'Info Metodos'!$A$2:$G$80,4,FALSE)</f>
        <v>NO</v>
      </c>
      <c r="J63" s="117" t="str">
        <f>VLOOKUP(E63,'Info Metodos'!$A$2:$G$80,3,FALSE)</f>
        <v>POST</v>
      </c>
      <c r="K63" s="117">
        <f t="shared" si="0"/>
        <v>62</v>
      </c>
      <c r="Q63" s="117" t="e">
        <f>VLOOKUP(D63,#REF!,1,FALSE)</f>
        <v>#REF!</v>
      </c>
      <c r="R63" s="117" t="str">
        <f>IFERROR(VLOOKUP(D63,#REF!,1,FALSE),"No entregado")</f>
        <v>No entregado</v>
      </c>
      <c r="S63" s="117" t="str">
        <f>IFERROR(VLOOKUP(D63,#REF!,1,FALSE),"No entregado")</f>
        <v>No entregado</v>
      </c>
      <c r="T63" s="117" t="s">
        <v>126</v>
      </c>
    </row>
    <row r="64" spans="1:23">
      <c r="A64">
        <v>63</v>
      </c>
      <c r="B64" t="s">
        <v>127</v>
      </c>
      <c r="C64" t="s">
        <v>287</v>
      </c>
      <c r="D64" t="s">
        <v>164</v>
      </c>
      <c r="E64" t="s">
        <v>5796</v>
      </c>
      <c r="F64" t="s">
        <v>163</v>
      </c>
      <c r="G64" t="s">
        <v>5721</v>
      </c>
      <c r="H64" t="s">
        <v>5721</v>
      </c>
      <c r="I64" t="str">
        <f>VLOOKUP(E64,'Info Metodos'!$A$2:$G$80,4,FALSE)</f>
        <v>SI</v>
      </c>
      <c r="J64" t="str">
        <f>VLOOKUP(E64,'Info Metodos'!$A$2:$G$80,3,FALSE)</f>
        <v>GET</v>
      </c>
      <c r="K64">
        <f t="shared" si="0"/>
        <v>63</v>
      </c>
      <c r="L64">
        <v>8</v>
      </c>
      <c r="Q64" t="e">
        <f>VLOOKUP(D64,#REF!,1,FALSE)</f>
        <v>#REF!</v>
      </c>
      <c r="R64" t="str">
        <f>IFERROR(VLOOKUP(D64,#REF!,1,FALSE),"No entregado")</f>
        <v>No entregado</v>
      </c>
      <c r="S64" t="str">
        <f>IFERROR(VLOOKUP(D64,#REF!,1,FALSE),"No entregado")</f>
        <v>No entregado</v>
      </c>
    </row>
    <row r="65" spans="1:23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 t="s">
        <v>5721</v>
      </c>
      <c r="H65" t="s">
        <v>5721</v>
      </c>
      <c r="I65" t="e">
        <f>VLOOKUP(E65,'Info Metodos'!$A$2:$G$80,4,FALSE)</f>
        <v>#N/A</v>
      </c>
      <c r="J65" t="e">
        <f>VLOOKUP(E65,'Info Metodos'!$A$2:$G$80,3,FALSE)</f>
        <v>#N/A</v>
      </c>
      <c r="K65">
        <f t="shared" si="0"/>
        <v>64</v>
      </c>
      <c r="Q65" t="e">
        <f>VLOOKUP(D65,#REF!,1,FALSE)</f>
        <v>#REF!</v>
      </c>
      <c r="R65" t="str">
        <f>IFERROR(VLOOKUP(D65,#REF!,1,FALSE),"No entregado")</f>
        <v>No entregado</v>
      </c>
      <c r="S65" t="str">
        <f>IFERROR(VLOOKUP(D65,#REF!,1,FALSE),"No entregado")</f>
        <v>No entregado</v>
      </c>
    </row>
    <row r="66" spans="1:23">
      <c r="A66">
        <v>65</v>
      </c>
      <c r="B66" t="s">
        <v>127</v>
      </c>
      <c r="C66" t="s">
        <v>287</v>
      </c>
      <c r="D66" t="s">
        <v>156</v>
      </c>
      <c r="E66" t="s">
        <v>5797</v>
      </c>
      <c r="F66" t="s">
        <v>155</v>
      </c>
      <c r="G66" t="s">
        <v>5721</v>
      </c>
      <c r="H66" t="s">
        <v>5721</v>
      </c>
      <c r="I66" t="str">
        <f>VLOOKUP(E66,'Info Metodos'!$A$2:$G$80,4,FALSE)</f>
        <v>SI</v>
      </c>
      <c r="J66" t="str">
        <f>VLOOKUP(E66,'Info Metodos'!$A$2:$G$80,3,FALSE)</f>
        <v>PUT</v>
      </c>
      <c r="K66">
        <f t="shared" si="0"/>
        <v>65</v>
      </c>
      <c r="L66">
        <v>7</v>
      </c>
      <c r="O66" t="s">
        <v>1796</v>
      </c>
      <c r="Q66" t="e">
        <f>VLOOKUP(D66,#REF!,1,FALSE)</f>
        <v>#REF!</v>
      </c>
      <c r="R66" t="str">
        <f>IFERROR(VLOOKUP(D66,#REF!,1,FALSE),"No entregado")</f>
        <v>No entregado</v>
      </c>
      <c r="S66" t="str">
        <f>IFERROR(VLOOKUP(D66,#REF!,1,FALSE),"No entregado")</f>
        <v>No entregado</v>
      </c>
    </row>
    <row r="67" spans="1:23">
      <c r="A67">
        <v>66</v>
      </c>
      <c r="B67" t="s">
        <v>127</v>
      </c>
      <c r="C67" t="s">
        <v>287</v>
      </c>
      <c r="D67" t="s">
        <v>177</v>
      </c>
      <c r="E67" t="s">
        <v>5798</v>
      </c>
      <c r="F67" t="s">
        <v>1482</v>
      </c>
      <c r="G67" t="s">
        <v>5721</v>
      </c>
      <c r="H67" t="s">
        <v>5721</v>
      </c>
      <c r="I67" t="str">
        <f>VLOOKUP(E67,'Info Metodos'!$A$2:$G$80,4,FALSE)</f>
        <v>SI</v>
      </c>
      <c r="J67" t="str">
        <f>VLOOKUP(E67,'Info Metodos'!$A$2:$G$80,3,FALSE)</f>
        <v>POST</v>
      </c>
      <c r="K67">
        <f t="shared" ref="K67:K130" si="1">A67</f>
        <v>66</v>
      </c>
      <c r="L67">
        <v>10</v>
      </c>
      <c r="Q67" t="e">
        <f>VLOOKUP(D67,#REF!,1,FALSE)</f>
        <v>#REF!</v>
      </c>
      <c r="R67" t="str">
        <f>IFERROR(VLOOKUP(D67,#REF!,1,FALSE),"No entregado")</f>
        <v>No entregado</v>
      </c>
      <c r="S67" t="str">
        <f>IFERROR(VLOOKUP(D67,#REF!,1,FALSE),"No entregado")</f>
        <v>No entregado</v>
      </c>
      <c r="U67" t="s">
        <v>5841</v>
      </c>
      <c r="V67" t="s">
        <v>5852</v>
      </c>
      <c r="W67">
        <v>8079</v>
      </c>
    </row>
    <row r="68" spans="1:23">
      <c r="A68">
        <v>67</v>
      </c>
      <c r="B68" t="s">
        <v>127</v>
      </c>
      <c r="C68" t="s">
        <v>287</v>
      </c>
      <c r="D68" t="s">
        <v>271</v>
      </c>
      <c r="E68" s="19" t="s">
        <v>5799</v>
      </c>
      <c r="F68" t="s">
        <v>5406</v>
      </c>
      <c r="G68" t="s">
        <v>5721</v>
      </c>
      <c r="H68" t="s">
        <v>5721</v>
      </c>
      <c r="I68" t="str">
        <f>VLOOKUP(E68,'Info Metodos'!$A$2:$G$80,4,FALSE)</f>
        <v>SI</v>
      </c>
      <c r="J68" t="str">
        <f>VLOOKUP(E68,'Info Metodos'!$A$2:$G$80,3,FALSE)</f>
        <v>GET</v>
      </c>
      <c r="K68">
        <f t="shared" si="1"/>
        <v>67</v>
      </c>
      <c r="Q68" t="e">
        <f>VLOOKUP(D68,#REF!,1,FALSE)</f>
        <v>#REF!</v>
      </c>
      <c r="R68" t="str">
        <f>IFERROR(VLOOKUP(D68,#REF!,1,FALSE),"No entregado")</f>
        <v>No entregado</v>
      </c>
      <c r="S68" t="str">
        <f>IFERROR(VLOOKUP(D68,#REF!,1,FALSE),"No entregado")</f>
        <v>No entregado</v>
      </c>
      <c r="T68" t="s">
        <v>126</v>
      </c>
    </row>
    <row r="69" spans="1:23">
      <c r="A69">
        <v>68</v>
      </c>
      <c r="B69" t="s">
        <v>127</v>
      </c>
      <c r="C69" t="s">
        <v>287</v>
      </c>
      <c r="D69" t="s">
        <v>135</v>
      </c>
      <c r="E69" t="s">
        <v>5800</v>
      </c>
      <c r="F69" t="s">
        <v>134</v>
      </c>
      <c r="G69" t="s">
        <v>5721</v>
      </c>
      <c r="H69" t="s">
        <v>5721</v>
      </c>
      <c r="I69" t="str">
        <f>VLOOKUP(E69,'Info Metodos'!$A$2:$G$80,4,FALSE)</f>
        <v>SI</v>
      </c>
      <c r="J69" t="str">
        <f>VLOOKUP(E69,'Info Metodos'!$A$2:$G$80,3,FALSE)</f>
        <v>GET</v>
      </c>
      <c r="K69">
        <f t="shared" si="1"/>
        <v>68</v>
      </c>
      <c r="L69">
        <v>3</v>
      </c>
      <c r="M69" t="s">
        <v>1755</v>
      </c>
      <c r="Q69" t="e">
        <f>VLOOKUP(D69,#REF!,1,FALSE)</f>
        <v>#REF!</v>
      </c>
      <c r="R69" t="str">
        <f>IFERROR(VLOOKUP(D69,#REF!,1,FALSE),"No entregado")</f>
        <v>No entregado</v>
      </c>
      <c r="S69" t="str">
        <f>IFERROR(VLOOKUP(D69,#REF!,1,FALSE),"No entregado")</f>
        <v>No entregado</v>
      </c>
    </row>
    <row r="70" spans="1:23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 t="s">
        <v>5721</v>
      </c>
      <c r="H70" t="s">
        <v>5721</v>
      </c>
      <c r="I70" t="e">
        <f>VLOOKUP(E70,'Info Metodos'!$A$2:$G$80,4,FALSE)</f>
        <v>#N/A</v>
      </c>
      <c r="J70" t="e">
        <f>VLOOKUP(E70,'Info Metodos'!$A$2:$G$80,3,FALSE)</f>
        <v>#N/A</v>
      </c>
      <c r="K70">
        <f t="shared" si="1"/>
        <v>69</v>
      </c>
      <c r="Q70" t="e">
        <f>VLOOKUP(D70,#REF!,1,FALSE)</f>
        <v>#REF!</v>
      </c>
      <c r="R70" t="str">
        <f>IFERROR(VLOOKUP(D70,#REF!,1,FALSE),"No entregado")</f>
        <v>No entregado</v>
      </c>
      <c r="S70" t="str">
        <f>IFERROR(VLOOKUP(D70,#REF!,1,FALSE),"No entregado")</f>
        <v>No entregado</v>
      </c>
    </row>
    <row r="71" spans="1:23">
      <c r="A71">
        <v>70</v>
      </c>
      <c r="B71" t="s">
        <v>127</v>
      </c>
      <c r="C71" t="s">
        <v>287</v>
      </c>
      <c r="D71" t="s">
        <v>176</v>
      </c>
      <c r="E71" t="s">
        <v>5801</v>
      </c>
      <c r="F71" t="s">
        <v>1480</v>
      </c>
      <c r="G71" t="s">
        <v>5721</v>
      </c>
      <c r="H71" t="s">
        <v>5721</v>
      </c>
      <c r="I71" t="str">
        <f>VLOOKUP(E71,'Info Metodos'!$A$2:$G$80,4,FALSE)</f>
        <v>SI</v>
      </c>
      <c r="J71" t="str">
        <f>VLOOKUP(E71,'Info Metodos'!$A$2:$G$80,3,FALSE)</f>
        <v>GET</v>
      </c>
      <c r="K71">
        <f t="shared" si="1"/>
        <v>70</v>
      </c>
      <c r="L71">
        <v>10</v>
      </c>
      <c r="Q71" t="e">
        <f>VLOOKUP(D71,#REF!,1,FALSE)</f>
        <v>#REF!</v>
      </c>
      <c r="R71" t="str">
        <f>IFERROR(VLOOKUP(D71,#REF!,1,FALSE),"No entregado")</f>
        <v>No entregado</v>
      </c>
      <c r="S71" t="str">
        <f>IFERROR(VLOOKUP(D71,#REF!,1,FALSE),"No entregado")</f>
        <v>No entregado</v>
      </c>
    </row>
    <row r="72" spans="1:23">
      <c r="A72">
        <v>71</v>
      </c>
      <c r="B72" t="s">
        <v>127</v>
      </c>
      <c r="C72" t="s">
        <v>287</v>
      </c>
      <c r="D72" t="s">
        <v>184</v>
      </c>
      <c r="E72" t="s">
        <v>5802</v>
      </c>
      <c r="F72" t="s">
        <v>191</v>
      </c>
      <c r="G72" t="s">
        <v>5721</v>
      </c>
      <c r="H72" t="s">
        <v>5721</v>
      </c>
      <c r="I72" t="str">
        <f>VLOOKUP(E72,'Info Metodos'!$A$2:$G$80,4,FALSE)</f>
        <v>SI</v>
      </c>
      <c r="J72" t="str">
        <f>VLOOKUP(E72,'Info Metodos'!$A$2:$G$80,3,FALSE)</f>
        <v>POST</v>
      </c>
      <c r="K72">
        <f t="shared" si="1"/>
        <v>71</v>
      </c>
      <c r="L72">
        <v>12</v>
      </c>
      <c r="Q72" t="e">
        <f>VLOOKUP(D72,#REF!,1,FALSE)</f>
        <v>#REF!</v>
      </c>
      <c r="R72" t="str">
        <f>IFERROR(VLOOKUP(D72,#REF!,1,FALSE),"No entregado")</f>
        <v>No entregado</v>
      </c>
      <c r="S72" t="str">
        <f>IFERROR(VLOOKUP(D72,#REF!,1,FALSE),"No entregado")</f>
        <v>No entregado</v>
      </c>
    </row>
    <row r="73" spans="1:23">
      <c r="A73">
        <v>72</v>
      </c>
      <c r="D73" t="s">
        <v>1461</v>
      </c>
      <c r="E73" t="s">
        <v>5803</v>
      </c>
      <c r="F73" t="s">
        <v>5964</v>
      </c>
      <c r="G73" t="s">
        <v>5721</v>
      </c>
      <c r="H73" t="s">
        <v>5721</v>
      </c>
      <c r="I73" t="str">
        <f>VLOOKUP(E73,'Info Metodos'!$A$2:$G$80,4,FALSE)</f>
        <v>SI</v>
      </c>
      <c r="J73" t="str">
        <f>VLOOKUP(E73,'Info Metodos'!$A$2:$G$80,3,FALSE)</f>
        <v>GET</v>
      </c>
      <c r="K73">
        <f t="shared" si="1"/>
        <v>72</v>
      </c>
      <c r="Q73" t="e">
        <f>VLOOKUP(D73,#REF!,1,FALSE)</f>
        <v>#REF!</v>
      </c>
      <c r="R73" t="str">
        <f>IFERROR(VLOOKUP(D73,#REF!,1,FALSE),"No entregado")</f>
        <v>No entregado</v>
      </c>
      <c r="S73" t="str">
        <f>IFERROR(VLOOKUP(D73,#REF!,1,FALSE),"No entregado")</f>
        <v>No entregado</v>
      </c>
    </row>
    <row r="74" spans="1:23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 t="s">
        <v>5721</v>
      </c>
      <c r="H74" t="s">
        <v>5721</v>
      </c>
      <c r="I74" t="e">
        <f>VLOOKUP(E74,'Info Metodos'!$A$2:$G$80,4,FALSE)</f>
        <v>#N/A</v>
      </c>
      <c r="J74" t="e">
        <f>VLOOKUP(E74,'Info Metodos'!$A$2:$G$80,3,FALSE)</f>
        <v>#N/A</v>
      </c>
      <c r="K74">
        <f t="shared" si="1"/>
        <v>73</v>
      </c>
      <c r="Q74" t="e">
        <f>VLOOKUP(D74,#REF!,1,FALSE)</f>
        <v>#REF!</v>
      </c>
      <c r="R74" t="str">
        <f>IFERROR(VLOOKUP(D74,#REF!,1,FALSE),"No entregado")</f>
        <v>No entregado</v>
      </c>
      <c r="S74" t="str">
        <f>IFERROR(VLOOKUP(D74,#REF!,1,FALSE),"No entregado")</f>
        <v>No entregado</v>
      </c>
    </row>
    <row r="75" spans="1:23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 t="s">
        <v>5721</v>
      </c>
      <c r="H75" t="s">
        <v>5721</v>
      </c>
      <c r="I75" t="e">
        <f>VLOOKUP(E75,'Info Metodos'!$A$2:$G$80,4,FALSE)</f>
        <v>#N/A</v>
      </c>
      <c r="J75" t="e">
        <f>VLOOKUP(E75,'Info Metodos'!$A$2:$G$80,3,FALSE)</f>
        <v>#N/A</v>
      </c>
      <c r="K75">
        <f t="shared" si="1"/>
        <v>74</v>
      </c>
      <c r="Q75" t="e">
        <f>VLOOKUP(D75,#REF!,1,FALSE)</f>
        <v>#REF!</v>
      </c>
      <c r="R75" t="str">
        <f>IFERROR(VLOOKUP(D75,#REF!,1,FALSE),"No entregado")</f>
        <v>No entregado</v>
      </c>
      <c r="S75" t="str">
        <f>IFERROR(VLOOKUP(D75,#REF!,1,FALSE),"No entregado")</f>
        <v>No entregado</v>
      </c>
    </row>
    <row r="76" spans="1:23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 t="s">
        <v>5721</v>
      </c>
      <c r="H76" t="s">
        <v>5721</v>
      </c>
      <c r="I76" t="e">
        <f>VLOOKUP(E76,'Info Metodos'!$A$2:$G$80,4,FALSE)</f>
        <v>#N/A</v>
      </c>
      <c r="J76" t="e">
        <f>VLOOKUP(E76,'Info Metodos'!$A$2:$G$80,3,FALSE)</f>
        <v>#N/A</v>
      </c>
      <c r="K76">
        <f t="shared" si="1"/>
        <v>75</v>
      </c>
      <c r="Q76" t="e">
        <f>VLOOKUP(D76,#REF!,1,FALSE)</f>
        <v>#REF!</v>
      </c>
      <c r="R76" t="str">
        <f>IFERROR(VLOOKUP(D76,#REF!,1,FALSE),"No entregado")</f>
        <v>No entregado</v>
      </c>
      <c r="S76" t="str">
        <f>IFERROR(VLOOKUP(D76,#REF!,1,FALSE),"No entregado")</f>
        <v>No entregado</v>
      </c>
    </row>
    <row r="77" spans="1:23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 t="s">
        <v>5721</v>
      </c>
      <c r="H77" t="s">
        <v>5721</v>
      </c>
      <c r="I77" t="e">
        <f>VLOOKUP(E77,'Info Metodos'!$A$2:$G$80,4,FALSE)</f>
        <v>#N/A</v>
      </c>
      <c r="J77" t="e">
        <f>VLOOKUP(E77,'Info Metodos'!$A$2:$G$80,3,FALSE)</f>
        <v>#N/A</v>
      </c>
      <c r="K77">
        <f t="shared" si="1"/>
        <v>76</v>
      </c>
      <c r="Q77" t="e">
        <f>VLOOKUP(D77,#REF!,1,FALSE)</f>
        <v>#REF!</v>
      </c>
      <c r="R77" t="str">
        <f>IFERROR(VLOOKUP(D77,#REF!,1,FALSE),"No entregado")</f>
        <v>No entregado</v>
      </c>
      <c r="S77" t="str">
        <f>IFERROR(VLOOKUP(D77,#REF!,1,FALSE),"No entregado")</f>
        <v>No entregado</v>
      </c>
    </row>
    <row r="78" spans="1:23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 t="s">
        <v>5721</v>
      </c>
      <c r="H78" t="s">
        <v>5721</v>
      </c>
      <c r="I78" t="e">
        <f>VLOOKUP(E78,'Info Metodos'!$A$2:$G$80,4,FALSE)</f>
        <v>#N/A</v>
      </c>
      <c r="J78" t="e">
        <f>VLOOKUP(E78,'Info Metodos'!$A$2:$G$80,3,FALSE)</f>
        <v>#N/A</v>
      </c>
      <c r="K78">
        <f t="shared" si="1"/>
        <v>77</v>
      </c>
      <c r="Q78" t="e">
        <f>VLOOKUP(D78,#REF!,1,FALSE)</f>
        <v>#REF!</v>
      </c>
      <c r="R78" t="str">
        <f>IFERROR(VLOOKUP(D78,#REF!,1,FALSE),"No entregado")</f>
        <v>No entregado</v>
      </c>
      <c r="S78" t="str">
        <f>IFERROR(VLOOKUP(D78,#REF!,1,FALSE),"No entregado")</f>
        <v>No entregado</v>
      </c>
    </row>
    <row r="79" spans="1:23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 t="s">
        <v>5721</v>
      </c>
      <c r="H79" t="s">
        <v>5721</v>
      </c>
      <c r="I79" t="e">
        <f>VLOOKUP(E79,'Info Metodos'!$A$2:$G$80,4,FALSE)</f>
        <v>#N/A</v>
      </c>
      <c r="J79" t="e">
        <f>VLOOKUP(E79,'Info Metodos'!$A$2:$G$80,3,FALSE)</f>
        <v>#N/A</v>
      </c>
      <c r="K79">
        <f t="shared" si="1"/>
        <v>78</v>
      </c>
      <c r="Q79" t="e">
        <f>VLOOKUP(D79,#REF!,1,FALSE)</f>
        <v>#REF!</v>
      </c>
      <c r="R79" t="str">
        <f>IFERROR(VLOOKUP(D79,#REF!,1,FALSE),"No entregado")</f>
        <v>No entregado</v>
      </c>
      <c r="S79" t="str">
        <f>IFERROR(VLOOKUP(D79,#REF!,1,FALSE),"No entregado")</f>
        <v>No entregado</v>
      </c>
    </row>
    <row r="80" spans="1:23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 t="s">
        <v>5721</v>
      </c>
      <c r="H80" t="s">
        <v>5721</v>
      </c>
      <c r="I80" t="e">
        <f>VLOOKUP(E80,'Info Metodos'!$A$2:$G$80,4,FALSE)</f>
        <v>#N/A</v>
      </c>
      <c r="J80" t="e">
        <f>VLOOKUP(E80,'Info Metodos'!$A$2:$G$80,3,FALSE)</f>
        <v>#N/A</v>
      </c>
      <c r="K80">
        <f t="shared" si="1"/>
        <v>79</v>
      </c>
      <c r="Q80" t="e">
        <f>VLOOKUP(D80,#REF!,1,FALSE)</f>
        <v>#REF!</v>
      </c>
      <c r="R80" t="str">
        <f>IFERROR(VLOOKUP(D80,#REF!,1,FALSE),"No entregado")</f>
        <v>No entregado</v>
      </c>
      <c r="S80" t="str">
        <f>IFERROR(VLOOKUP(D80,#REF!,1,FALSE),"No entregado")</f>
        <v>No entregado</v>
      </c>
    </row>
    <row r="81" spans="1:19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 t="s">
        <v>5721</v>
      </c>
      <c r="H81" t="s">
        <v>5721</v>
      </c>
      <c r="I81" t="e">
        <f>VLOOKUP(E81,'Info Metodos'!$A$2:$G$80,4,FALSE)</f>
        <v>#N/A</v>
      </c>
      <c r="J81" t="e">
        <f>VLOOKUP(E81,'Info Metodos'!$A$2:$G$80,3,FALSE)</f>
        <v>#N/A</v>
      </c>
      <c r="K81">
        <f t="shared" si="1"/>
        <v>80</v>
      </c>
      <c r="Q81" t="e">
        <f>VLOOKUP(D81,#REF!,1,FALSE)</f>
        <v>#REF!</v>
      </c>
      <c r="R81" t="str">
        <f>IFERROR(VLOOKUP(D81,#REF!,1,FALSE),"No entregado")</f>
        <v>No entregado</v>
      </c>
      <c r="S81" t="str">
        <f>IFERROR(VLOOKUP(D81,#REF!,1,FALSE),"No entregado")</f>
        <v>No entregado</v>
      </c>
    </row>
    <row r="82" spans="1:19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 t="s">
        <v>5721</v>
      </c>
      <c r="H82" t="s">
        <v>5721</v>
      </c>
      <c r="I82" t="e">
        <f>VLOOKUP(E82,'Info Metodos'!$A$2:$G$80,4,FALSE)</f>
        <v>#N/A</v>
      </c>
      <c r="J82" t="e">
        <f>VLOOKUP(E82,'Info Metodos'!$A$2:$G$80,3,FALSE)</f>
        <v>#N/A</v>
      </c>
      <c r="K82">
        <f t="shared" si="1"/>
        <v>81</v>
      </c>
      <c r="Q82" t="e">
        <f>VLOOKUP(D82,#REF!,1,FALSE)</f>
        <v>#REF!</v>
      </c>
      <c r="R82" t="str">
        <f>IFERROR(VLOOKUP(D82,#REF!,1,FALSE),"No entregado")</f>
        <v>No entregado</v>
      </c>
      <c r="S82" t="str">
        <f>IFERROR(VLOOKUP(D82,#REF!,1,FALSE),"No entregado")</f>
        <v>No entregado</v>
      </c>
    </row>
    <row r="83" spans="1:19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 t="s">
        <v>5721</v>
      </c>
      <c r="H83" t="s">
        <v>5721</v>
      </c>
      <c r="I83" t="e">
        <f>VLOOKUP(E83,'Info Metodos'!$A$2:$G$80,4,FALSE)</f>
        <v>#N/A</v>
      </c>
      <c r="J83" t="e">
        <f>VLOOKUP(E83,'Info Metodos'!$A$2:$G$80,3,FALSE)</f>
        <v>#N/A</v>
      </c>
      <c r="K83">
        <f t="shared" si="1"/>
        <v>82</v>
      </c>
      <c r="Q83" t="e">
        <f>VLOOKUP(D83,#REF!,1,FALSE)</f>
        <v>#REF!</v>
      </c>
      <c r="R83" t="str">
        <f>IFERROR(VLOOKUP(D83,#REF!,1,FALSE),"No entregado")</f>
        <v>No entregado</v>
      </c>
      <c r="S83" t="str">
        <f>IFERROR(VLOOKUP(D83,#REF!,1,FALSE),"No entregado")</f>
        <v>No entregado</v>
      </c>
    </row>
    <row r="84" spans="1:19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 t="s">
        <v>5721</v>
      </c>
      <c r="H84" t="s">
        <v>5721</v>
      </c>
      <c r="I84" t="e">
        <f>VLOOKUP(E84,'Info Metodos'!$A$2:$G$80,4,FALSE)</f>
        <v>#N/A</v>
      </c>
      <c r="J84" t="e">
        <f>VLOOKUP(E84,'Info Metodos'!$A$2:$G$80,3,FALSE)</f>
        <v>#N/A</v>
      </c>
      <c r="K84">
        <f t="shared" si="1"/>
        <v>83</v>
      </c>
      <c r="Q84" t="e">
        <f>VLOOKUP(D84,#REF!,1,FALSE)</f>
        <v>#REF!</v>
      </c>
      <c r="R84" t="str">
        <f>IFERROR(VLOOKUP(D84,#REF!,1,FALSE),"No entregado")</f>
        <v>No entregado</v>
      </c>
      <c r="S84" t="str">
        <f>IFERROR(VLOOKUP(D84,#REF!,1,FALSE),"No entregado")</f>
        <v>No entregado</v>
      </c>
    </row>
    <row r="85" spans="1:19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 t="s">
        <v>5721</v>
      </c>
      <c r="H85" t="s">
        <v>5721</v>
      </c>
      <c r="I85" t="e">
        <f>VLOOKUP(E85,'Info Metodos'!$A$2:$G$80,4,FALSE)</f>
        <v>#N/A</v>
      </c>
      <c r="J85" t="e">
        <f>VLOOKUP(E85,'Info Metodos'!$A$2:$G$80,3,FALSE)</f>
        <v>#N/A</v>
      </c>
      <c r="K85">
        <f t="shared" si="1"/>
        <v>84</v>
      </c>
      <c r="Q85" t="e">
        <f>VLOOKUP(D85,#REF!,1,FALSE)</f>
        <v>#REF!</v>
      </c>
      <c r="R85" t="str">
        <f>IFERROR(VLOOKUP(D85,#REF!,1,FALSE),"No entregado")</f>
        <v>No entregado</v>
      </c>
      <c r="S85" t="str">
        <f>IFERROR(VLOOKUP(D85,#REF!,1,FALSE),"No entregado")</f>
        <v>No entregado</v>
      </c>
    </row>
    <row r="86" spans="1:19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 t="s">
        <v>5721</v>
      </c>
      <c r="H86" t="s">
        <v>5721</v>
      </c>
      <c r="I86" t="e">
        <f>VLOOKUP(E86,'Info Metodos'!$A$2:$G$80,4,FALSE)</f>
        <v>#N/A</v>
      </c>
      <c r="J86" t="e">
        <f>VLOOKUP(E86,'Info Metodos'!$A$2:$G$80,3,FALSE)</f>
        <v>#N/A</v>
      </c>
      <c r="K86">
        <f t="shared" si="1"/>
        <v>85</v>
      </c>
      <c r="Q86" t="e">
        <f>VLOOKUP(D86,#REF!,1,FALSE)</f>
        <v>#REF!</v>
      </c>
      <c r="R86" t="str">
        <f>IFERROR(VLOOKUP(D86,#REF!,1,FALSE),"No entregado")</f>
        <v>No entregado</v>
      </c>
      <c r="S86" t="str">
        <f>IFERROR(VLOOKUP(D86,#REF!,1,FALSE),"No entregado")</f>
        <v>No entregado</v>
      </c>
    </row>
    <row r="87" spans="1:19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 t="s">
        <v>5721</v>
      </c>
      <c r="H87" t="s">
        <v>5721</v>
      </c>
      <c r="I87" t="e">
        <f>VLOOKUP(E87,'Info Metodos'!$A$2:$G$80,4,FALSE)</f>
        <v>#N/A</v>
      </c>
      <c r="J87" t="e">
        <f>VLOOKUP(E87,'Info Metodos'!$A$2:$G$80,3,FALSE)</f>
        <v>#N/A</v>
      </c>
      <c r="K87">
        <f t="shared" si="1"/>
        <v>86</v>
      </c>
      <c r="Q87" t="e">
        <f>VLOOKUP(D87,#REF!,1,FALSE)</f>
        <v>#REF!</v>
      </c>
      <c r="R87" t="str">
        <f>IFERROR(VLOOKUP(D87,#REF!,1,FALSE),"No entregado")</f>
        <v>No entregado</v>
      </c>
      <c r="S87" t="str">
        <f>IFERROR(VLOOKUP(D87,#REF!,1,FALSE),"No entregado")</f>
        <v>No entregado</v>
      </c>
    </row>
    <row r="88" spans="1:19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 t="s">
        <v>5721</v>
      </c>
      <c r="H88" t="s">
        <v>5721</v>
      </c>
      <c r="I88" t="e">
        <f>VLOOKUP(E88,'Info Metodos'!$A$2:$G$80,4,FALSE)</f>
        <v>#N/A</v>
      </c>
      <c r="J88" t="e">
        <f>VLOOKUP(E88,'Info Metodos'!$A$2:$G$80,3,FALSE)</f>
        <v>#N/A</v>
      </c>
      <c r="K88">
        <f t="shared" si="1"/>
        <v>87</v>
      </c>
      <c r="Q88" t="e">
        <f>VLOOKUP(D88,#REF!,1,FALSE)</f>
        <v>#REF!</v>
      </c>
      <c r="R88" t="str">
        <f>IFERROR(VLOOKUP(D88,#REF!,1,FALSE),"No entregado")</f>
        <v>No entregado</v>
      </c>
      <c r="S88" t="str">
        <f>IFERROR(VLOOKUP(D88,#REF!,1,FALSE),"No entregado")</f>
        <v>No entregado</v>
      </c>
    </row>
    <row r="89" spans="1:19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 t="s">
        <v>5721</v>
      </c>
      <c r="H89" t="s">
        <v>5721</v>
      </c>
      <c r="I89" t="e">
        <f>VLOOKUP(E89,'Info Metodos'!$A$2:$G$80,4,FALSE)</f>
        <v>#N/A</v>
      </c>
      <c r="J89" t="e">
        <f>VLOOKUP(E89,'Info Metodos'!$A$2:$G$80,3,FALSE)</f>
        <v>#N/A</v>
      </c>
      <c r="K89">
        <f t="shared" si="1"/>
        <v>88</v>
      </c>
      <c r="Q89" t="e">
        <f>VLOOKUP(D89,#REF!,1,FALSE)</f>
        <v>#REF!</v>
      </c>
      <c r="R89" t="str">
        <f>IFERROR(VLOOKUP(D89,#REF!,1,FALSE),"No entregado")</f>
        <v>No entregado</v>
      </c>
      <c r="S89" t="str">
        <f>IFERROR(VLOOKUP(D89,#REF!,1,FALSE),"No entregado")</f>
        <v>No entregado</v>
      </c>
    </row>
    <row r="90" spans="1:19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 t="s">
        <v>5721</v>
      </c>
      <c r="H90" t="s">
        <v>5721</v>
      </c>
      <c r="I90" t="e">
        <f>VLOOKUP(E90,'Info Metodos'!$A$2:$G$80,4,FALSE)</f>
        <v>#N/A</v>
      </c>
      <c r="J90" t="e">
        <f>VLOOKUP(E90,'Info Metodos'!$A$2:$G$80,3,FALSE)</f>
        <v>#N/A</v>
      </c>
      <c r="K90">
        <f t="shared" si="1"/>
        <v>89</v>
      </c>
      <c r="Q90" t="e">
        <f>VLOOKUP(D90,#REF!,1,FALSE)</f>
        <v>#REF!</v>
      </c>
      <c r="R90" t="str">
        <f>IFERROR(VLOOKUP(D90,#REF!,1,FALSE),"No entregado")</f>
        <v>No entregado</v>
      </c>
      <c r="S90" t="str">
        <f>IFERROR(VLOOKUP(D90,#REF!,1,FALSE),"No entregado")</f>
        <v>No entregado</v>
      </c>
    </row>
    <row r="91" spans="1:19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 t="s">
        <v>5721</v>
      </c>
      <c r="H91" t="s">
        <v>5721</v>
      </c>
      <c r="I91" t="e">
        <f>VLOOKUP(E91,'Info Metodos'!$A$2:$G$80,4,FALSE)</f>
        <v>#N/A</v>
      </c>
      <c r="J91" t="e">
        <f>VLOOKUP(E91,'Info Metodos'!$A$2:$G$80,3,FALSE)</f>
        <v>#N/A</v>
      </c>
      <c r="K91">
        <f t="shared" si="1"/>
        <v>90</v>
      </c>
      <c r="Q91" t="e">
        <f>VLOOKUP(D91,#REF!,1,FALSE)</f>
        <v>#REF!</v>
      </c>
      <c r="R91" t="str">
        <f>IFERROR(VLOOKUP(D91,#REF!,1,FALSE),"No entregado")</f>
        <v>No entregado</v>
      </c>
      <c r="S91" t="str">
        <f>IFERROR(VLOOKUP(D91,#REF!,1,FALSE),"No entregado")</f>
        <v>No entregado</v>
      </c>
    </row>
    <row r="92" spans="1:19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 t="s">
        <v>5721</v>
      </c>
      <c r="H92" t="s">
        <v>5721</v>
      </c>
      <c r="I92" t="e">
        <f>VLOOKUP(E92,'Info Metodos'!$A$2:$G$80,4,FALSE)</f>
        <v>#N/A</v>
      </c>
      <c r="J92" t="e">
        <f>VLOOKUP(E92,'Info Metodos'!$A$2:$G$80,3,FALSE)</f>
        <v>#N/A</v>
      </c>
      <c r="K92">
        <f t="shared" si="1"/>
        <v>91</v>
      </c>
      <c r="Q92" t="e">
        <f>VLOOKUP(D92,#REF!,1,FALSE)</f>
        <v>#REF!</v>
      </c>
      <c r="R92" t="str">
        <f>IFERROR(VLOOKUP(D92,#REF!,1,FALSE),"No entregado")</f>
        <v>No entregado</v>
      </c>
      <c r="S92" t="str">
        <f>IFERROR(VLOOKUP(D92,#REF!,1,FALSE),"No entregado")</f>
        <v>No entregado</v>
      </c>
    </row>
    <row r="93" spans="1:19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 t="s">
        <v>5721</v>
      </c>
      <c r="H93" t="s">
        <v>5721</v>
      </c>
      <c r="I93" t="e">
        <f>VLOOKUP(E93,'Info Metodos'!$A$2:$G$80,4,FALSE)</f>
        <v>#N/A</v>
      </c>
      <c r="J93" t="e">
        <f>VLOOKUP(E93,'Info Metodos'!$A$2:$G$80,3,FALSE)</f>
        <v>#N/A</v>
      </c>
      <c r="K93">
        <f t="shared" si="1"/>
        <v>92</v>
      </c>
      <c r="Q93" t="e">
        <f>VLOOKUP(D93,#REF!,1,FALSE)</f>
        <v>#REF!</v>
      </c>
      <c r="R93" t="str">
        <f>IFERROR(VLOOKUP(D93,#REF!,1,FALSE),"No entregado")</f>
        <v>No entregado</v>
      </c>
      <c r="S93" t="str">
        <f>IFERROR(VLOOKUP(D93,#REF!,1,FALSE),"No entregado")</f>
        <v>No entregado</v>
      </c>
    </row>
    <row r="94" spans="1:19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 t="s">
        <v>5721</v>
      </c>
      <c r="H94" t="s">
        <v>5721</v>
      </c>
      <c r="I94" t="e">
        <f>VLOOKUP(E94,'Info Metodos'!$A$2:$G$80,4,FALSE)</f>
        <v>#N/A</v>
      </c>
      <c r="J94" t="e">
        <f>VLOOKUP(E94,'Info Metodos'!$A$2:$G$80,3,FALSE)</f>
        <v>#N/A</v>
      </c>
      <c r="K94">
        <f t="shared" si="1"/>
        <v>93</v>
      </c>
      <c r="Q94" t="e">
        <f>VLOOKUP(D94,#REF!,1,FALSE)</f>
        <v>#REF!</v>
      </c>
      <c r="R94" t="str">
        <f>IFERROR(VLOOKUP(D94,#REF!,1,FALSE),"No entregado")</f>
        <v>No entregado</v>
      </c>
      <c r="S94" t="str">
        <f>IFERROR(VLOOKUP(D94,#REF!,1,FALSE),"No entregado")</f>
        <v>No entregado</v>
      </c>
    </row>
    <row r="95" spans="1:19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 t="s">
        <v>5721</v>
      </c>
      <c r="H95" t="s">
        <v>5721</v>
      </c>
      <c r="I95" t="e">
        <f>VLOOKUP(E95,'Info Metodos'!$A$2:$G$80,4,FALSE)</f>
        <v>#N/A</v>
      </c>
      <c r="J95" t="e">
        <f>VLOOKUP(E95,'Info Metodos'!$A$2:$G$80,3,FALSE)</f>
        <v>#N/A</v>
      </c>
      <c r="K95">
        <f t="shared" si="1"/>
        <v>94</v>
      </c>
      <c r="Q95" t="e">
        <f>VLOOKUP(D95,#REF!,1,FALSE)</f>
        <v>#REF!</v>
      </c>
      <c r="R95" t="str">
        <f>IFERROR(VLOOKUP(D95,#REF!,1,FALSE),"No entregado")</f>
        <v>No entregado</v>
      </c>
      <c r="S95" t="str">
        <f>IFERROR(VLOOKUP(D95,#REF!,1,FALSE),"No entregado")</f>
        <v>No entregado</v>
      </c>
    </row>
    <row r="96" spans="1:19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 t="s">
        <v>5721</v>
      </c>
      <c r="H96" t="s">
        <v>5721</v>
      </c>
      <c r="I96" t="e">
        <f>VLOOKUP(E96,'Info Metodos'!$A$2:$G$80,4,FALSE)</f>
        <v>#N/A</v>
      </c>
      <c r="J96" t="e">
        <f>VLOOKUP(E96,'Info Metodos'!$A$2:$G$80,3,FALSE)</f>
        <v>#N/A</v>
      </c>
      <c r="K96">
        <f t="shared" si="1"/>
        <v>95</v>
      </c>
      <c r="Q96" t="e">
        <f>VLOOKUP(D96,#REF!,1,FALSE)</f>
        <v>#REF!</v>
      </c>
      <c r="R96" t="str">
        <f>IFERROR(VLOOKUP(D96,#REF!,1,FALSE),"No entregado")</f>
        <v>No entregado</v>
      </c>
      <c r="S96" t="str">
        <f>IFERROR(VLOOKUP(D96,#REF!,1,FALSE),"No entregado")</f>
        <v>No entregado</v>
      </c>
    </row>
    <row r="97" spans="1:19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 t="s">
        <v>5721</v>
      </c>
      <c r="H97" t="s">
        <v>5721</v>
      </c>
      <c r="I97" t="e">
        <f>VLOOKUP(E97,'Info Metodos'!$A$2:$G$80,4,FALSE)</f>
        <v>#N/A</v>
      </c>
      <c r="J97" t="e">
        <f>VLOOKUP(E97,'Info Metodos'!$A$2:$G$80,3,FALSE)</f>
        <v>#N/A</v>
      </c>
      <c r="K97">
        <f t="shared" si="1"/>
        <v>96</v>
      </c>
      <c r="Q97" t="e">
        <f>VLOOKUP(D97,#REF!,1,FALSE)</f>
        <v>#REF!</v>
      </c>
      <c r="R97" t="str">
        <f>IFERROR(VLOOKUP(D97,#REF!,1,FALSE),"No entregado")</f>
        <v>No entregado</v>
      </c>
      <c r="S97" t="str">
        <f>IFERROR(VLOOKUP(D97,#REF!,1,FALSE),"No entregado")</f>
        <v>No entregado</v>
      </c>
    </row>
    <row r="98" spans="1:19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 t="s">
        <v>5721</v>
      </c>
      <c r="H98" t="s">
        <v>5721</v>
      </c>
      <c r="I98" t="e">
        <f>VLOOKUP(E98,'Info Metodos'!$A$2:$G$80,4,FALSE)</f>
        <v>#N/A</v>
      </c>
      <c r="J98" t="e">
        <f>VLOOKUP(E98,'Info Metodos'!$A$2:$G$80,3,FALSE)</f>
        <v>#N/A</v>
      </c>
      <c r="K98">
        <f t="shared" si="1"/>
        <v>97</v>
      </c>
      <c r="Q98" t="e">
        <f>VLOOKUP(D98,#REF!,1,FALSE)</f>
        <v>#REF!</v>
      </c>
      <c r="R98" t="str">
        <f>IFERROR(VLOOKUP(D98,#REF!,1,FALSE),"No entregado")</f>
        <v>No entregado</v>
      </c>
      <c r="S98" t="str">
        <f>IFERROR(VLOOKUP(D98,#REF!,1,FALSE),"No entregado")</f>
        <v>No entregado</v>
      </c>
    </row>
    <row r="99" spans="1:19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 t="s">
        <v>5721</v>
      </c>
      <c r="H99" t="s">
        <v>5721</v>
      </c>
      <c r="I99" t="e">
        <f>VLOOKUP(E99,'Info Metodos'!$A$2:$G$80,4,FALSE)</f>
        <v>#N/A</v>
      </c>
      <c r="J99" t="e">
        <f>VLOOKUP(E99,'Info Metodos'!$A$2:$G$80,3,FALSE)</f>
        <v>#N/A</v>
      </c>
      <c r="K99">
        <f t="shared" si="1"/>
        <v>98</v>
      </c>
      <c r="Q99" t="e">
        <f>VLOOKUP(D99,#REF!,1,FALSE)</f>
        <v>#REF!</v>
      </c>
      <c r="R99" t="str">
        <f>IFERROR(VLOOKUP(D99,#REF!,1,FALSE),"No entregado")</f>
        <v>No entregado</v>
      </c>
      <c r="S99" t="str">
        <f>IFERROR(VLOOKUP(D99,#REF!,1,FALSE),"No entregado")</f>
        <v>No entregado</v>
      </c>
    </row>
    <row r="100" spans="1:19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 t="s">
        <v>5721</v>
      </c>
      <c r="H100" t="s">
        <v>5721</v>
      </c>
      <c r="I100" t="e">
        <f>VLOOKUP(E100,'Info Metodos'!$A$2:$G$80,4,FALSE)</f>
        <v>#N/A</v>
      </c>
      <c r="J100" t="e">
        <f>VLOOKUP(E100,'Info Metodos'!$A$2:$G$80,3,FALSE)</f>
        <v>#N/A</v>
      </c>
      <c r="K100">
        <f t="shared" si="1"/>
        <v>99</v>
      </c>
      <c r="Q100" t="e">
        <f>VLOOKUP(D100,#REF!,1,FALSE)</f>
        <v>#REF!</v>
      </c>
      <c r="R100" t="str">
        <f>IFERROR(VLOOKUP(D100,#REF!,1,FALSE),"No entregado")</f>
        <v>No entregado</v>
      </c>
      <c r="S100" t="str">
        <f>IFERROR(VLOOKUP(D100,#REF!,1,FALSE),"No entregado")</f>
        <v>No entregado</v>
      </c>
    </row>
    <row r="101" spans="1:19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 t="s">
        <v>5721</v>
      </c>
      <c r="H101" t="s">
        <v>5721</v>
      </c>
      <c r="I101" t="e">
        <f>VLOOKUP(E101,'Info Metodos'!$A$2:$G$80,4,FALSE)</f>
        <v>#N/A</v>
      </c>
      <c r="J101" t="e">
        <f>VLOOKUP(E101,'Info Metodos'!$A$2:$G$80,3,FALSE)</f>
        <v>#N/A</v>
      </c>
      <c r="K101">
        <f t="shared" si="1"/>
        <v>100</v>
      </c>
      <c r="Q101" t="e">
        <f>VLOOKUP(D101,#REF!,1,FALSE)</f>
        <v>#REF!</v>
      </c>
      <c r="R101" t="str">
        <f>IFERROR(VLOOKUP(D101,#REF!,1,FALSE),"No entregado")</f>
        <v>No entregado</v>
      </c>
      <c r="S101" t="str">
        <f>IFERROR(VLOOKUP(D101,#REF!,1,FALSE),"No entregado")</f>
        <v>No entregado</v>
      </c>
    </row>
    <row r="102" spans="1:19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 t="s">
        <v>5721</v>
      </c>
      <c r="H102" t="s">
        <v>5721</v>
      </c>
      <c r="I102" t="e">
        <f>VLOOKUP(E102,'Info Metodos'!$A$2:$G$80,4,FALSE)</f>
        <v>#N/A</v>
      </c>
      <c r="J102" t="e">
        <f>VLOOKUP(E102,'Info Metodos'!$A$2:$G$80,3,FALSE)</f>
        <v>#N/A</v>
      </c>
      <c r="K102">
        <f t="shared" si="1"/>
        <v>101</v>
      </c>
      <c r="Q102" t="e">
        <f>VLOOKUP(D102,#REF!,1,FALSE)</f>
        <v>#REF!</v>
      </c>
      <c r="R102" t="str">
        <f>IFERROR(VLOOKUP(D102,#REF!,1,FALSE),"No entregado")</f>
        <v>No entregado</v>
      </c>
      <c r="S102" t="str">
        <f>IFERROR(VLOOKUP(D102,#REF!,1,FALSE),"No entregado")</f>
        <v>No entregado</v>
      </c>
    </row>
    <row r="103" spans="1:19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 t="s">
        <v>5721</v>
      </c>
      <c r="H103" t="s">
        <v>5721</v>
      </c>
      <c r="I103" t="e">
        <f>VLOOKUP(E103,'Info Metodos'!$A$2:$G$80,4,FALSE)</f>
        <v>#N/A</v>
      </c>
      <c r="J103" t="e">
        <f>VLOOKUP(E103,'Info Metodos'!$A$2:$G$80,3,FALSE)</f>
        <v>#N/A</v>
      </c>
      <c r="K103">
        <f t="shared" si="1"/>
        <v>102</v>
      </c>
      <c r="Q103" t="e">
        <f>VLOOKUP(D103,#REF!,1,FALSE)</f>
        <v>#REF!</v>
      </c>
      <c r="R103" t="str">
        <f>IFERROR(VLOOKUP(D103,#REF!,1,FALSE),"No entregado")</f>
        <v>No entregado</v>
      </c>
      <c r="S103" t="str">
        <f>IFERROR(VLOOKUP(D103,#REF!,1,FALSE),"No entregado")</f>
        <v>No entregado</v>
      </c>
    </row>
    <row r="104" spans="1:19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 t="s">
        <v>5721</v>
      </c>
      <c r="H104" t="s">
        <v>5721</v>
      </c>
      <c r="I104" t="e">
        <f>VLOOKUP(E104,'Info Metodos'!$A$2:$G$80,4,FALSE)</f>
        <v>#N/A</v>
      </c>
      <c r="J104" t="e">
        <f>VLOOKUP(E104,'Info Metodos'!$A$2:$G$80,3,FALSE)</f>
        <v>#N/A</v>
      </c>
      <c r="K104">
        <f t="shared" si="1"/>
        <v>103</v>
      </c>
      <c r="Q104" t="e">
        <f>VLOOKUP(D104,#REF!,1,FALSE)</f>
        <v>#REF!</v>
      </c>
      <c r="R104" t="str">
        <f>IFERROR(VLOOKUP(D104,#REF!,1,FALSE),"No entregado")</f>
        <v>No entregado</v>
      </c>
      <c r="S104" t="str">
        <f>IFERROR(VLOOKUP(D104,#REF!,1,FALSE),"No entregado")</f>
        <v>No entregado</v>
      </c>
    </row>
    <row r="105" spans="1:19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 t="s">
        <v>5721</v>
      </c>
      <c r="H105" t="s">
        <v>5721</v>
      </c>
      <c r="I105" t="e">
        <f>VLOOKUP(E105,'Info Metodos'!$A$2:$G$80,4,FALSE)</f>
        <v>#N/A</v>
      </c>
      <c r="J105" t="e">
        <f>VLOOKUP(E105,'Info Metodos'!$A$2:$G$80,3,FALSE)</f>
        <v>#N/A</v>
      </c>
      <c r="K105">
        <f t="shared" si="1"/>
        <v>104</v>
      </c>
      <c r="Q105" t="e">
        <f>VLOOKUP(D105,#REF!,1,FALSE)</f>
        <v>#REF!</v>
      </c>
      <c r="R105" t="str">
        <f>IFERROR(VLOOKUP(D105,#REF!,1,FALSE),"No entregado")</f>
        <v>No entregado</v>
      </c>
      <c r="S105" t="str">
        <f>IFERROR(VLOOKUP(D105,#REF!,1,FALSE),"No entregado")</f>
        <v>No entregado</v>
      </c>
    </row>
    <row r="106" spans="1:19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 t="s">
        <v>5721</v>
      </c>
      <c r="H106" t="s">
        <v>5721</v>
      </c>
      <c r="I106" t="e">
        <f>VLOOKUP(E106,'Info Metodos'!$A$2:$G$80,4,FALSE)</f>
        <v>#N/A</v>
      </c>
      <c r="J106" t="e">
        <f>VLOOKUP(E106,'Info Metodos'!$A$2:$G$80,3,FALSE)</f>
        <v>#N/A</v>
      </c>
      <c r="K106">
        <f t="shared" si="1"/>
        <v>105</v>
      </c>
      <c r="Q106" t="e">
        <f>VLOOKUP(D106,#REF!,1,FALSE)</f>
        <v>#REF!</v>
      </c>
      <c r="R106" t="str">
        <f>IFERROR(VLOOKUP(D106,#REF!,1,FALSE),"No entregado")</f>
        <v>No entregado</v>
      </c>
      <c r="S106" t="str">
        <f>IFERROR(VLOOKUP(D106,#REF!,1,FALSE),"No entregado")</f>
        <v>No entregado</v>
      </c>
    </row>
    <row r="107" spans="1:19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 t="s">
        <v>5721</v>
      </c>
      <c r="H107" t="s">
        <v>5721</v>
      </c>
      <c r="I107" t="e">
        <f>VLOOKUP(E107,'Info Metodos'!$A$2:$G$80,4,FALSE)</f>
        <v>#N/A</v>
      </c>
      <c r="J107" t="e">
        <f>VLOOKUP(E107,'Info Metodos'!$A$2:$G$80,3,FALSE)</f>
        <v>#N/A</v>
      </c>
      <c r="K107">
        <f t="shared" si="1"/>
        <v>106</v>
      </c>
      <c r="Q107" t="e">
        <f>VLOOKUP(D107,#REF!,1,FALSE)</f>
        <v>#REF!</v>
      </c>
      <c r="R107" t="str">
        <f>IFERROR(VLOOKUP(D107,#REF!,1,FALSE),"No entregado")</f>
        <v>No entregado</v>
      </c>
      <c r="S107" t="str">
        <f>IFERROR(VLOOKUP(D107,#REF!,1,FALSE),"No entregado")</f>
        <v>No entregado</v>
      </c>
    </row>
    <row r="108" spans="1:19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 t="s">
        <v>5721</v>
      </c>
      <c r="H108" t="s">
        <v>5721</v>
      </c>
      <c r="I108" t="e">
        <f>VLOOKUP(E108,'Info Metodos'!$A$2:$G$80,4,FALSE)</f>
        <v>#N/A</v>
      </c>
      <c r="J108" t="e">
        <f>VLOOKUP(E108,'Info Metodos'!$A$2:$G$80,3,FALSE)</f>
        <v>#N/A</v>
      </c>
      <c r="K108">
        <f t="shared" si="1"/>
        <v>107</v>
      </c>
      <c r="Q108" t="e">
        <f>VLOOKUP(D108,#REF!,1,FALSE)</f>
        <v>#REF!</v>
      </c>
      <c r="R108" t="str">
        <f>IFERROR(VLOOKUP(D108,#REF!,1,FALSE),"No entregado")</f>
        <v>No entregado</v>
      </c>
      <c r="S108" t="str">
        <f>IFERROR(VLOOKUP(D108,#REF!,1,FALSE),"No entregado")</f>
        <v>No entregado</v>
      </c>
    </row>
    <row r="109" spans="1:19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 t="s">
        <v>5721</v>
      </c>
      <c r="H109" t="s">
        <v>5721</v>
      </c>
      <c r="I109" t="e">
        <f>VLOOKUP(E109,'Info Metodos'!$A$2:$G$80,4,FALSE)</f>
        <v>#N/A</v>
      </c>
      <c r="J109" t="e">
        <f>VLOOKUP(E109,'Info Metodos'!$A$2:$G$80,3,FALSE)</f>
        <v>#N/A</v>
      </c>
      <c r="K109">
        <f t="shared" si="1"/>
        <v>108</v>
      </c>
      <c r="Q109" t="e">
        <f>VLOOKUP(D109,#REF!,1,FALSE)</f>
        <v>#REF!</v>
      </c>
      <c r="R109" t="str">
        <f>IFERROR(VLOOKUP(D109,#REF!,1,FALSE),"No entregado")</f>
        <v>No entregado</v>
      </c>
      <c r="S109" t="str">
        <f>IFERROR(VLOOKUP(D109,#REF!,1,FALSE),"No entregado")</f>
        <v>No entregado</v>
      </c>
    </row>
    <row r="110" spans="1:19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 t="s">
        <v>5721</v>
      </c>
      <c r="H110" t="s">
        <v>5721</v>
      </c>
      <c r="I110" t="e">
        <f>VLOOKUP(E110,'Info Metodos'!$A$2:$G$80,4,FALSE)</f>
        <v>#N/A</v>
      </c>
      <c r="J110" t="e">
        <f>VLOOKUP(E110,'Info Metodos'!$A$2:$G$80,3,FALSE)</f>
        <v>#N/A</v>
      </c>
      <c r="K110">
        <f t="shared" si="1"/>
        <v>109</v>
      </c>
      <c r="Q110" t="e">
        <f>VLOOKUP(D110,#REF!,1,FALSE)</f>
        <v>#REF!</v>
      </c>
      <c r="R110" t="str">
        <f>IFERROR(VLOOKUP(D110,#REF!,1,FALSE),"No entregado")</f>
        <v>No entregado</v>
      </c>
      <c r="S110" t="str">
        <f>IFERROR(VLOOKUP(D110,#REF!,1,FALSE),"No entregado")</f>
        <v>No entregado</v>
      </c>
    </row>
    <row r="111" spans="1:19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 t="s">
        <v>5721</v>
      </c>
      <c r="H111" t="s">
        <v>5721</v>
      </c>
      <c r="I111" t="e">
        <f>VLOOKUP(E111,'Info Metodos'!$A$2:$G$80,4,FALSE)</f>
        <v>#N/A</v>
      </c>
      <c r="J111" t="e">
        <f>VLOOKUP(E111,'Info Metodos'!$A$2:$G$80,3,FALSE)</f>
        <v>#N/A</v>
      </c>
      <c r="K111">
        <f t="shared" si="1"/>
        <v>110</v>
      </c>
      <c r="Q111" t="e">
        <f>VLOOKUP(D111,#REF!,1,FALSE)</f>
        <v>#REF!</v>
      </c>
      <c r="R111" t="str">
        <f>IFERROR(VLOOKUP(D111,#REF!,1,FALSE),"No entregado")</f>
        <v>No entregado</v>
      </c>
      <c r="S111" t="str">
        <f>IFERROR(VLOOKUP(D111,#REF!,1,FALSE),"No entregado")</f>
        <v>No entregado</v>
      </c>
    </row>
    <row r="112" spans="1:19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 t="s">
        <v>5721</v>
      </c>
      <c r="H112" t="s">
        <v>5721</v>
      </c>
      <c r="I112" t="e">
        <f>VLOOKUP(E112,'Info Metodos'!$A$2:$G$80,4,FALSE)</f>
        <v>#N/A</v>
      </c>
      <c r="J112" t="e">
        <f>VLOOKUP(E112,'Info Metodos'!$A$2:$G$80,3,FALSE)</f>
        <v>#N/A</v>
      </c>
      <c r="K112">
        <f t="shared" si="1"/>
        <v>111</v>
      </c>
      <c r="Q112" t="e">
        <f>VLOOKUP(D112,#REF!,1,FALSE)</f>
        <v>#REF!</v>
      </c>
      <c r="R112" t="str">
        <f>IFERROR(VLOOKUP(D112,#REF!,1,FALSE),"No entregado")</f>
        <v>No entregado</v>
      </c>
      <c r="S112" t="str">
        <f>IFERROR(VLOOKUP(D112,#REF!,1,FALSE),"No entregado")</f>
        <v>No entregado</v>
      </c>
    </row>
    <row r="113" spans="1:19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 t="s">
        <v>5721</v>
      </c>
      <c r="H113" t="s">
        <v>5721</v>
      </c>
      <c r="I113" t="e">
        <f>VLOOKUP(E113,'Info Metodos'!$A$2:$G$80,4,FALSE)</f>
        <v>#N/A</v>
      </c>
      <c r="J113" t="e">
        <f>VLOOKUP(E113,'Info Metodos'!$A$2:$G$80,3,FALSE)</f>
        <v>#N/A</v>
      </c>
      <c r="K113">
        <f t="shared" si="1"/>
        <v>112</v>
      </c>
      <c r="Q113" t="e">
        <f>VLOOKUP(D113,#REF!,1,FALSE)</f>
        <v>#REF!</v>
      </c>
      <c r="R113" t="str">
        <f>IFERROR(VLOOKUP(D113,#REF!,1,FALSE),"No entregado")</f>
        <v>No entregado</v>
      </c>
      <c r="S113" t="str">
        <f>IFERROR(VLOOKUP(D113,#REF!,1,FALSE),"No entregado")</f>
        <v>No entregado</v>
      </c>
    </row>
    <row r="114" spans="1:19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 t="s">
        <v>5721</v>
      </c>
      <c r="H114" t="s">
        <v>5721</v>
      </c>
      <c r="I114" t="e">
        <f>VLOOKUP(E114,'Info Metodos'!$A$2:$G$80,4,FALSE)</f>
        <v>#N/A</v>
      </c>
      <c r="J114" t="e">
        <f>VLOOKUP(E114,'Info Metodos'!$A$2:$G$80,3,FALSE)</f>
        <v>#N/A</v>
      </c>
      <c r="K114">
        <f t="shared" si="1"/>
        <v>113</v>
      </c>
      <c r="Q114" t="e">
        <f>VLOOKUP(D114,#REF!,1,FALSE)</f>
        <v>#REF!</v>
      </c>
      <c r="R114" t="str">
        <f>IFERROR(VLOOKUP(D114,#REF!,1,FALSE),"No entregado")</f>
        <v>No entregado</v>
      </c>
      <c r="S114" t="str">
        <f>IFERROR(VLOOKUP(D114,#REF!,1,FALSE),"No entregado")</f>
        <v>No entregado</v>
      </c>
    </row>
    <row r="115" spans="1:19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 t="s">
        <v>5721</v>
      </c>
      <c r="H115" t="s">
        <v>5721</v>
      </c>
      <c r="I115" t="e">
        <f>VLOOKUP(E115,'Info Metodos'!$A$2:$G$80,4,FALSE)</f>
        <v>#N/A</v>
      </c>
      <c r="J115" t="e">
        <f>VLOOKUP(E115,'Info Metodos'!$A$2:$G$80,3,FALSE)</f>
        <v>#N/A</v>
      </c>
      <c r="K115">
        <f t="shared" si="1"/>
        <v>114</v>
      </c>
      <c r="Q115" t="e">
        <f>VLOOKUP(D115,#REF!,1,FALSE)</f>
        <v>#REF!</v>
      </c>
      <c r="R115" t="str">
        <f>IFERROR(VLOOKUP(D115,#REF!,1,FALSE),"No entregado")</f>
        <v>No entregado</v>
      </c>
      <c r="S115" t="str">
        <f>IFERROR(VLOOKUP(D115,#REF!,1,FALSE),"No entregado")</f>
        <v>No entregado</v>
      </c>
    </row>
    <row r="116" spans="1:19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 t="s">
        <v>5721</v>
      </c>
      <c r="H116" t="s">
        <v>5721</v>
      </c>
      <c r="I116" t="e">
        <f>VLOOKUP(E116,'Info Metodos'!$A$2:$G$80,4,FALSE)</f>
        <v>#N/A</v>
      </c>
      <c r="J116" t="e">
        <f>VLOOKUP(E116,'Info Metodos'!$A$2:$G$80,3,FALSE)</f>
        <v>#N/A</v>
      </c>
      <c r="K116">
        <f t="shared" si="1"/>
        <v>115</v>
      </c>
      <c r="Q116" t="e">
        <f>VLOOKUP(D116,#REF!,1,FALSE)</f>
        <v>#REF!</v>
      </c>
      <c r="R116" t="str">
        <f>IFERROR(VLOOKUP(D116,#REF!,1,FALSE),"No entregado")</f>
        <v>No entregado</v>
      </c>
      <c r="S116" t="str">
        <f>IFERROR(VLOOKUP(D116,#REF!,1,FALSE),"No entregado")</f>
        <v>No entregado</v>
      </c>
    </row>
    <row r="117" spans="1:19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 t="s">
        <v>5721</v>
      </c>
      <c r="H117" t="s">
        <v>5721</v>
      </c>
      <c r="I117" t="e">
        <f>VLOOKUP(E117,'Info Metodos'!$A$2:$G$80,4,FALSE)</f>
        <v>#N/A</v>
      </c>
      <c r="J117" t="e">
        <f>VLOOKUP(E117,'Info Metodos'!$A$2:$G$80,3,FALSE)</f>
        <v>#N/A</v>
      </c>
      <c r="K117">
        <f t="shared" si="1"/>
        <v>116</v>
      </c>
      <c r="Q117" t="e">
        <f>VLOOKUP(D117,#REF!,1,FALSE)</f>
        <v>#REF!</v>
      </c>
      <c r="R117" t="str">
        <f>IFERROR(VLOOKUP(D117,#REF!,1,FALSE),"No entregado")</f>
        <v>No entregado</v>
      </c>
      <c r="S117" t="str">
        <f>IFERROR(VLOOKUP(D117,#REF!,1,FALSE),"No entregado")</f>
        <v>No entregado</v>
      </c>
    </row>
    <row r="118" spans="1:19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 t="s">
        <v>5721</v>
      </c>
      <c r="H118" t="s">
        <v>5721</v>
      </c>
      <c r="I118" t="e">
        <f>VLOOKUP(E118,'Info Metodos'!$A$2:$G$80,4,FALSE)</f>
        <v>#N/A</v>
      </c>
      <c r="J118" t="e">
        <f>VLOOKUP(E118,'Info Metodos'!$A$2:$G$80,3,FALSE)</f>
        <v>#N/A</v>
      </c>
      <c r="K118">
        <f t="shared" si="1"/>
        <v>117</v>
      </c>
      <c r="Q118" t="e">
        <f>VLOOKUP(D118,#REF!,1,FALSE)</f>
        <v>#REF!</v>
      </c>
      <c r="R118" t="str">
        <f>IFERROR(VLOOKUP(D118,#REF!,1,FALSE),"No entregado")</f>
        <v>No entregado</v>
      </c>
      <c r="S118" t="str">
        <f>IFERROR(VLOOKUP(D118,#REF!,1,FALSE),"No entregado")</f>
        <v>No entregado</v>
      </c>
    </row>
    <row r="119" spans="1:19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 t="s">
        <v>5721</v>
      </c>
      <c r="H119" t="s">
        <v>5721</v>
      </c>
      <c r="I119" t="e">
        <f>VLOOKUP(E119,'Info Metodos'!$A$2:$G$80,4,FALSE)</f>
        <v>#N/A</v>
      </c>
      <c r="J119" t="e">
        <f>VLOOKUP(E119,'Info Metodos'!$A$2:$G$80,3,FALSE)</f>
        <v>#N/A</v>
      </c>
      <c r="K119">
        <f t="shared" si="1"/>
        <v>118</v>
      </c>
      <c r="Q119" t="e">
        <f>VLOOKUP(D119,#REF!,1,FALSE)</f>
        <v>#REF!</v>
      </c>
      <c r="R119" t="str">
        <f>IFERROR(VLOOKUP(D119,#REF!,1,FALSE),"No entregado")</f>
        <v>No entregado</v>
      </c>
      <c r="S119" t="str">
        <f>IFERROR(VLOOKUP(D119,#REF!,1,FALSE),"No entregado")</f>
        <v>No entregado</v>
      </c>
    </row>
    <row r="120" spans="1:19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 t="s">
        <v>5721</v>
      </c>
      <c r="H120" t="s">
        <v>5721</v>
      </c>
      <c r="I120" t="e">
        <f>VLOOKUP(E120,'Info Metodos'!$A$2:$G$80,4,FALSE)</f>
        <v>#N/A</v>
      </c>
      <c r="J120" t="e">
        <f>VLOOKUP(E120,'Info Metodos'!$A$2:$G$80,3,FALSE)</f>
        <v>#N/A</v>
      </c>
      <c r="K120">
        <f t="shared" si="1"/>
        <v>119</v>
      </c>
      <c r="Q120" t="e">
        <f>VLOOKUP(D120,#REF!,1,FALSE)</f>
        <v>#REF!</v>
      </c>
      <c r="R120" t="str">
        <f>IFERROR(VLOOKUP(D120,#REF!,1,FALSE),"No entregado")</f>
        <v>No entregado</v>
      </c>
      <c r="S120" t="str">
        <f>IFERROR(VLOOKUP(D120,#REF!,1,FALSE),"No entregado")</f>
        <v>No entregado</v>
      </c>
    </row>
    <row r="121" spans="1:19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 t="s">
        <v>5721</v>
      </c>
      <c r="H121" t="s">
        <v>5721</v>
      </c>
      <c r="I121" t="e">
        <f>VLOOKUP(E121,'Info Metodos'!$A$2:$G$80,4,FALSE)</f>
        <v>#N/A</v>
      </c>
      <c r="J121" t="e">
        <f>VLOOKUP(E121,'Info Metodos'!$A$2:$G$80,3,FALSE)</f>
        <v>#N/A</v>
      </c>
      <c r="K121">
        <f t="shared" si="1"/>
        <v>120</v>
      </c>
      <c r="Q121" t="e">
        <f>VLOOKUP(D121,#REF!,1,FALSE)</f>
        <v>#REF!</v>
      </c>
      <c r="R121" t="str">
        <f>IFERROR(VLOOKUP(D121,#REF!,1,FALSE),"No entregado")</f>
        <v>No entregado</v>
      </c>
      <c r="S121" t="str">
        <f>IFERROR(VLOOKUP(D121,#REF!,1,FALSE),"No entregado")</f>
        <v>No entregado</v>
      </c>
    </row>
    <row r="122" spans="1:19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 t="s">
        <v>5721</v>
      </c>
      <c r="H122" t="s">
        <v>5721</v>
      </c>
      <c r="I122" t="e">
        <f>VLOOKUP(E122,'Info Metodos'!$A$2:$G$80,4,FALSE)</f>
        <v>#N/A</v>
      </c>
      <c r="J122" t="e">
        <f>VLOOKUP(E122,'Info Metodos'!$A$2:$G$80,3,FALSE)</f>
        <v>#N/A</v>
      </c>
      <c r="K122">
        <f t="shared" si="1"/>
        <v>121</v>
      </c>
      <c r="Q122" t="e">
        <f>VLOOKUP(D122,#REF!,1,FALSE)</f>
        <v>#REF!</v>
      </c>
      <c r="R122" t="str">
        <f>IFERROR(VLOOKUP(D122,#REF!,1,FALSE),"No entregado")</f>
        <v>No entregado</v>
      </c>
      <c r="S122" t="str">
        <f>IFERROR(VLOOKUP(D122,#REF!,1,FALSE),"No entregado")</f>
        <v>No entregado</v>
      </c>
    </row>
    <row r="123" spans="1:19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 t="s">
        <v>5721</v>
      </c>
      <c r="H123" t="s">
        <v>5721</v>
      </c>
      <c r="I123" t="e">
        <f>VLOOKUP(E123,'Info Metodos'!$A$2:$G$80,4,FALSE)</f>
        <v>#N/A</v>
      </c>
      <c r="J123" t="e">
        <f>VLOOKUP(E123,'Info Metodos'!$A$2:$G$80,3,FALSE)</f>
        <v>#N/A</v>
      </c>
      <c r="K123">
        <f t="shared" si="1"/>
        <v>122</v>
      </c>
      <c r="Q123" t="e">
        <f>VLOOKUP(D123,#REF!,1,FALSE)</f>
        <v>#REF!</v>
      </c>
      <c r="R123" t="str">
        <f>IFERROR(VLOOKUP(D123,#REF!,1,FALSE),"No entregado")</f>
        <v>No entregado</v>
      </c>
      <c r="S123" t="str">
        <f>IFERROR(VLOOKUP(D123,#REF!,1,FALSE),"No entregado")</f>
        <v>No entregado</v>
      </c>
    </row>
    <row r="124" spans="1:19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 t="s">
        <v>5721</v>
      </c>
      <c r="H124" t="s">
        <v>5721</v>
      </c>
      <c r="I124" t="e">
        <f>VLOOKUP(E124,'Info Metodos'!$A$2:$G$80,4,FALSE)</f>
        <v>#N/A</v>
      </c>
      <c r="J124" t="e">
        <f>VLOOKUP(E124,'Info Metodos'!$A$2:$G$80,3,FALSE)</f>
        <v>#N/A</v>
      </c>
      <c r="K124">
        <f t="shared" si="1"/>
        <v>123</v>
      </c>
      <c r="Q124" t="e">
        <f>VLOOKUP(D124,#REF!,1,FALSE)</f>
        <v>#REF!</v>
      </c>
      <c r="R124" t="str">
        <f>IFERROR(VLOOKUP(D124,#REF!,1,FALSE),"No entregado")</f>
        <v>No entregado</v>
      </c>
      <c r="S124" t="str">
        <f>IFERROR(VLOOKUP(D124,#REF!,1,FALSE),"No entregado")</f>
        <v>No entregado</v>
      </c>
    </row>
    <row r="125" spans="1:19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 t="s">
        <v>5721</v>
      </c>
      <c r="H125" t="s">
        <v>5721</v>
      </c>
      <c r="I125" t="e">
        <f>VLOOKUP(E125,'Info Metodos'!$A$2:$G$80,4,FALSE)</f>
        <v>#N/A</v>
      </c>
      <c r="J125" t="e">
        <f>VLOOKUP(E125,'Info Metodos'!$A$2:$G$80,3,FALSE)</f>
        <v>#N/A</v>
      </c>
      <c r="K125">
        <f t="shared" si="1"/>
        <v>124</v>
      </c>
      <c r="Q125" t="e">
        <f>VLOOKUP(D125,#REF!,1,FALSE)</f>
        <v>#REF!</v>
      </c>
      <c r="R125" t="str">
        <f>IFERROR(VLOOKUP(D125,#REF!,1,FALSE),"No entregado")</f>
        <v>No entregado</v>
      </c>
      <c r="S125" t="str">
        <f>IFERROR(VLOOKUP(D125,#REF!,1,FALSE),"No entregado")</f>
        <v>No entregado</v>
      </c>
    </row>
    <row r="126" spans="1:19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 t="s">
        <v>5721</v>
      </c>
      <c r="H126" t="s">
        <v>5721</v>
      </c>
      <c r="I126" t="e">
        <f>VLOOKUP(E126,'Info Metodos'!$A$2:$G$80,4,FALSE)</f>
        <v>#N/A</v>
      </c>
      <c r="J126" t="e">
        <f>VLOOKUP(E126,'Info Metodos'!$A$2:$G$80,3,FALSE)</f>
        <v>#N/A</v>
      </c>
      <c r="K126">
        <f t="shared" si="1"/>
        <v>125</v>
      </c>
      <c r="Q126" t="e">
        <f>VLOOKUP(D126,#REF!,1,FALSE)</f>
        <v>#REF!</v>
      </c>
      <c r="R126" t="str">
        <f>IFERROR(VLOOKUP(D126,#REF!,1,FALSE),"No entregado")</f>
        <v>No entregado</v>
      </c>
      <c r="S126" t="str">
        <f>IFERROR(VLOOKUP(D126,#REF!,1,FALSE),"No entregado")</f>
        <v>No entregado</v>
      </c>
    </row>
    <row r="127" spans="1:19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 t="s">
        <v>5721</v>
      </c>
      <c r="H127" t="s">
        <v>5721</v>
      </c>
      <c r="I127" t="e">
        <f>VLOOKUP(E127,'Info Metodos'!$A$2:$G$80,4,FALSE)</f>
        <v>#N/A</v>
      </c>
      <c r="J127" t="e">
        <f>VLOOKUP(E127,'Info Metodos'!$A$2:$G$80,3,FALSE)</f>
        <v>#N/A</v>
      </c>
      <c r="K127">
        <f t="shared" si="1"/>
        <v>126</v>
      </c>
      <c r="Q127" t="e">
        <f>VLOOKUP(D127,#REF!,1,FALSE)</f>
        <v>#REF!</v>
      </c>
      <c r="R127" t="str">
        <f>IFERROR(VLOOKUP(D127,#REF!,1,FALSE),"No entregado")</f>
        <v>No entregado</v>
      </c>
      <c r="S127" t="str">
        <f>IFERROR(VLOOKUP(D127,#REF!,1,FALSE),"No entregado")</f>
        <v>No entregado</v>
      </c>
    </row>
    <row r="128" spans="1:19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 t="s">
        <v>5721</v>
      </c>
      <c r="H128" t="s">
        <v>5721</v>
      </c>
      <c r="I128" t="e">
        <f>VLOOKUP(E128,'Info Metodos'!$A$2:$G$80,4,FALSE)</f>
        <v>#N/A</v>
      </c>
      <c r="J128" t="e">
        <f>VLOOKUP(E128,'Info Metodos'!$A$2:$G$80,3,FALSE)</f>
        <v>#N/A</v>
      </c>
      <c r="K128">
        <f t="shared" si="1"/>
        <v>127</v>
      </c>
      <c r="Q128" t="e">
        <f>VLOOKUP(D128,#REF!,1,FALSE)</f>
        <v>#REF!</v>
      </c>
      <c r="R128" t="str">
        <f>IFERROR(VLOOKUP(D128,#REF!,1,FALSE),"No entregado")</f>
        <v>No entregado</v>
      </c>
      <c r="S128" t="str">
        <f>IFERROR(VLOOKUP(D128,#REF!,1,FALSE),"No entregado")</f>
        <v>No entregado</v>
      </c>
    </row>
    <row r="129" spans="1:19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 t="s">
        <v>5721</v>
      </c>
      <c r="H129" t="s">
        <v>5721</v>
      </c>
      <c r="I129" t="e">
        <f>VLOOKUP(E129,'Info Metodos'!$A$2:$G$80,4,FALSE)</f>
        <v>#N/A</v>
      </c>
      <c r="J129" t="e">
        <f>VLOOKUP(E129,'Info Metodos'!$A$2:$G$80,3,FALSE)</f>
        <v>#N/A</v>
      </c>
      <c r="K129">
        <f t="shared" si="1"/>
        <v>128</v>
      </c>
      <c r="Q129" t="e">
        <f>VLOOKUP(D129,#REF!,1,FALSE)</f>
        <v>#REF!</v>
      </c>
      <c r="R129" t="str">
        <f>IFERROR(VLOOKUP(D129,#REF!,1,FALSE),"No entregado")</f>
        <v>No entregado</v>
      </c>
      <c r="S129" t="str">
        <f>IFERROR(VLOOKUP(D129,#REF!,1,FALSE),"No entregado")</f>
        <v>No entregado</v>
      </c>
    </row>
    <row r="130" spans="1:19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 t="s">
        <v>5721</v>
      </c>
      <c r="H130" t="s">
        <v>5721</v>
      </c>
      <c r="I130" t="e">
        <f>VLOOKUP(E130,'Info Metodos'!$A$2:$G$80,4,FALSE)</f>
        <v>#N/A</v>
      </c>
      <c r="J130" t="e">
        <f>VLOOKUP(E130,'Info Metodos'!$A$2:$G$80,3,FALSE)</f>
        <v>#N/A</v>
      </c>
      <c r="K130">
        <f t="shared" si="1"/>
        <v>129</v>
      </c>
      <c r="Q130" t="e">
        <f>VLOOKUP(D130,#REF!,1,FALSE)</f>
        <v>#REF!</v>
      </c>
      <c r="R130" t="str">
        <f>IFERROR(VLOOKUP(D130,#REF!,1,FALSE),"No entregado")</f>
        <v>No entregado</v>
      </c>
      <c r="S130" t="str">
        <f>IFERROR(VLOOKUP(D130,#REF!,1,FALSE),"No entregado")</f>
        <v>No entregado</v>
      </c>
    </row>
    <row r="131" spans="1:19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 t="s">
        <v>5721</v>
      </c>
      <c r="H131" t="s">
        <v>5721</v>
      </c>
      <c r="I131" t="e">
        <f>VLOOKUP(E131,'Info Metodos'!$A$2:$G$80,4,FALSE)</f>
        <v>#N/A</v>
      </c>
      <c r="J131" t="e">
        <f>VLOOKUP(E131,'Info Metodos'!$A$2:$G$80,3,FALSE)</f>
        <v>#N/A</v>
      </c>
      <c r="K131">
        <f t="shared" ref="K131:K194" si="2">A131</f>
        <v>130</v>
      </c>
      <c r="Q131" t="e">
        <f>VLOOKUP(D131,#REF!,1,FALSE)</f>
        <v>#REF!</v>
      </c>
      <c r="R131" t="str">
        <f>IFERROR(VLOOKUP(D131,#REF!,1,FALSE),"No entregado")</f>
        <v>No entregado</v>
      </c>
      <c r="S131" t="str">
        <f>IFERROR(VLOOKUP(D131,#REF!,1,FALSE),"No entregado")</f>
        <v>No entregado</v>
      </c>
    </row>
    <row r="132" spans="1:19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 t="s">
        <v>5721</v>
      </c>
      <c r="H132" t="s">
        <v>5721</v>
      </c>
      <c r="I132" t="e">
        <f>VLOOKUP(E132,'Info Metodos'!$A$2:$G$80,4,FALSE)</f>
        <v>#N/A</v>
      </c>
      <c r="J132" t="e">
        <f>VLOOKUP(E132,'Info Metodos'!$A$2:$G$80,3,FALSE)</f>
        <v>#N/A</v>
      </c>
      <c r="K132">
        <f t="shared" si="2"/>
        <v>131</v>
      </c>
      <c r="Q132" t="e">
        <f>VLOOKUP(D132,#REF!,1,FALSE)</f>
        <v>#REF!</v>
      </c>
      <c r="R132" t="str">
        <f>IFERROR(VLOOKUP(D132,#REF!,1,FALSE),"No entregado")</f>
        <v>No entregado</v>
      </c>
      <c r="S132" t="str">
        <f>IFERROR(VLOOKUP(D132,#REF!,1,FALSE),"No entregado")</f>
        <v>No entregado</v>
      </c>
    </row>
    <row r="133" spans="1:19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 t="s">
        <v>5721</v>
      </c>
      <c r="H133" t="s">
        <v>5721</v>
      </c>
      <c r="I133" t="e">
        <f>VLOOKUP(E133,'Info Metodos'!$A$2:$G$80,4,FALSE)</f>
        <v>#N/A</v>
      </c>
      <c r="J133" t="e">
        <f>VLOOKUP(E133,'Info Metodos'!$A$2:$G$80,3,FALSE)</f>
        <v>#N/A</v>
      </c>
      <c r="K133">
        <f t="shared" si="2"/>
        <v>132</v>
      </c>
      <c r="Q133" t="e">
        <f>VLOOKUP(D133,#REF!,1,FALSE)</f>
        <v>#REF!</v>
      </c>
      <c r="R133" t="str">
        <f>IFERROR(VLOOKUP(D133,#REF!,1,FALSE),"No entregado")</f>
        <v>No entregado</v>
      </c>
      <c r="S133" t="str">
        <f>IFERROR(VLOOKUP(D133,#REF!,1,FALSE),"No entregado")</f>
        <v>No entregado</v>
      </c>
    </row>
    <row r="134" spans="1:19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 t="s">
        <v>5721</v>
      </c>
      <c r="H134" t="s">
        <v>5721</v>
      </c>
      <c r="I134" t="e">
        <f>VLOOKUP(E134,'Info Metodos'!$A$2:$G$80,4,FALSE)</f>
        <v>#N/A</v>
      </c>
      <c r="J134" t="e">
        <f>VLOOKUP(E134,'Info Metodos'!$A$2:$G$80,3,FALSE)</f>
        <v>#N/A</v>
      </c>
      <c r="K134">
        <f t="shared" si="2"/>
        <v>133</v>
      </c>
      <c r="Q134" t="e">
        <f>VLOOKUP(D134,#REF!,1,FALSE)</f>
        <v>#REF!</v>
      </c>
      <c r="R134" t="str">
        <f>IFERROR(VLOOKUP(D134,#REF!,1,FALSE),"No entregado")</f>
        <v>No entregado</v>
      </c>
      <c r="S134" t="str">
        <f>IFERROR(VLOOKUP(D134,#REF!,1,FALSE),"No entregado")</f>
        <v>No entregado</v>
      </c>
    </row>
    <row r="135" spans="1:19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 t="s">
        <v>5721</v>
      </c>
      <c r="H135" t="s">
        <v>5721</v>
      </c>
      <c r="I135" t="e">
        <f>VLOOKUP(E135,'Info Metodos'!$A$2:$G$80,4,FALSE)</f>
        <v>#N/A</v>
      </c>
      <c r="J135" t="e">
        <f>VLOOKUP(E135,'Info Metodos'!$A$2:$G$80,3,FALSE)</f>
        <v>#N/A</v>
      </c>
      <c r="K135">
        <f t="shared" si="2"/>
        <v>134</v>
      </c>
      <c r="Q135" t="e">
        <f>VLOOKUP(D135,#REF!,1,FALSE)</f>
        <v>#REF!</v>
      </c>
      <c r="R135" t="str">
        <f>IFERROR(VLOOKUP(D135,#REF!,1,FALSE),"No entregado")</f>
        <v>No entregado</v>
      </c>
      <c r="S135" t="str">
        <f>IFERROR(VLOOKUP(D135,#REF!,1,FALSE),"No entregado")</f>
        <v>No entregado</v>
      </c>
    </row>
    <row r="136" spans="1:19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 t="s">
        <v>5721</v>
      </c>
      <c r="H136" t="s">
        <v>5721</v>
      </c>
      <c r="I136" t="e">
        <f>VLOOKUP(E136,'Info Metodos'!$A$2:$G$80,4,FALSE)</f>
        <v>#N/A</v>
      </c>
      <c r="J136" t="e">
        <f>VLOOKUP(E136,'Info Metodos'!$A$2:$G$80,3,FALSE)</f>
        <v>#N/A</v>
      </c>
      <c r="K136">
        <f t="shared" si="2"/>
        <v>135</v>
      </c>
      <c r="Q136" t="e">
        <f>VLOOKUP(D136,#REF!,1,FALSE)</f>
        <v>#REF!</v>
      </c>
      <c r="R136" t="str">
        <f>IFERROR(VLOOKUP(D136,#REF!,1,FALSE),"No entregado")</f>
        <v>No entregado</v>
      </c>
      <c r="S136" t="str">
        <f>IFERROR(VLOOKUP(D136,#REF!,1,FALSE),"No entregado")</f>
        <v>No entregado</v>
      </c>
    </row>
    <row r="137" spans="1:19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 t="s">
        <v>5721</v>
      </c>
      <c r="H137" t="s">
        <v>5721</v>
      </c>
      <c r="I137" t="e">
        <f>VLOOKUP(E137,'Info Metodos'!$A$2:$G$80,4,FALSE)</f>
        <v>#N/A</v>
      </c>
      <c r="J137" t="e">
        <f>VLOOKUP(E137,'Info Metodos'!$A$2:$G$80,3,FALSE)</f>
        <v>#N/A</v>
      </c>
      <c r="K137">
        <f t="shared" si="2"/>
        <v>136</v>
      </c>
      <c r="Q137" t="e">
        <f>VLOOKUP(D137,#REF!,1,FALSE)</f>
        <v>#REF!</v>
      </c>
      <c r="R137" t="str">
        <f>IFERROR(VLOOKUP(D137,#REF!,1,FALSE),"No entregado")</f>
        <v>No entregado</v>
      </c>
      <c r="S137" t="str">
        <f>IFERROR(VLOOKUP(D137,#REF!,1,FALSE),"No entregado")</f>
        <v>No entregado</v>
      </c>
    </row>
    <row r="138" spans="1:19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 t="s">
        <v>5721</v>
      </c>
      <c r="H138" t="s">
        <v>5721</v>
      </c>
      <c r="I138" t="e">
        <f>VLOOKUP(E138,'Info Metodos'!$A$2:$G$80,4,FALSE)</f>
        <v>#N/A</v>
      </c>
      <c r="J138" t="e">
        <f>VLOOKUP(E138,'Info Metodos'!$A$2:$G$80,3,FALSE)</f>
        <v>#N/A</v>
      </c>
      <c r="K138">
        <f t="shared" si="2"/>
        <v>137</v>
      </c>
      <c r="Q138" t="e">
        <f>VLOOKUP(D138,#REF!,1,FALSE)</f>
        <v>#REF!</v>
      </c>
      <c r="R138" t="str">
        <f>IFERROR(VLOOKUP(D138,#REF!,1,FALSE),"No entregado")</f>
        <v>No entregado</v>
      </c>
      <c r="S138" t="str">
        <f>IFERROR(VLOOKUP(D138,#REF!,1,FALSE),"No entregado")</f>
        <v>No entregado</v>
      </c>
    </row>
    <row r="139" spans="1:19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 t="s">
        <v>5721</v>
      </c>
      <c r="H139" t="s">
        <v>5721</v>
      </c>
      <c r="I139" t="e">
        <f>VLOOKUP(E139,'Info Metodos'!$A$2:$G$80,4,FALSE)</f>
        <v>#N/A</v>
      </c>
      <c r="J139" t="e">
        <f>VLOOKUP(E139,'Info Metodos'!$A$2:$G$80,3,FALSE)</f>
        <v>#N/A</v>
      </c>
      <c r="K139">
        <f t="shared" si="2"/>
        <v>138</v>
      </c>
      <c r="Q139" t="e">
        <f>VLOOKUP(D139,#REF!,1,FALSE)</f>
        <v>#REF!</v>
      </c>
      <c r="R139" t="str">
        <f>IFERROR(VLOOKUP(D139,#REF!,1,FALSE),"No entregado")</f>
        <v>No entregado</v>
      </c>
      <c r="S139" t="str">
        <f>IFERROR(VLOOKUP(D139,#REF!,1,FALSE),"No entregado")</f>
        <v>No entregado</v>
      </c>
    </row>
    <row r="140" spans="1:19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 t="s">
        <v>5721</v>
      </c>
      <c r="H140" t="s">
        <v>5721</v>
      </c>
      <c r="I140" t="e">
        <f>VLOOKUP(E140,'Info Metodos'!$A$2:$G$80,4,FALSE)</f>
        <v>#N/A</v>
      </c>
      <c r="J140" t="e">
        <f>VLOOKUP(E140,'Info Metodos'!$A$2:$G$80,3,FALSE)</f>
        <v>#N/A</v>
      </c>
      <c r="K140">
        <f t="shared" si="2"/>
        <v>139</v>
      </c>
      <c r="Q140" t="e">
        <f>VLOOKUP(D140,#REF!,1,FALSE)</f>
        <v>#REF!</v>
      </c>
      <c r="R140" t="str">
        <f>IFERROR(VLOOKUP(D140,#REF!,1,FALSE),"No entregado")</f>
        <v>No entregado</v>
      </c>
      <c r="S140" t="str">
        <f>IFERROR(VLOOKUP(D140,#REF!,1,FALSE),"No entregado")</f>
        <v>No entregado</v>
      </c>
    </row>
    <row r="141" spans="1:19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 t="s">
        <v>5721</v>
      </c>
      <c r="H141" t="s">
        <v>5721</v>
      </c>
      <c r="I141" t="e">
        <f>VLOOKUP(E141,'Info Metodos'!$A$2:$G$80,4,FALSE)</f>
        <v>#N/A</v>
      </c>
      <c r="J141" t="e">
        <f>VLOOKUP(E141,'Info Metodos'!$A$2:$G$80,3,FALSE)</f>
        <v>#N/A</v>
      </c>
      <c r="K141">
        <f t="shared" si="2"/>
        <v>140</v>
      </c>
      <c r="Q141" t="e">
        <f>VLOOKUP(D141,#REF!,1,FALSE)</f>
        <v>#REF!</v>
      </c>
      <c r="R141" t="str">
        <f>IFERROR(VLOOKUP(D141,#REF!,1,FALSE),"No entregado")</f>
        <v>No entregado</v>
      </c>
      <c r="S141" t="str">
        <f>IFERROR(VLOOKUP(D141,#REF!,1,FALSE),"No entregado")</f>
        <v>No entregado</v>
      </c>
    </row>
    <row r="142" spans="1:19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 t="s">
        <v>5721</v>
      </c>
      <c r="H142" t="s">
        <v>5721</v>
      </c>
      <c r="I142" t="e">
        <f>VLOOKUP(E142,'Info Metodos'!$A$2:$G$80,4,FALSE)</f>
        <v>#N/A</v>
      </c>
      <c r="J142" t="e">
        <f>VLOOKUP(E142,'Info Metodos'!$A$2:$G$80,3,FALSE)</f>
        <v>#N/A</v>
      </c>
      <c r="K142">
        <f t="shared" si="2"/>
        <v>141</v>
      </c>
      <c r="Q142" t="e">
        <f>VLOOKUP(D142,#REF!,1,FALSE)</f>
        <v>#REF!</v>
      </c>
      <c r="R142" t="str">
        <f>IFERROR(VLOOKUP(D142,#REF!,1,FALSE),"No entregado")</f>
        <v>No entregado</v>
      </c>
      <c r="S142" t="str">
        <f>IFERROR(VLOOKUP(D142,#REF!,1,FALSE),"No entregado")</f>
        <v>No entregado</v>
      </c>
    </row>
    <row r="143" spans="1:19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 t="s">
        <v>5721</v>
      </c>
      <c r="H143" t="s">
        <v>5721</v>
      </c>
      <c r="I143" t="e">
        <f>VLOOKUP(E143,'Info Metodos'!$A$2:$G$80,4,FALSE)</f>
        <v>#N/A</v>
      </c>
      <c r="J143" t="e">
        <f>VLOOKUP(E143,'Info Metodos'!$A$2:$G$80,3,FALSE)</f>
        <v>#N/A</v>
      </c>
      <c r="K143">
        <f t="shared" si="2"/>
        <v>142</v>
      </c>
      <c r="Q143" t="e">
        <f>VLOOKUP(D143,#REF!,1,FALSE)</f>
        <v>#REF!</v>
      </c>
      <c r="R143" t="str">
        <f>IFERROR(VLOOKUP(D143,#REF!,1,FALSE),"No entregado")</f>
        <v>No entregado</v>
      </c>
      <c r="S143" t="str">
        <f>IFERROR(VLOOKUP(D143,#REF!,1,FALSE),"No entregado")</f>
        <v>No entregado</v>
      </c>
    </row>
    <row r="144" spans="1:19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 t="s">
        <v>5721</v>
      </c>
      <c r="H144" t="s">
        <v>5721</v>
      </c>
      <c r="I144" t="e">
        <f>VLOOKUP(E144,'Info Metodos'!$A$2:$G$80,4,FALSE)</f>
        <v>#N/A</v>
      </c>
      <c r="J144" t="e">
        <f>VLOOKUP(E144,'Info Metodos'!$A$2:$G$80,3,FALSE)</f>
        <v>#N/A</v>
      </c>
      <c r="K144">
        <f t="shared" si="2"/>
        <v>143</v>
      </c>
      <c r="Q144" t="e">
        <f>VLOOKUP(D144,#REF!,1,FALSE)</f>
        <v>#REF!</v>
      </c>
      <c r="R144" t="str">
        <f>IFERROR(VLOOKUP(D144,#REF!,1,FALSE),"No entregado")</f>
        <v>No entregado</v>
      </c>
      <c r="S144" t="str">
        <f>IFERROR(VLOOKUP(D144,#REF!,1,FALSE),"No entregado")</f>
        <v>No entregado</v>
      </c>
    </row>
    <row r="145" spans="1:19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 t="s">
        <v>5721</v>
      </c>
      <c r="H145" t="s">
        <v>5721</v>
      </c>
      <c r="I145" t="e">
        <f>VLOOKUP(E145,'Info Metodos'!$A$2:$G$80,4,FALSE)</f>
        <v>#N/A</v>
      </c>
      <c r="J145" t="e">
        <f>VLOOKUP(E145,'Info Metodos'!$A$2:$G$80,3,FALSE)</f>
        <v>#N/A</v>
      </c>
      <c r="K145">
        <f t="shared" si="2"/>
        <v>144</v>
      </c>
      <c r="Q145" t="e">
        <f>VLOOKUP(D145,#REF!,1,FALSE)</f>
        <v>#REF!</v>
      </c>
      <c r="R145" t="str">
        <f>IFERROR(VLOOKUP(D145,#REF!,1,FALSE),"No entregado")</f>
        <v>No entregado</v>
      </c>
      <c r="S145" t="str">
        <f>IFERROR(VLOOKUP(D145,#REF!,1,FALSE),"No entregado")</f>
        <v>No entregado</v>
      </c>
    </row>
    <row r="146" spans="1:19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 t="s">
        <v>5721</v>
      </c>
      <c r="H146" t="s">
        <v>5721</v>
      </c>
      <c r="I146" t="e">
        <f>VLOOKUP(E146,'Info Metodos'!$A$2:$G$80,4,FALSE)</f>
        <v>#N/A</v>
      </c>
      <c r="J146" t="e">
        <f>VLOOKUP(E146,'Info Metodos'!$A$2:$G$80,3,FALSE)</f>
        <v>#N/A</v>
      </c>
      <c r="K146">
        <f t="shared" si="2"/>
        <v>145</v>
      </c>
      <c r="Q146" t="e">
        <f>VLOOKUP(D146,#REF!,1,FALSE)</f>
        <v>#REF!</v>
      </c>
      <c r="R146" t="str">
        <f>IFERROR(VLOOKUP(D146,#REF!,1,FALSE),"No entregado")</f>
        <v>No entregado</v>
      </c>
      <c r="S146" t="str">
        <f>IFERROR(VLOOKUP(D146,#REF!,1,FALSE),"No entregado")</f>
        <v>No entregado</v>
      </c>
    </row>
    <row r="147" spans="1:19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 t="s">
        <v>5721</v>
      </c>
      <c r="H147" t="s">
        <v>5721</v>
      </c>
      <c r="I147" t="e">
        <f>VLOOKUP(E147,'Info Metodos'!$A$2:$G$80,4,FALSE)</f>
        <v>#N/A</v>
      </c>
      <c r="J147" t="e">
        <f>VLOOKUP(E147,'Info Metodos'!$A$2:$G$80,3,FALSE)</f>
        <v>#N/A</v>
      </c>
      <c r="K147">
        <f t="shared" si="2"/>
        <v>146</v>
      </c>
      <c r="Q147" t="e">
        <f>VLOOKUP(D147,#REF!,1,FALSE)</f>
        <v>#REF!</v>
      </c>
      <c r="R147" t="str">
        <f>IFERROR(VLOOKUP(D147,#REF!,1,FALSE),"No entregado")</f>
        <v>No entregado</v>
      </c>
      <c r="S147" t="str">
        <f>IFERROR(VLOOKUP(D147,#REF!,1,FALSE),"No entregado")</f>
        <v>No entregado</v>
      </c>
    </row>
    <row r="148" spans="1:19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 t="s">
        <v>5721</v>
      </c>
      <c r="H148" t="s">
        <v>5721</v>
      </c>
      <c r="I148" t="e">
        <f>VLOOKUP(E148,'Info Metodos'!$A$2:$G$80,4,FALSE)</f>
        <v>#N/A</v>
      </c>
      <c r="J148" t="e">
        <f>VLOOKUP(E148,'Info Metodos'!$A$2:$G$80,3,FALSE)</f>
        <v>#N/A</v>
      </c>
      <c r="K148">
        <f t="shared" si="2"/>
        <v>147</v>
      </c>
      <c r="Q148" t="e">
        <f>VLOOKUP(D148,#REF!,1,FALSE)</f>
        <v>#REF!</v>
      </c>
      <c r="R148" t="str">
        <f>IFERROR(VLOOKUP(D148,#REF!,1,FALSE),"No entregado")</f>
        <v>No entregado</v>
      </c>
      <c r="S148" t="str">
        <f>IFERROR(VLOOKUP(D148,#REF!,1,FALSE),"No entregado")</f>
        <v>No entregado</v>
      </c>
    </row>
    <row r="149" spans="1:19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 t="s">
        <v>5721</v>
      </c>
      <c r="H149" t="s">
        <v>5721</v>
      </c>
      <c r="I149" t="e">
        <f>VLOOKUP(E149,'Info Metodos'!$A$2:$G$80,4,FALSE)</f>
        <v>#N/A</v>
      </c>
      <c r="J149" t="e">
        <f>VLOOKUP(E149,'Info Metodos'!$A$2:$G$80,3,FALSE)</f>
        <v>#N/A</v>
      </c>
      <c r="K149">
        <f t="shared" si="2"/>
        <v>148</v>
      </c>
      <c r="Q149" t="e">
        <f>VLOOKUP(D149,#REF!,1,FALSE)</f>
        <v>#REF!</v>
      </c>
      <c r="R149" t="str">
        <f>IFERROR(VLOOKUP(D149,#REF!,1,FALSE),"No entregado")</f>
        <v>No entregado</v>
      </c>
      <c r="S149" t="str">
        <f>IFERROR(VLOOKUP(D149,#REF!,1,FALSE),"No entregado")</f>
        <v>No entregado</v>
      </c>
    </row>
    <row r="150" spans="1:19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 t="s">
        <v>5721</v>
      </c>
      <c r="H150" t="s">
        <v>5721</v>
      </c>
      <c r="I150" t="e">
        <f>VLOOKUP(E150,'Info Metodos'!$A$2:$G$80,4,FALSE)</f>
        <v>#N/A</v>
      </c>
      <c r="J150" t="e">
        <f>VLOOKUP(E150,'Info Metodos'!$A$2:$G$80,3,FALSE)</f>
        <v>#N/A</v>
      </c>
      <c r="K150">
        <f t="shared" si="2"/>
        <v>149</v>
      </c>
      <c r="Q150" t="e">
        <f>VLOOKUP(D150,#REF!,1,FALSE)</f>
        <v>#REF!</v>
      </c>
      <c r="R150" t="str">
        <f>IFERROR(VLOOKUP(D150,#REF!,1,FALSE),"No entregado")</f>
        <v>No entregado</v>
      </c>
      <c r="S150" t="str">
        <f>IFERROR(VLOOKUP(D150,#REF!,1,FALSE),"No entregado")</f>
        <v>No entregado</v>
      </c>
    </row>
    <row r="151" spans="1:19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 t="s">
        <v>5721</v>
      </c>
      <c r="H151" t="s">
        <v>5721</v>
      </c>
      <c r="I151" t="e">
        <f>VLOOKUP(E151,'Info Metodos'!$A$2:$G$80,4,FALSE)</f>
        <v>#N/A</v>
      </c>
      <c r="J151" t="e">
        <f>VLOOKUP(E151,'Info Metodos'!$A$2:$G$80,3,FALSE)</f>
        <v>#N/A</v>
      </c>
      <c r="K151">
        <f t="shared" si="2"/>
        <v>150</v>
      </c>
      <c r="Q151" t="e">
        <f>VLOOKUP(D151,#REF!,1,FALSE)</f>
        <v>#REF!</v>
      </c>
      <c r="R151" t="str">
        <f>IFERROR(VLOOKUP(D151,#REF!,1,FALSE),"No entregado")</f>
        <v>No entregado</v>
      </c>
      <c r="S151" t="str">
        <f>IFERROR(VLOOKUP(D151,#REF!,1,FALSE),"No entregado")</f>
        <v>No entregado</v>
      </c>
    </row>
    <row r="152" spans="1:19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 t="s">
        <v>5721</v>
      </c>
      <c r="H152" t="s">
        <v>5721</v>
      </c>
      <c r="I152" t="e">
        <f>VLOOKUP(E152,'Info Metodos'!$A$2:$G$80,4,FALSE)</f>
        <v>#N/A</v>
      </c>
      <c r="J152" t="e">
        <f>VLOOKUP(E152,'Info Metodos'!$A$2:$G$80,3,FALSE)</f>
        <v>#N/A</v>
      </c>
      <c r="K152">
        <f t="shared" si="2"/>
        <v>151</v>
      </c>
      <c r="Q152" t="e">
        <f>VLOOKUP(D152,#REF!,1,FALSE)</f>
        <v>#REF!</v>
      </c>
      <c r="R152" t="str">
        <f>IFERROR(VLOOKUP(D152,#REF!,1,FALSE),"No entregado")</f>
        <v>No entregado</v>
      </c>
      <c r="S152" t="str">
        <f>IFERROR(VLOOKUP(D152,#REF!,1,FALSE),"No entregado")</f>
        <v>No entregado</v>
      </c>
    </row>
    <row r="153" spans="1:19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 t="s">
        <v>5721</v>
      </c>
      <c r="H153" t="s">
        <v>5721</v>
      </c>
      <c r="I153" t="e">
        <f>VLOOKUP(E153,'Info Metodos'!$A$2:$G$80,4,FALSE)</f>
        <v>#N/A</v>
      </c>
      <c r="J153" t="e">
        <f>VLOOKUP(E153,'Info Metodos'!$A$2:$G$80,3,FALSE)</f>
        <v>#N/A</v>
      </c>
      <c r="K153">
        <f t="shared" si="2"/>
        <v>152</v>
      </c>
      <c r="Q153" t="e">
        <f>VLOOKUP(D153,#REF!,1,FALSE)</f>
        <v>#REF!</v>
      </c>
      <c r="R153" t="str">
        <f>IFERROR(VLOOKUP(D153,#REF!,1,FALSE),"No entregado")</f>
        <v>No entregado</v>
      </c>
      <c r="S153" t="str">
        <f>IFERROR(VLOOKUP(D153,#REF!,1,FALSE),"No entregado")</f>
        <v>No entregado</v>
      </c>
    </row>
    <row r="154" spans="1:19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 t="s">
        <v>5721</v>
      </c>
      <c r="H154" t="s">
        <v>5721</v>
      </c>
      <c r="I154" t="e">
        <f>VLOOKUP(E154,'Info Metodos'!$A$2:$G$80,4,FALSE)</f>
        <v>#N/A</v>
      </c>
      <c r="J154" t="e">
        <f>VLOOKUP(E154,'Info Metodos'!$A$2:$G$80,3,FALSE)</f>
        <v>#N/A</v>
      </c>
      <c r="K154">
        <f t="shared" si="2"/>
        <v>153</v>
      </c>
      <c r="Q154" t="e">
        <f>VLOOKUP(D154,#REF!,1,FALSE)</f>
        <v>#REF!</v>
      </c>
      <c r="R154" t="str">
        <f>IFERROR(VLOOKUP(D154,#REF!,1,FALSE),"No entregado")</f>
        <v>No entregado</v>
      </c>
      <c r="S154" t="str">
        <f>IFERROR(VLOOKUP(D154,#REF!,1,FALSE),"No entregado")</f>
        <v>No entregado</v>
      </c>
    </row>
    <row r="155" spans="1:19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 t="s">
        <v>5721</v>
      </c>
      <c r="H155" t="s">
        <v>5721</v>
      </c>
      <c r="I155" t="e">
        <f>VLOOKUP(E155,'Info Metodos'!$A$2:$G$80,4,FALSE)</f>
        <v>#N/A</v>
      </c>
      <c r="J155" t="e">
        <f>VLOOKUP(E155,'Info Metodos'!$A$2:$G$80,3,FALSE)</f>
        <v>#N/A</v>
      </c>
      <c r="K155">
        <f t="shared" si="2"/>
        <v>154</v>
      </c>
      <c r="Q155" t="e">
        <f>VLOOKUP(D155,#REF!,1,FALSE)</f>
        <v>#REF!</v>
      </c>
      <c r="R155" t="str">
        <f>IFERROR(VLOOKUP(D155,#REF!,1,FALSE),"No entregado")</f>
        <v>No entregado</v>
      </c>
      <c r="S155" t="str">
        <f>IFERROR(VLOOKUP(D155,#REF!,1,FALSE),"No entregado")</f>
        <v>No entregado</v>
      </c>
    </row>
    <row r="156" spans="1:19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 t="s">
        <v>5721</v>
      </c>
      <c r="H156" t="s">
        <v>5721</v>
      </c>
      <c r="I156" t="e">
        <f>VLOOKUP(E156,'Info Metodos'!$A$2:$G$80,4,FALSE)</f>
        <v>#N/A</v>
      </c>
      <c r="J156" t="e">
        <f>VLOOKUP(E156,'Info Metodos'!$A$2:$G$80,3,FALSE)</f>
        <v>#N/A</v>
      </c>
      <c r="K156">
        <f t="shared" si="2"/>
        <v>155</v>
      </c>
      <c r="Q156" t="e">
        <f>VLOOKUP(D156,#REF!,1,FALSE)</f>
        <v>#REF!</v>
      </c>
      <c r="R156" t="str">
        <f>IFERROR(VLOOKUP(D156,#REF!,1,FALSE),"No entregado")</f>
        <v>No entregado</v>
      </c>
      <c r="S156" t="str">
        <f>IFERROR(VLOOKUP(D156,#REF!,1,FALSE),"No entregado")</f>
        <v>No entregado</v>
      </c>
    </row>
    <row r="157" spans="1:19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 t="s">
        <v>5721</v>
      </c>
      <c r="H157" t="s">
        <v>5721</v>
      </c>
      <c r="I157" t="e">
        <f>VLOOKUP(E157,'Info Metodos'!$A$2:$G$80,4,FALSE)</f>
        <v>#N/A</v>
      </c>
      <c r="J157" t="e">
        <f>VLOOKUP(E157,'Info Metodos'!$A$2:$G$80,3,FALSE)</f>
        <v>#N/A</v>
      </c>
      <c r="K157">
        <f t="shared" si="2"/>
        <v>156</v>
      </c>
      <c r="Q157" t="e">
        <f>VLOOKUP(D157,#REF!,1,FALSE)</f>
        <v>#REF!</v>
      </c>
      <c r="R157" t="str">
        <f>IFERROR(VLOOKUP(D157,#REF!,1,FALSE),"No entregado")</f>
        <v>No entregado</v>
      </c>
      <c r="S157" t="str">
        <f>IFERROR(VLOOKUP(D157,#REF!,1,FALSE),"No entregado")</f>
        <v>No entregado</v>
      </c>
    </row>
    <row r="158" spans="1:19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 t="s">
        <v>5721</v>
      </c>
      <c r="H158" t="s">
        <v>5721</v>
      </c>
      <c r="I158" t="e">
        <f>VLOOKUP(E158,'Info Metodos'!$A$2:$G$80,4,FALSE)</f>
        <v>#N/A</v>
      </c>
      <c r="J158" t="e">
        <f>VLOOKUP(E158,'Info Metodos'!$A$2:$G$80,3,FALSE)</f>
        <v>#N/A</v>
      </c>
      <c r="K158">
        <f t="shared" si="2"/>
        <v>157</v>
      </c>
      <c r="Q158" t="e">
        <f>VLOOKUP(D158,#REF!,1,FALSE)</f>
        <v>#REF!</v>
      </c>
      <c r="R158" t="str">
        <f>IFERROR(VLOOKUP(D158,#REF!,1,FALSE),"No entregado")</f>
        <v>No entregado</v>
      </c>
      <c r="S158" t="str">
        <f>IFERROR(VLOOKUP(D158,#REF!,1,FALSE),"No entregado")</f>
        <v>No entregado</v>
      </c>
    </row>
    <row r="159" spans="1:19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 t="s">
        <v>5721</v>
      </c>
      <c r="H159" t="s">
        <v>5721</v>
      </c>
      <c r="I159" t="e">
        <f>VLOOKUP(E159,'Info Metodos'!$A$2:$G$80,4,FALSE)</f>
        <v>#N/A</v>
      </c>
      <c r="J159" t="e">
        <f>VLOOKUP(E159,'Info Metodos'!$A$2:$G$80,3,FALSE)</f>
        <v>#N/A</v>
      </c>
      <c r="K159">
        <f t="shared" si="2"/>
        <v>158</v>
      </c>
      <c r="Q159" t="e">
        <f>VLOOKUP(D159,#REF!,1,FALSE)</f>
        <v>#REF!</v>
      </c>
      <c r="R159" t="str">
        <f>IFERROR(VLOOKUP(D159,#REF!,1,FALSE),"No entregado")</f>
        <v>No entregado</v>
      </c>
      <c r="S159" t="str">
        <f>IFERROR(VLOOKUP(D159,#REF!,1,FALSE),"No entregado")</f>
        <v>No entregado</v>
      </c>
    </row>
    <row r="160" spans="1:19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 t="s">
        <v>5721</v>
      </c>
      <c r="H160" t="s">
        <v>5721</v>
      </c>
      <c r="I160" t="e">
        <f>VLOOKUP(E160,'Info Metodos'!$A$2:$G$80,4,FALSE)</f>
        <v>#N/A</v>
      </c>
      <c r="J160" t="e">
        <f>VLOOKUP(E160,'Info Metodos'!$A$2:$G$80,3,FALSE)</f>
        <v>#N/A</v>
      </c>
      <c r="K160">
        <f t="shared" si="2"/>
        <v>159</v>
      </c>
      <c r="Q160" t="e">
        <f>VLOOKUP(D160,#REF!,1,FALSE)</f>
        <v>#REF!</v>
      </c>
      <c r="R160" t="str">
        <f>IFERROR(VLOOKUP(D160,#REF!,1,FALSE),"No entregado")</f>
        <v>No entregado</v>
      </c>
      <c r="S160" t="str">
        <f>IFERROR(VLOOKUP(D160,#REF!,1,FALSE),"No entregado")</f>
        <v>No entregado</v>
      </c>
    </row>
    <row r="161" spans="1:19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 t="s">
        <v>5721</v>
      </c>
      <c r="H161" t="s">
        <v>5721</v>
      </c>
      <c r="I161" t="e">
        <f>VLOOKUP(E161,'Info Metodos'!$A$2:$G$80,4,FALSE)</f>
        <v>#N/A</v>
      </c>
      <c r="J161" t="e">
        <f>VLOOKUP(E161,'Info Metodos'!$A$2:$G$80,3,FALSE)</f>
        <v>#N/A</v>
      </c>
      <c r="K161">
        <f t="shared" si="2"/>
        <v>160</v>
      </c>
      <c r="Q161" t="e">
        <f>VLOOKUP(D161,#REF!,1,FALSE)</f>
        <v>#REF!</v>
      </c>
      <c r="R161" t="str">
        <f>IFERROR(VLOOKUP(D161,#REF!,1,FALSE),"No entregado")</f>
        <v>No entregado</v>
      </c>
      <c r="S161" t="str">
        <f>IFERROR(VLOOKUP(D161,#REF!,1,FALSE),"No entregado")</f>
        <v>No entregado</v>
      </c>
    </row>
    <row r="162" spans="1:19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 t="s">
        <v>5721</v>
      </c>
      <c r="H162" t="s">
        <v>5721</v>
      </c>
      <c r="I162" t="e">
        <f>VLOOKUP(E162,'Info Metodos'!$A$2:$G$80,4,FALSE)</f>
        <v>#N/A</v>
      </c>
      <c r="J162" t="e">
        <f>VLOOKUP(E162,'Info Metodos'!$A$2:$G$80,3,FALSE)</f>
        <v>#N/A</v>
      </c>
      <c r="K162">
        <f t="shared" si="2"/>
        <v>161</v>
      </c>
      <c r="Q162" t="e">
        <f>VLOOKUP(D162,#REF!,1,FALSE)</f>
        <v>#REF!</v>
      </c>
      <c r="R162" t="str">
        <f>IFERROR(VLOOKUP(D162,#REF!,1,FALSE),"No entregado")</f>
        <v>No entregado</v>
      </c>
      <c r="S162" t="str">
        <f>IFERROR(VLOOKUP(D162,#REF!,1,FALSE),"No entregado")</f>
        <v>No entregado</v>
      </c>
    </row>
    <row r="163" spans="1:19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 t="s">
        <v>5721</v>
      </c>
      <c r="H163" t="s">
        <v>5721</v>
      </c>
      <c r="I163" t="e">
        <f>VLOOKUP(E163,'Info Metodos'!$A$2:$G$80,4,FALSE)</f>
        <v>#N/A</v>
      </c>
      <c r="J163" t="e">
        <f>VLOOKUP(E163,'Info Metodos'!$A$2:$G$80,3,FALSE)</f>
        <v>#N/A</v>
      </c>
      <c r="K163">
        <f t="shared" si="2"/>
        <v>162</v>
      </c>
      <c r="Q163" t="e">
        <f>VLOOKUP(D163,#REF!,1,FALSE)</f>
        <v>#REF!</v>
      </c>
      <c r="R163" t="str">
        <f>IFERROR(VLOOKUP(D163,#REF!,1,FALSE),"No entregado")</f>
        <v>No entregado</v>
      </c>
      <c r="S163" t="str">
        <f>IFERROR(VLOOKUP(D163,#REF!,1,FALSE),"No entregado")</f>
        <v>No entregado</v>
      </c>
    </row>
    <row r="164" spans="1:19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 t="s">
        <v>5721</v>
      </c>
      <c r="H164" t="s">
        <v>5721</v>
      </c>
      <c r="I164" t="e">
        <f>VLOOKUP(E164,'Info Metodos'!$A$2:$G$80,4,FALSE)</f>
        <v>#N/A</v>
      </c>
      <c r="J164" t="e">
        <f>VLOOKUP(E164,'Info Metodos'!$A$2:$G$80,3,FALSE)</f>
        <v>#N/A</v>
      </c>
      <c r="K164">
        <f t="shared" si="2"/>
        <v>163</v>
      </c>
      <c r="Q164" t="e">
        <f>VLOOKUP(D164,#REF!,1,FALSE)</f>
        <v>#REF!</v>
      </c>
      <c r="R164" t="str">
        <f>IFERROR(VLOOKUP(D164,#REF!,1,FALSE),"No entregado")</f>
        <v>No entregado</v>
      </c>
      <c r="S164" t="str">
        <f>IFERROR(VLOOKUP(D164,#REF!,1,FALSE),"No entregado")</f>
        <v>No entregado</v>
      </c>
    </row>
    <row r="165" spans="1:19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 t="s">
        <v>5721</v>
      </c>
      <c r="H165" t="s">
        <v>5721</v>
      </c>
      <c r="I165" t="e">
        <f>VLOOKUP(E165,'Info Metodos'!$A$2:$G$80,4,FALSE)</f>
        <v>#N/A</v>
      </c>
      <c r="J165" t="e">
        <f>VLOOKUP(E165,'Info Metodos'!$A$2:$G$80,3,FALSE)</f>
        <v>#N/A</v>
      </c>
      <c r="K165">
        <f t="shared" si="2"/>
        <v>164</v>
      </c>
      <c r="Q165" t="e">
        <f>VLOOKUP(D165,#REF!,1,FALSE)</f>
        <v>#REF!</v>
      </c>
      <c r="R165" t="str">
        <f>IFERROR(VLOOKUP(D165,#REF!,1,FALSE),"No entregado")</f>
        <v>No entregado</v>
      </c>
      <c r="S165" t="str">
        <f>IFERROR(VLOOKUP(D165,#REF!,1,FALSE),"No entregado")</f>
        <v>No entregado</v>
      </c>
    </row>
    <row r="166" spans="1:19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 t="s">
        <v>5721</v>
      </c>
      <c r="H166" t="s">
        <v>5721</v>
      </c>
      <c r="I166" t="e">
        <f>VLOOKUP(E166,'Info Metodos'!$A$2:$G$80,4,FALSE)</f>
        <v>#N/A</v>
      </c>
      <c r="J166" t="e">
        <f>VLOOKUP(E166,'Info Metodos'!$A$2:$G$80,3,FALSE)</f>
        <v>#N/A</v>
      </c>
      <c r="K166">
        <f t="shared" si="2"/>
        <v>165</v>
      </c>
      <c r="Q166" t="e">
        <f>VLOOKUP(D166,#REF!,1,FALSE)</f>
        <v>#REF!</v>
      </c>
      <c r="R166" t="str">
        <f>IFERROR(VLOOKUP(D166,#REF!,1,FALSE),"No entregado")</f>
        <v>No entregado</v>
      </c>
      <c r="S166" t="str">
        <f>IFERROR(VLOOKUP(D166,#REF!,1,FALSE),"No entregado")</f>
        <v>No entregado</v>
      </c>
    </row>
    <row r="167" spans="1:19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 t="s">
        <v>5721</v>
      </c>
      <c r="H167" t="s">
        <v>5721</v>
      </c>
      <c r="I167" t="e">
        <f>VLOOKUP(E167,'Info Metodos'!$A$2:$G$80,4,FALSE)</f>
        <v>#N/A</v>
      </c>
      <c r="J167" t="e">
        <f>VLOOKUP(E167,'Info Metodos'!$A$2:$G$80,3,FALSE)</f>
        <v>#N/A</v>
      </c>
      <c r="K167">
        <f t="shared" si="2"/>
        <v>166</v>
      </c>
      <c r="Q167" t="e">
        <f>VLOOKUP(D167,#REF!,1,FALSE)</f>
        <v>#REF!</v>
      </c>
      <c r="R167" t="str">
        <f>IFERROR(VLOOKUP(D167,#REF!,1,FALSE),"No entregado")</f>
        <v>No entregado</v>
      </c>
      <c r="S167" t="str">
        <f>IFERROR(VLOOKUP(D167,#REF!,1,FALSE),"No entregado")</f>
        <v>No entregado</v>
      </c>
    </row>
    <row r="168" spans="1:19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 t="s">
        <v>5721</v>
      </c>
      <c r="H168" t="s">
        <v>5721</v>
      </c>
      <c r="I168" t="e">
        <f>VLOOKUP(E168,'Info Metodos'!$A$2:$G$80,4,FALSE)</f>
        <v>#N/A</v>
      </c>
      <c r="J168" t="e">
        <f>VLOOKUP(E168,'Info Metodos'!$A$2:$G$80,3,FALSE)</f>
        <v>#N/A</v>
      </c>
      <c r="K168">
        <f t="shared" si="2"/>
        <v>167</v>
      </c>
      <c r="Q168" t="e">
        <f>VLOOKUP(D168,#REF!,1,FALSE)</f>
        <v>#REF!</v>
      </c>
      <c r="R168" t="str">
        <f>IFERROR(VLOOKUP(D168,#REF!,1,FALSE),"No entregado")</f>
        <v>No entregado</v>
      </c>
      <c r="S168" t="str">
        <f>IFERROR(VLOOKUP(D168,#REF!,1,FALSE),"No entregado")</f>
        <v>No entregado</v>
      </c>
    </row>
    <row r="169" spans="1:19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 t="s">
        <v>5721</v>
      </c>
      <c r="H169" t="s">
        <v>5721</v>
      </c>
      <c r="I169" t="e">
        <f>VLOOKUP(E169,'Info Metodos'!$A$2:$G$80,4,FALSE)</f>
        <v>#N/A</v>
      </c>
      <c r="J169" t="e">
        <f>VLOOKUP(E169,'Info Metodos'!$A$2:$G$80,3,FALSE)</f>
        <v>#N/A</v>
      </c>
      <c r="K169">
        <f t="shared" si="2"/>
        <v>168</v>
      </c>
      <c r="Q169" t="e">
        <f>VLOOKUP(D169,#REF!,1,FALSE)</f>
        <v>#REF!</v>
      </c>
      <c r="R169" t="str">
        <f>IFERROR(VLOOKUP(D169,#REF!,1,FALSE),"No entregado")</f>
        <v>No entregado</v>
      </c>
      <c r="S169" t="str">
        <f>IFERROR(VLOOKUP(D169,#REF!,1,FALSE),"No entregado")</f>
        <v>No entregado</v>
      </c>
    </row>
    <row r="170" spans="1:19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 t="s">
        <v>5721</v>
      </c>
      <c r="H170" t="s">
        <v>5721</v>
      </c>
      <c r="I170" t="e">
        <f>VLOOKUP(E170,'Info Metodos'!$A$2:$G$80,4,FALSE)</f>
        <v>#N/A</v>
      </c>
      <c r="J170" t="e">
        <f>VLOOKUP(E170,'Info Metodos'!$A$2:$G$80,3,FALSE)</f>
        <v>#N/A</v>
      </c>
      <c r="K170">
        <f t="shared" si="2"/>
        <v>169</v>
      </c>
      <c r="Q170" t="e">
        <f>VLOOKUP(D170,#REF!,1,FALSE)</f>
        <v>#REF!</v>
      </c>
      <c r="R170" t="str">
        <f>IFERROR(VLOOKUP(D170,#REF!,1,FALSE),"No entregado")</f>
        <v>No entregado</v>
      </c>
      <c r="S170" t="str">
        <f>IFERROR(VLOOKUP(D170,#REF!,1,FALSE),"No entregado")</f>
        <v>No entregado</v>
      </c>
    </row>
    <row r="171" spans="1:19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 t="s">
        <v>5721</v>
      </c>
      <c r="H171" t="s">
        <v>5721</v>
      </c>
      <c r="I171" t="e">
        <f>VLOOKUP(E171,'Info Metodos'!$A$2:$G$80,4,FALSE)</f>
        <v>#N/A</v>
      </c>
      <c r="J171" t="e">
        <f>VLOOKUP(E171,'Info Metodos'!$A$2:$G$80,3,FALSE)</f>
        <v>#N/A</v>
      </c>
      <c r="K171">
        <f t="shared" si="2"/>
        <v>170</v>
      </c>
      <c r="Q171" t="e">
        <f>VLOOKUP(D171,#REF!,1,FALSE)</f>
        <v>#REF!</v>
      </c>
      <c r="R171" t="str">
        <f>IFERROR(VLOOKUP(D171,#REF!,1,FALSE),"No entregado")</f>
        <v>No entregado</v>
      </c>
      <c r="S171" t="str">
        <f>IFERROR(VLOOKUP(D171,#REF!,1,FALSE),"No entregado")</f>
        <v>No entregado</v>
      </c>
    </row>
    <row r="172" spans="1:19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 t="s">
        <v>5721</v>
      </c>
      <c r="H172" t="s">
        <v>5721</v>
      </c>
      <c r="I172" t="e">
        <f>VLOOKUP(E172,'Info Metodos'!$A$2:$G$80,4,FALSE)</f>
        <v>#N/A</v>
      </c>
      <c r="J172" t="e">
        <f>VLOOKUP(E172,'Info Metodos'!$A$2:$G$80,3,FALSE)</f>
        <v>#N/A</v>
      </c>
      <c r="K172">
        <f t="shared" si="2"/>
        <v>171</v>
      </c>
      <c r="Q172" t="e">
        <f>VLOOKUP(D172,#REF!,1,FALSE)</f>
        <v>#REF!</v>
      </c>
      <c r="R172" t="str">
        <f>IFERROR(VLOOKUP(D172,#REF!,1,FALSE),"No entregado")</f>
        <v>No entregado</v>
      </c>
      <c r="S172" t="str">
        <f>IFERROR(VLOOKUP(D172,#REF!,1,FALSE),"No entregado")</f>
        <v>No entregado</v>
      </c>
    </row>
    <row r="173" spans="1:19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 t="s">
        <v>5721</v>
      </c>
      <c r="H173" t="s">
        <v>5721</v>
      </c>
      <c r="I173" t="e">
        <f>VLOOKUP(E173,'Info Metodos'!$A$2:$G$80,4,FALSE)</f>
        <v>#N/A</v>
      </c>
      <c r="J173" t="e">
        <f>VLOOKUP(E173,'Info Metodos'!$A$2:$G$80,3,FALSE)</f>
        <v>#N/A</v>
      </c>
      <c r="K173">
        <f t="shared" si="2"/>
        <v>172</v>
      </c>
      <c r="Q173" t="e">
        <f>VLOOKUP(D173,#REF!,1,FALSE)</f>
        <v>#REF!</v>
      </c>
      <c r="R173" t="str">
        <f>IFERROR(VLOOKUP(D173,#REF!,1,FALSE),"No entregado")</f>
        <v>No entregado</v>
      </c>
      <c r="S173" t="str">
        <f>IFERROR(VLOOKUP(D173,#REF!,1,FALSE),"No entregado")</f>
        <v>No entregado</v>
      </c>
    </row>
    <row r="174" spans="1:19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 t="s">
        <v>5721</v>
      </c>
      <c r="H174" t="s">
        <v>5721</v>
      </c>
      <c r="I174" t="e">
        <f>VLOOKUP(E174,'Info Metodos'!$A$2:$G$80,4,FALSE)</f>
        <v>#N/A</v>
      </c>
      <c r="J174" t="e">
        <f>VLOOKUP(E174,'Info Metodos'!$A$2:$G$80,3,FALSE)</f>
        <v>#N/A</v>
      </c>
      <c r="K174">
        <f t="shared" si="2"/>
        <v>173</v>
      </c>
      <c r="Q174" t="e">
        <f>VLOOKUP(D174,#REF!,1,FALSE)</f>
        <v>#REF!</v>
      </c>
      <c r="R174" t="str">
        <f>IFERROR(VLOOKUP(D174,#REF!,1,FALSE),"No entregado")</f>
        <v>No entregado</v>
      </c>
      <c r="S174" t="str">
        <f>IFERROR(VLOOKUP(D174,#REF!,1,FALSE),"No entregado")</f>
        <v>No entregado</v>
      </c>
    </row>
    <row r="175" spans="1:19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 t="s">
        <v>5721</v>
      </c>
      <c r="H175" t="s">
        <v>5721</v>
      </c>
      <c r="I175" t="e">
        <f>VLOOKUP(E175,'Info Metodos'!$A$2:$G$80,4,FALSE)</f>
        <v>#N/A</v>
      </c>
      <c r="J175" t="e">
        <f>VLOOKUP(E175,'Info Metodos'!$A$2:$G$80,3,FALSE)</f>
        <v>#N/A</v>
      </c>
      <c r="K175">
        <f t="shared" si="2"/>
        <v>174</v>
      </c>
      <c r="Q175" t="e">
        <f>VLOOKUP(D175,#REF!,1,FALSE)</f>
        <v>#REF!</v>
      </c>
      <c r="R175" t="str">
        <f>IFERROR(VLOOKUP(D175,#REF!,1,FALSE),"No entregado")</f>
        <v>No entregado</v>
      </c>
      <c r="S175" t="str">
        <f>IFERROR(VLOOKUP(D175,#REF!,1,FALSE),"No entregado")</f>
        <v>No entregado</v>
      </c>
    </row>
    <row r="176" spans="1:19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 t="s">
        <v>5721</v>
      </c>
      <c r="H176" t="s">
        <v>5721</v>
      </c>
      <c r="I176" t="e">
        <f>VLOOKUP(E176,'Info Metodos'!$A$2:$G$80,4,FALSE)</f>
        <v>#N/A</v>
      </c>
      <c r="J176" t="e">
        <f>VLOOKUP(E176,'Info Metodos'!$A$2:$G$80,3,FALSE)</f>
        <v>#N/A</v>
      </c>
      <c r="K176">
        <f t="shared" si="2"/>
        <v>175</v>
      </c>
      <c r="Q176" t="e">
        <f>VLOOKUP(D176,#REF!,1,FALSE)</f>
        <v>#REF!</v>
      </c>
      <c r="R176" t="str">
        <f>IFERROR(VLOOKUP(D176,#REF!,1,FALSE),"No entregado")</f>
        <v>No entregado</v>
      </c>
      <c r="S176" t="str">
        <f>IFERROR(VLOOKUP(D176,#REF!,1,FALSE),"No entregado")</f>
        <v>No entregado</v>
      </c>
    </row>
    <row r="177" spans="1:19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 t="s">
        <v>5721</v>
      </c>
      <c r="H177" t="s">
        <v>5721</v>
      </c>
      <c r="I177" t="e">
        <f>VLOOKUP(E177,'Info Metodos'!$A$2:$G$80,4,FALSE)</f>
        <v>#N/A</v>
      </c>
      <c r="J177" t="e">
        <f>VLOOKUP(E177,'Info Metodos'!$A$2:$G$80,3,FALSE)</f>
        <v>#N/A</v>
      </c>
      <c r="K177">
        <f t="shared" si="2"/>
        <v>176</v>
      </c>
      <c r="Q177" t="e">
        <f>VLOOKUP(D177,#REF!,1,FALSE)</f>
        <v>#REF!</v>
      </c>
      <c r="R177" t="str">
        <f>IFERROR(VLOOKUP(D177,#REF!,1,FALSE),"No entregado")</f>
        <v>No entregado</v>
      </c>
      <c r="S177" t="str">
        <f>IFERROR(VLOOKUP(D177,#REF!,1,FALSE),"No entregado")</f>
        <v>No entregado</v>
      </c>
    </row>
    <row r="178" spans="1:19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 t="s">
        <v>5721</v>
      </c>
      <c r="H178" t="s">
        <v>5721</v>
      </c>
      <c r="I178" t="e">
        <f>VLOOKUP(E178,'Info Metodos'!$A$2:$G$80,4,FALSE)</f>
        <v>#N/A</v>
      </c>
      <c r="J178" t="e">
        <f>VLOOKUP(E178,'Info Metodos'!$A$2:$G$80,3,FALSE)</f>
        <v>#N/A</v>
      </c>
      <c r="K178">
        <f t="shared" si="2"/>
        <v>177</v>
      </c>
      <c r="Q178" t="e">
        <f>VLOOKUP(D178,#REF!,1,FALSE)</f>
        <v>#REF!</v>
      </c>
      <c r="R178" t="str">
        <f>IFERROR(VLOOKUP(D178,#REF!,1,FALSE),"No entregado")</f>
        <v>No entregado</v>
      </c>
      <c r="S178" t="str">
        <f>IFERROR(VLOOKUP(D178,#REF!,1,FALSE),"No entregado")</f>
        <v>No entregado</v>
      </c>
    </row>
    <row r="179" spans="1:19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 t="s">
        <v>5721</v>
      </c>
      <c r="H179" t="s">
        <v>5721</v>
      </c>
      <c r="I179" t="e">
        <f>VLOOKUP(E179,'Info Metodos'!$A$2:$G$80,4,FALSE)</f>
        <v>#N/A</v>
      </c>
      <c r="J179" t="e">
        <f>VLOOKUP(E179,'Info Metodos'!$A$2:$G$80,3,FALSE)</f>
        <v>#N/A</v>
      </c>
      <c r="K179">
        <f t="shared" si="2"/>
        <v>178</v>
      </c>
      <c r="Q179" t="e">
        <f>VLOOKUP(D179,#REF!,1,FALSE)</f>
        <v>#REF!</v>
      </c>
      <c r="R179" t="str">
        <f>IFERROR(VLOOKUP(D179,#REF!,1,FALSE),"No entregado")</f>
        <v>No entregado</v>
      </c>
      <c r="S179" t="str">
        <f>IFERROR(VLOOKUP(D179,#REF!,1,FALSE),"No entregado")</f>
        <v>No entregado</v>
      </c>
    </row>
    <row r="180" spans="1:19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 t="s">
        <v>5721</v>
      </c>
      <c r="H180" t="s">
        <v>5721</v>
      </c>
      <c r="I180" t="e">
        <f>VLOOKUP(E180,'Info Metodos'!$A$2:$G$80,4,FALSE)</f>
        <v>#N/A</v>
      </c>
      <c r="J180" t="e">
        <f>VLOOKUP(E180,'Info Metodos'!$A$2:$G$80,3,FALSE)</f>
        <v>#N/A</v>
      </c>
      <c r="K180">
        <f t="shared" si="2"/>
        <v>179</v>
      </c>
      <c r="Q180" t="e">
        <f>VLOOKUP(D180,#REF!,1,FALSE)</f>
        <v>#REF!</v>
      </c>
      <c r="R180" t="str">
        <f>IFERROR(VLOOKUP(D180,#REF!,1,FALSE),"No entregado")</f>
        <v>No entregado</v>
      </c>
      <c r="S180" t="str">
        <f>IFERROR(VLOOKUP(D180,#REF!,1,FALSE),"No entregado")</f>
        <v>No entregado</v>
      </c>
    </row>
    <row r="181" spans="1:19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 t="s">
        <v>5721</v>
      </c>
      <c r="H181" t="s">
        <v>5721</v>
      </c>
      <c r="I181" t="e">
        <f>VLOOKUP(E181,'Info Metodos'!$A$2:$G$80,4,FALSE)</f>
        <v>#N/A</v>
      </c>
      <c r="J181" t="e">
        <f>VLOOKUP(E181,'Info Metodos'!$A$2:$G$80,3,FALSE)</f>
        <v>#N/A</v>
      </c>
      <c r="K181">
        <f t="shared" si="2"/>
        <v>180</v>
      </c>
      <c r="Q181" t="e">
        <f>VLOOKUP(D181,#REF!,1,FALSE)</f>
        <v>#REF!</v>
      </c>
      <c r="R181" t="str">
        <f>IFERROR(VLOOKUP(D181,#REF!,1,FALSE),"No entregado")</f>
        <v>No entregado</v>
      </c>
      <c r="S181" t="str">
        <f>IFERROR(VLOOKUP(D181,#REF!,1,FALSE),"No entregado")</f>
        <v>No entregado</v>
      </c>
    </row>
    <row r="182" spans="1:19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 t="s">
        <v>5721</v>
      </c>
      <c r="H182" t="s">
        <v>5721</v>
      </c>
      <c r="I182" t="e">
        <f>VLOOKUP(E182,'Info Metodos'!$A$2:$G$80,4,FALSE)</f>
        <v>#N/A</v>
      </c>
      <c r="J182" t="e">
        <f>VLOOKUP(E182,'Info Metodos'!$A$2:$G$80,3,FALSE)</f>
        <v>#N/A</v>
      </c>
      <c r="K182">
        <f t="shared" si="2"/>
        <v>181</v>
      </c>
      <c r="Q182" t="e">
        <f>VLOOKUP(D182,#REF!,1,FALSE)</f>
        <v>#REF!</v>
      </c>
      <c r="R182" t="str">
        <f>IFERROR(VLOOKUP(D182,#REF!,1,FALSE),"No entregado")</f>
        <v>No entregado</v>
      </c>
      <c r="S182" t="str">
        <f>IFERROR(VLOOKUP(D182,#REF!,1,FALSE),"No entregado")</f>
        <v>No entregado</v>
      </c>
    </row>
    <row r="183" spans="1:19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 t="s">
        <v>5721</v>
      </c>
      <c r="H183" t="s">
        <v>5721</v>
      </c>
      <c r="I183" t="e">
        <f>VLOOKUP(E183,'Info Metodos'!$A$2:$G$80,4,FALSE)</f>
        <v>#N/A</v>
      </c>
      <c r="J183" t="e">
        <f>VLOOKUP(E183,'Info Metodos'!$A$2:$G$80,3,FALSE)</f>
        <v>#N/A</v>
      </c>
      <c r="K183">
        <f t="shared" si="2"/>
        <v>182</v>
      </c>
      <c r="Q183" t="e">
        <f>VLOOKUP(D183,#REF!,1,FALSE)</f>
        <v>#REF!</v>
      </c>
      <c r="R183" t="str">
        <f>IFERROR(VLOOKUP(D183,#REF!,1,FALSE),"No entregado")</f>
        <v>No entregado</v>
      </c>
      <c r="S183" t="str">
        <f>IFERROR(VLOOKUP(D183,#REF!,1,FALSE),"No entregado")</f>
        <v>No entregado</v>
      </c>
    </row>
    <row r="184" spans="1:19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 t="s">
        <v>5721</v>
      </c>
      <c r="H184" t="s">
        <v>5721</v>
      </c>
      <c r="I184" t="e">
        <f>VLOOKUP(E184,'Info Metodos'!$A$2:$G$80,4,FALSE)</f>
        <v>#N/A</v>
      </c>
      <c r="J184" t="e">
        <f>VLOOKUP(E184,'Info Metodos'!$A$2:$G$80,3,FALSE)</f>
        <v>#N/A</v>
      </c>
      <c r="K184">
        <f t="shared" si="2"/>
        <v>183</v>
      </c>
      <c r="Q184" t="e">
        <f>VLOOKUP(D184,#REF!,1,FALSE)</f>
        <v>#REF!</v>
      </c>
      <c r="R184" t="str">
        <f>IFERROR(VLOOKUP(D184,#REF!,1,FALSE),"No entregado")</f>
        <v>No entregado</v>
      </c>
      <c r="S184" t="str">
        <f>IFERROR(VLOOKUP(D184,#REF!,1,FALSE),"No entregado")</f>
        <v>No entregado</v>
      </c>
    </row>
    <row r="185" spans="1:19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 t="s">
        <v>5721</v>
      </c>
      <c r="H185" t="s">
        <v>5721</v>
      </c>
      <c r="I185" t="e">
        <f>VLOOKUP(E185,'Info Metodos'!$A$2:$G$80,4,FALSE)</f>
        <v>#N/A</v>
      </c>
      <c r="J185" t="e">
        <f>VLOOKUP(E185,'Info Metodos'!$A$2:$G$80,3,FALSE)</f>
        <v>#N/A</v>
      </c>
      <c r="K185">
        <f t="shared" si="2"/>
        <v>184</v>
      </c>
      <c r="Q185" t="e">
        <f>VLOOKUP(D185,#REF!,1,FALSE)</f>
        <v>#REF!</v>
      </c>
      <c r="R185" t="str">
        <f>IFERROR(VLOOKUP(D185,#REF!,1,FALSE),"No entregado")</f>
        <v>No entregado</v>
      </c>
      <c r="S185" t="str">
        <f>IFERROR(VLOOKUP(D185,#REF!,1,FALSE),"No entregado")</f>
        <v>No entregado</v>
      </c>
    </row>
    <row r="186" spans="1:19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 t="s">
        <v>5721</v>
      </c>
      <c r="H186" t="s">
        <v>5721</v>
      </c>
      <c r="I186" t="e">
        <f>VLOOKUP(E186,'Info Metodos'!$A$2:$G$80,4,FALSE)</f>
        <v>#N/A</v>
      </c>
      <c r="J186" t="e">
        <f>VLOOKUP(E186,'Info Metodos'!$A$2:$G$80,3,FALSE)</f>
        <v>#N/A</v>
      </c>
      <c r="K186">
        <f t="shared" si="2"/>
        <v>185</v>
      </c>
      <c r="Q186" t="e">
        <f>VLOOKUP(D186,#REF!,1,FALSE)</f>
        <v>#REF!</v>
      </c>
      <c r="R186" t="str">
        <f>IFERROR(VLOOKUP(D186,#REF!,1,FALSE),"No entregado")</f>
        <v>No entregado</v>
      </c>
      <c r="S186" t="str">
        <f>IFERROR(VLOOKUP(D186,#REF!,1,FALSE),"No entregado")</f>
        <v>No entregado</v>
      </c>
    </row>
    <row r="187" spans="1:19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 t="s">
        <v>5721</v>
      </c>
      <c r="H187" t="s">
        <v>5721</v>
      </c>
      <c r="I187" t="e">
        <f>VLOOKUP(E187,'Info Metodos'!$A$2:$G$80,4,FALSE)</f>
        <v>#N/A</v>
      </c>
      <c r="J187" t="e">
        <f>VLOOKUP(E187,'Info Metodos'!$A$2:$G$80,3,FALSE)</f>
        <v>#N/A</v>
      </c>
      <c r="K187">
        <f t="shared" si="2"/>
        <v>186</v>
      </c>
      <c r="Q187" t="e">
        <f>VLOOKUP(D187,#REF!,1,FALSE)</f>
        <v>#REF!</v>
      </c>
      <c r="R187" t="str">
        <f>IFERROR(VLOOKUP(D187,#REF!,1,FALSE),"No entregado")</f>
        <v>No entregado</v>
      </c>
      <c r="S187" t="str">
        <f>IFERROR(VLOOKUP(D187,#REF!,1,FALSE),"No entregado")</f>
        <v>No entregado</v>
      </c>
    </row>
    <row r="188" spans="1:19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 t="s">
        <v>5721</v>
      </c>
      <c r="H188" t="s">
        <v>5721</v>
      </c>
      <c r="I188" t="e">
        <f>VLOOKUP(E188,'Info Metodos'!$A$2:$G$80,4,FALSE)</f>
        <v>#N/A</v>
      </c>
      <c r="J188" t="e">
        <f>VLOOKUP(E188,'Info Metodos'!$A$2:$G$80,3,FALSE)</f>
        <v>#N/A</v>
      </c>
      <c r="K188">
        <f t="shared" si="2"/>
        <v>187</v>
      </c>
      <c r="Q188" t="e">
        <f>VLOOKUP(D188,#REF!,1,FALSE)</f>
        <v>#REF!</v>
      </c>
      <c r="R188" t="str">
        <f>IFERROR(VLOOKUP(D188,#REF!,1,FALSE),"No entregado")</f>
        <v>No entregado</v>
      </c>
      <c r="S188" t="str">
        <f>IFERROR(VLOOKUP(D188,#REF!,1,FALSE),"No entregado")</f>
        <v>No entregado</v>
      </c>
    </row>
    <row r="189" spans="1:19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 t="s">
        <v>5721</v>
      </c>
      <c r="H189" t="s">
        <v>5721</v>
      </c>
      <c r="I189" t="e">
        <f>VLOOKUP(E189,'Info Metodos'!$A$2:$G$80,4,FALSE)</f>
        <v>#N/A</v>
      </c>
      <c r="J189" t="e">
        <f>VLOOKUP(E189,'Info Metodos'!$A$2:$G$80,3,FALSE)</f>
        <v>#N/A</v>
      </c>
      <c r="K189">
        <f t="shared" si="2"/>
        <v>188</v>
      </c>
      <c r="Q189" t="e">
        <f>VLOOKUP(D189,#REF!,1,FALSE)</f>
        <v>#REF!</v>
      </c>
      <c r="R189" t="str">
        <f>IFERROR(VLOOKUP(D189,#REF!,1,FALSE),"No entregado")</f>
        <v>No entregado</v>
      </c>
      <c r="S189" t="str">
        <f>IFERROR(VLOOKUP(D189,#REF!,1,FALSE),"No entregado")</f>
        <v>No entregado</v>
      </c>
    </row>
    <row r="190" spans="1:19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 t="s">
        <v>5721</v>
      </c>
      <c r="H190" t="s">
        <v>5721</v>
      </c>
      <c r="I190" t="e">
        <f>VLOOKUP(E190,'Info Metodos'!$A$2:$G$80,4,FALSE)</f>
        <v>#N/A</v>
      </c>
      <c r="J190" t="e">
        <f>VLOOKUP(E190,'Info Metodos'!$A$2:$G$80,3,FALSE)</f>
        <v>#N/A</v>
      </c>
      <c r="K190">
        <f t="shared" si="2"/>
        <v>189</v>
      </c>
      <c r="Q190" t="e">
        <f>VLOOKUP(D190,#REF!,1,FALSE)</f>
        <v>#REF!</v>
      </c>
      <c r="R190" t="str">
        <f>IFERROR(VLOOKUP(D190,#REF!,1,FALSE),"No entregado")</f>
        <v>No entregado</v>
      </c>
      <c r="S190" t="str">
        <f>IFERROR(VLOOKUP(D190,#REF!,1,FALSE),"No entregado")</f>
        <v>No entregado</v>
      </c>
    </row>
    <row r="191" spans="1:19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 t="s">
        <v>5721</v>
      </c>
      <c r="H191" t="s">
        <v>5721</v>
      </c>
      <c r="I191" t="e">
        <f>VLOOKUP(E191,'Info Metodos'!$A$2:$G$80,4,FALSE)</f>
        <v>#N/A</v>
      </c>
      <c r="J191" t="e">
        <f>VLOOKUP(E191,'Info Metodos'!$A$2:$G$80,3,FALSE)</f>
        <v>#N/A</v>
      </c>
      <c r="K191">
        <f t="shared" si="2"/>
        <v>190</v>
      </c>
      <c r="Q191" t="e">
        <f>VLOOKUP(D191,#REF!,1,FALSE)</f>
        <v>#REF!</v>
      </c>
      <c r="R191" t="str">
        <f>IFERROR(VLOOKUP(D191,#REF!,1,FALSE),"No entregado")</f>
        <v>No entregado</v>
      </c>
      <c r="S191" t="str">
        <f>IFERROR(VLOOKUP(D191,#REF!,1,FALSE),"No entregado")</f>
        <v>No entregado</v>
      </c>
    </row>
    <row r="192" spans="1:19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 t="s">
        <v>5721</v>
      </c>
      <c r="H192" t="s">
        <v>5721</v>
      </c>
      <c r="I192" t="e">
        <f>VLOOKUP(E192,'Info Metodos'!$A$2:$G$80,4,FALSE)</f>
        <v>#N/A</v>
      </c>
      <c r="J192" t="e">
        <f>VLOOKUP(E192,'Info Metodos'!$A$2:$G$80,3,FALSE)</f>
        <v>#N/A</v>
      </c>
      <c r="K192">
        <f t="shared" si="2"/>
        <v>191</v>
      </c>
      <c r="Q192" t="e">
        <f>VLOOKUP(D192,#REF!,1,FALSE)</f>
        <v>#REF!</v>
      </c>
      <c r="R192" t="str">
        <f>IFERROR(VLOOKUP(D192,#REF!,1,FALSE),"No entregado")</f>
        <v>No entregado</v>
      </c>
      <c r="S192" t="str">
        <f>IFERROR(VLOOKUP(D192,#REF!,1,FALSE),"No entregado")</f>
        <v>No entregado</v>
      </c>
    </row>
    <row r="193" spans="1:19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 t="s">
        <v>5721</v>
      </c>
      <c r="H193" t="s">
        <v>5721</v>
      </c>
      <c r="I193" t="e">
        <f>VLOOKUP(E193,'Info Metodos'!$A$2:$G$80,4,FALSE)</f>
        <v>#N/A</v>
      </c>
      <c r="J193" t="e">
        <f>VLOOKUP(E193,'Info Metodos'!$A$2:$G$80,3,FALSE)</f>
        <v>#N/A</v>
      </c>
      <c r="K193">
        <f t="shared" si="2"/>
        <v>192</v>
      </c>
      <c r="Q193" t="e">
        <f>VLOOKUP(D193,#REF!,1,FALSE)</f>
        <v>#REF!</v>
      </c>
      <c r="R193" t="str">
        <f>IFERROR(VLOOKUP(D193,#REF!,1,FALSE),"No entregado")</f>
        <v>No entregado</v>
      </c>
      <c r="S193" t="str">
        <f>IFERROR(VLOOKUP(D193,#REF!,1,FALSE),"No entregado")</f>
        <v>No entregado</v>
      </c>
    </row>
    <row r="194" spans="1:19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 t="s">
        <v>5721</v>
      </c>
      <c r="H194" t="s">
        <v>5721</v>
      </c>
      <c r="I194" t="e">
        <f>VLOOKUP(E194,'Info Metodos'!$A$2:$G$80,4,FALSE)</f>
        <v>#N/A</v>
      </c>
      <c r="J194" t="e">
        <f>VLOOKUP(E194,'Info Metodos'!$A$2:$G$80,3,FALSE)</f>
        <v>#N/A</v>
      </c>
      <c r="K194">
        <f t="shared" si="2"/>
        <v>193</v>
      </c>
      <c r="Q194" t="e">
        <f>VLOOKUP(D194,#REF!,1,FALSE)</f>
        <v>#REF!</v>
      </c>
      <c r="R194" t="str">
        <f>IFERROR(VLOOKUP(D194,#REF!,1,FALSE),"No entregado")</f>
        <v>No entregado</v>
      </c>
      <c r="S194" t="str">
        <f>IFERROR(VLOOKUP(D194,#REF!,1,FALSE),"No entregado")</f>
        <v>No entregado</v>
      </c>
    </row>
    <row r="195" spans="1:19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 t="s">
        <v>5721</v>
      </c>
      <c r="H195" t="s">
        <v>5721</v>
      </c>
      <c r="I195" t="e">
        <f>VLOOKUP(E195,'Info Metodos'!$A$2:$G$80,4,FALSE)</f>
        <v>#N/A</v>
      </c>
      <c r="J195" t="e">
        <f>VLOOKUP(E195,'Info Metodos'!$A$2:$G$80,3,FALSE)</f>
        <v>#N/A</v>
      </c>
      <c r="K195">
        <f t="shared" ref="K195:K258" si="3">A195</f>
        <v>194</v>
      </c>
      <c r="Q195" t="e">
        <f>VLOOKUP(D195,#REF!,1,FALSE)</f>
        <v>#REF!</v>
      </c>
      <c r="R195" t="str">
        <f>IFERROR(VLOOKUP(D195,#REF!,1,FALSE),"No entregado")</f>
        <v>No entregado</v>
      </c>
      <c r="S195" t="str">
        <f>IFERROR(VLOOKUP(D195,#REF!,1,FALSE),"No entregado")</f>
        <v>No entregado</v>
      </c>
    </row>
    <row r="196" spans="1:19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 t="s">
        <v>5721</v>
      </c>
      <c r="H196" t="s">
        <v>5721</v>
      </c>
      <c r="I196" t="e">
        <f>VLOOKUP(E196,'Info Metodos'!$A$2:$G$80,4,FALSE)</f>
        <v>#N/A</v>
      </c>
      <c r="J196" t="e">
        <f>VLOOKUP(E196,'Info Metodos'!$A$2:$G$80,3,FALSE)</f>
        <v>#N/A</v>
      </c>
      <c r="K196">
        <f t="shared" si="3"/>
        <v>195</v>
      </c>
      <c r="Q196" t="e">
        <f>VLOOKUP(D196,#REF!,1,FALSE)</f>
        <v>#REF!</v>
      </c>
      <c r="R196" t="str">
        <f>IFERROR(VLOOKUP(D196,#REF!,1,FALSE),"No entregado")</f>
        <v>No entregado</v>
      </c>
      <c r="S196" t="str">
        <f>IFERROR(VLOOKUP(D196,#REF!,1,FALSE),"No entregado")</f>
        <v>No entregado</v>
      </c>
    </row>
    <row r="197" spans="1:19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 t="s">
        <v>5721</v>
      </c>
      <c r="H197" t="s">
        <v>5721</v>
      </c>
      <c r="I197" t="e">
        <f>VLOOKUP(E197,'Info Metodos'!$A$2:$G$80,4,FALSE)</f>
        <v>#N/A</v>
      </c>
      <c r="J197" t="e">
        <f>VLOOKUP(E197,'Info Metodos'!$A$2:$G$80,3,FALSE)</f>
        <v>#N/A</v>
      </c>
      <c r="K197">
        <f t="shared" si="3"/>
        <v>196</v>
      </c>
      <c r="Q197" t="e">
        <f>VLOOKUP(D197,#REF!,1,FALSE)</f>
        <v>#REF!</v>
      </c>
      <c r="R197" t="str">
        <f>IFERROR(VLOOKUP(D197,#REF!,1,FALSE),"No entregado")</f>
        <v>No entregado</v>
      </c>
      <c r="S197" t="str">
        <f>IFERROR(VLOOKUP(D197,#REF!,1,FALSE),"No entregado")</f>
        <v>No entregado</v>
      </c>
    </row>
    <row r="198" spans="1:19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 t="s">
        <v>5721</v>
      </c>
      <c r="H198" t="s">
        <v>5721</v>
      </c>
      <c r="I198" t="e">
        <f>VLOOKUP(E198,'Info Metodos'!$A$2:$G$80,4,FALSE)</f>
        <v>#N/A</v>
      </c>
      <c r="J198" t="e">
        <f>VLOOKUP(E198,'Info Metodos'!$A$2:$G$80,3,FALSE)</f>
        <v>#N/A</v>
      </c>
      <c r="K198">
        <f t="shared" si="3"/>
        <v>197</v>
      </c>
      <c r="Q198" t="e">
        <f>VLOOKUP(D198,#REF!,1,FALSE)</f>
        <v>#REF!</v>
      </c>
      <c r="R198" t="str">
        <f>IFERROR(VLOOKUP(D198,#REF!,1,FALSE),"No entregado")</f>
        <v>No entregado</v>
      </c>
      <c r="S198" t="str">
        <f>IFERROR(VLOOKUP(D198,#REF!,1,FALSE),"No entregado")</f>
        <v>No entregado</v>
      </c>
    </row>
    <row r="199" spans="1:19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 t="s">
        <v>5721</v>
      </c>
      <c r="H199" t="s">
        <v>5721</v>
      </c>
      <c r="I199" t="e">
        <f>VLOOKUP(E199,'Info Metodos'!$A$2:$G$80,4,FALSE)</f>
        <v>#N/A</v>
      </c>
      <c r="J199" t="e">
        <f>VLOOKUP(E199,'Info Metodos'!$A$2:$G$80,3,FALSE)</f>
        <v>#N/A</v>
      </c>
      <c r="K199">
        <f t="shared" si="3"/>
        <v>198</v>
      </c>
      <c r="Q199" t="e">
        <f>VLOOKUP(D199,#REF!,1,FALSE)</f>
        <v>#REF!</v>
      </c>
      <c r="R199" t="str">
        <f>IFERROR(VLOOKUP(D199,#REF!,1,FALSE),"No entregado")</f>
        <v>No entregado</v>
      </c>
      <c r="S199" t="str">
        <f>IFERROR(VLOOKUP(D199,#REF!,1,FALSE),"No entregado")</f>
        <v>No entregado</v>
      </c>
    </row>
    <row r="200" spans="1:19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 t="s">
        <v>5721</v>
      </c>
      <c r="H200" t="s">
        <v>5721</v>
      </c>
      <c r="I200" t="e">
        <f>VLOOKUP(E200,'Info Metodos'!$A$2:$G$80,4,FALSE)</f>
        <v>#N/A</v>
      </c>
      <c r="J200" t="e">
        <f>VLOOKUP(E200,'Info Metodos'!$A$2:$G$80,3,FALSE)</f>
        <v>#N/A</v>
      </c>
      <c r="K200">
        <f t="shared" si="3"/>
        <v>199</v>
      </c>
      <c r="Q200" t="e">
        <f>VLOOKUP(D200,#REF!,1,FALSE)</f>
        <v>#REF!</v>
      </c>
      <c r="R200" t="str">
        <f>IFERROR(VLOOKUP(D200,#REF!,1,FALSE),"No entregado")</f>
        <v>No entregado</v>
      </c>
      <c r="S200" t="str">
        <f>IFERROR(VLOOKUP(D200,#REF!,1,FALSE),"No entregado")</f>
        <v>No entregado</v>
      </c>
    </row>
    <row r="201" spans="1:19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 t="s">
        <v>5721</v>
      </c>
      <c r="H201" t="s">
        <v>5721</v>
      </c>
      <c r="I201" t="e">
        <f>VLOOKUP(E201,'Info Metodos'!$A$2:$G$80,4,FALSE)</f>
        <v>#N/A</v>
      </c>
      <c r="J201" t="e">
        <f>VLOOKUP(E201,'Info Metodos'!$A$2:$G$80,3,FALSE)</f>
        <v>#N/A</v>
      </c>
      <c r="K201">
        <f t="shared" si="3"/>
        <v>200</v>
      </c>
      <c r="Q201" t="e">
        <f>VLOOKUP(D201,#REF!,1,FALSE)</f>
        <v>#REF!</v>
      </c>
      <c r="R201" t="str">
        <f>IFERROR(VLOOKUP(D201,#REF!,1,FALSE),"No entregado")</f>
        <v>No entregado</v>
      </c>
      <c r="S201" t="str">
        <f>IFERROR(VLOOKUP(D201,#REF!,1,FALSE),"No entregado")</f>
        <v>No entregado</v>
      </c>
    </row>
    <row r="202" spans="1:19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 t="s">
        <v>5721</v>
      </c>
      <c r="H202" t="s">
        <v>5721</v>
      </c>
      <c r="I202" t="e">
        <f>VLOOKUP(E202,'Info Metodos'!$A$2:$G$80,4,FALSE)</f>
        <v>#N/A</v>
      </c>
      <c r="J202" t="e">
        <f>VLOOKUP(E202,'Info Metodos'!$A$2:$G$80,3,FALSE)</f>
        <v>#N/A</v>
      </c>
      <c r="K202">
        <f t="shared" si="3"/>
        <v>201</v>
      </c>
      <c r="Q202" t="e">
        <f>VLOOKUP(D202,#REF!,1,FALSE)</f>
        <v>#REF!</v>
      </c>
      <c r="R202" t="str">
        <f>IFERROR(VLOOKUP(D202,#REF!,1,FALSE),"No entregado")</f>
        <v>No entregado</v>
      </c>
      <c r="S202" t="str">
        <f>IFERROR(VLOOKUP(D202,#REF!,1,FALSE),"No entregado")</f>
        <v>No entregado</v>
      </c>
    </row>
    <row r="203" spans="1:19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 t="s">
        <v>5721</v>
      </c>
      <c r="H203" t="s">
        <v>5721</v>
      </c>
      <c r="I203" t="e">
        <f>VLOOKUP(E203,'Info Metodos'!$A$2:$G$80,4,FALSE)</f>
        <v>#N/A</v>
      </c>
      <c r="J203" t="e">
        <f>VLOOKUP(E203,'Info Metodos'!$A$2:$G$80,3,FALSE)</f>
        <v>#N/A</v>
      </c>
      <c r="K203">
        <f t="shared" si="3"/>
        <v>202</v>
      </c>
      <c r="Q203" t="e">
        <f>VLOOKUP(D203,#REF!,1,FALSE)</f>
        <v>#REF!</v>
      </c>
      <c r="R203" t="str">
        <f>IFERROR(VLOOKUP(D203,#REF!,1,FALSE),"No entregado")</f>
        <v>No entregado</v>
      </c>
      <c r="S203" t="str">
        <f>IFERROR(VLOOKUP(D203,#REF!,1,FALSE),"No entregado")</f>
        <v>No entregado</v>
      </c>
    </row>
    <row r="204" spans="1:19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 t="s">
        <v>5721</v>
      </c>
      <c r="H204" t="s">
        <v>5721</v>
      </c>
      <c r="I204" t="e">
        <f>VLOOKUP(E204,'Info Metodos'!$A$2:$G$80,4,FALSE)</f>
        <v>#N/A</v>
      </c>
      <c r="J204" t="e">
        <f>VLOOKUP(E204,'Info Metodos'!$A$2:$G$80,3,FALSE)</f>
        <v>#N/A</v>
      </c>
      <c r="K204">
        <f t="shared" si="3"/>
        <v>203</v>
      </c>
      <c r="Q204" t="e">
        <f>VLOOKUP(D204,#REF!,1,FALSE)</f>
        <v>#REF!</v>
      </c>
      <c r="R204" t="str">
        <f>IFERROR(VLOOKUP(D204,#REF!,1,FALSE),"No entregado")</f>
        <v>No entregado</v>
      </c>
      <c r="S204" t="str">
        <f>IFERROR(VLOOKUP(D204,#REF!,1,FALSE),"No entregado")</f>
        <v>No entregado</v>
      </c>
    </row>
    <row r="205" spans="1:19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 t="s">
        <v>5721</v>
      </c>
      <c r="H205" t="s">
        <v>5721</v>
      </c>
      <c r="I205" t="e">
        <f>VLOOKUP(E205,'Info Metodos'!$A$2:$G$80,4,FALSE)</f>
        <v>#N/A</v>
      </c>
      <c r="J205" t="e">
        <f>VLOOKUP(E205,'Info Metodos'!$A$2:$G$80,3,FALSE)</f>
        <v>#N/A</v>
      </c>
      <c r="K205">
        <f t="shared" si="3"/>
        <v>204</v>
      </c>
      <c r="Q205" t="e">
        <f>VLOOKUP(D205,#REF!,1,FALSE)</f>
        <v>#REF!</v>
      </c>
      <c r="R205" t="str">
        <f>IFERROR(VLOOKUP(D205,#REF!,1,FALSE),"No entregado")</f>
        <v>No entregado</v>
      </c>
      <c r="S205" t="str">
        <f>IFERROR(VLOOKUP(D205,#REF!,1,FALSE),"No entregado")</f>
        <v>No entregado</v>
      </c>
    </row>
    <row r="206" spans="1:19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 t="s">
        <v>5721</v>
      </c>
      <c r="H206" t="s">
        <v>5721</v>
      </c>
      <c r="I206" t="e">
        <f>VLOOKUP(E206,'Info Metodos'!$A$2:$G$80,4,FALSE)</f>
        <v>#N/A</v>
      </c>
      <c r="J206" t="e">
        <f>VLOOKUP(E206,'Info Metodos'!$A$2:$G$80,3,FALSE)</f>
        <v>#N/A</v>
      </c>
      <c r="K206">
        <f t="shared" si="3"/>
        <v>205</v>
      </c>
      <c r="Q206" t="e">
        <f>VLOOKUP(D206,#REF!,1,FALSE)</f>
        <v>#REF!</v>
      </c>
      <c r="R206" t="str">
        <f>IFERROR(VLOOKUP(D206,#REF!,1,FALSE),"No entregado")</f>
        <v>No entregado</v>
      </c>
      <c r="S206" t="str">
        <f>IFERROR(VLOOKUP(D206,#REF!,1,FALSE),"No entregado")</f>
        <v>No entregado</v>
      </c>
    </row>
    <row r="207" spans="1:19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 t="s">
        <v>5721</v>
      </c>
      <c r="H207" t="s">
        <v>5721</v>
      </c>
      <c r="I207" t="e">
        <f>VLOOKUP(E207,'Info Metodos'!$A$2:$G$80,4,FALSE)</f>
        <v>#N/A</v>
      </c>
      <c r="J207" t="e">
        <f>VLOOKUP(E207,'Info Metodos'!$A$2:$G$80,3,FALSE)</f>
        <v>#N/A</v>
      </c>
      <c r="K207">
        <f t="shared" si="3"/>
        <v>206</v>
      </c>
      <c r="Q207" t="e">
        <f>VLOOKUP(D207,#REF!,1,FALSE)</f>
        <v>#REF!</v>
      </c>
      <c r="R207" t="str">
        <f>IFERROR(VLOOKUP(D207,#REF!,1,FALSE),"No entregado")</f>
        <v>No entregado</v>
      </c>
      <c r="S207" t="str">
        <f>IFERROR(VLOOKUP(D207,#REF!,1,FALSE),"No entregado")</f>
        <v>No entregado</v>
      </c>
    </row>
    <row r="208" spans="1:19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 t="s">
        <v>5721</v>
      </c>
      <c r="H208" t="s">
        <v>5721</v>
      </c>
      <c r="I208" t="e">
        <f>VLOOKUP(E208,'Info Metodos'!$A$2:$G$80,4,FALSE)</f>
        <v>#N/A</v>
      </c>
      <c r="J208" t="e">
        <f>VLOOKUP(E208,'Info Metodos'!$A$2:$G$80,3,FALSE)</f>
        <v>#N/A</v>
      </c>
      <c r="K208">
        <f t="shared" si="3"/>
        <v>207</v>
      </c>
      <c r="Q208" t="e">
        <f>VLOOKUP(D208,#REF!,1,FALSE)</f>
        <v>#REF!</v>
      </c>
      <c r="R208" t="str">
        <f>IFERROR(VLOOKUP(D208,#REF!,1,FALSE),"No entregado")</f>
        <v>No entregado</v>
      </c>
      <c r="S208" t="str">
        <f>IFERROR(VLOOKUP(D208,#REF!,1,FALSE),"No entregado")</f>
        <v>No entregado</v>
      </c>
    </row>
    <row r="209" spans="1:19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 t="s">
        <v>5721</v>
      </c>
      <c r="H209" t="s">
        <v>5721</v>
      </c>
      <c r="I209" t="e">
        <f>VLOOKUP(E209,'Info Metodos'!$A$2:$G$80,4,FALSE)</f>
        <v>#N/A</v>
      </c>
      <c r="J209" t="e">
        <f>VLOOKUP(E209,'Info Metodos'!$A$2:$G$80,3,FALSE)</f>
        <v>#N/A</v>
      </c>
      <c r="K209">
        <f t="shared" si="3"/>
        <v>208</v>
      </c>
      <c r="Q209" t="e">
        <f>VLOOKUP(D209,#REF!,1,FALSE)</f>
        <v>#REF!</v>
      </c>
      <c r="R209" t="str">
        <f>IFERROR(VLOOKUP(D209,#REF!,1,FALSE),"No entregado")</f>
        <v>No entregado</v>
      </c>
      <c r="S209" t="str">
        <f>IFERROR(VLOOKUP(D209,#REF!,1,FALSE),"No entregado")</f>
        <v>No entregado</v>
      </c>
    </row>
    <row r="210" spans="1:19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 t="s">
        <v>5721</v>
      </c>
      <c r="H210" t="s">
        <v>5721</v>
      </c>
      <c r="I210" t="e">
        <f>VLOOKUP(E210,'Info Metodos'!$A$2:$G$80,4,FALSE)</f>
        <v>#N/A</v>
      </c>
      <c r="J210" t="e">
        <f>VLOOKUP(E210,'Info Metodos'!$A$2:$G$80,3,FALSE)</f>
        <v>#N/A</v>
      </c>
      <c r="K210">
        <f t="shared" si="3"/>
        <v>209</v>
      </c>
      <c r="Q210" t="e">
        <f>VLOOKUP(D210,#REF!,1,FALSE)</f>
        <v>#REF!</v>
      </c>
      <c r="R210" t="str">
        <f>IFERROR(VLOOKUP(D210,#REF!,1,FALSE),"No entregado")</f>
        <v>No entregado</v>
      </c>
      <c r="S210" t="str">
        <f>IFERROR(VLOOKUP(D210,#REF!,1,FALSE),"No entregado")</f>
        <v>No entregado</v>
      </c>
    </row>
    <row r="211" spans="1:19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 t="s">
        <v>5721</v>
      </c>
      <c r="H211" t="s">
        <v>5721</v>
      </c>
      <c r="I211" t="e">
        <f>VLOOKUP(E211,'Info Metodos'!$A$2:$G$80,4,FALSE)</f>
        <v>#N/A</v>
      </c>
      <c r="J211" t="e">
        <f>VLOOKUP(E211,'Info Metodos'!$A$2:$G$80,3,FALSE)</f>
        <v>#N/A</v>
      </c>
      <c r="K211">
        <f t="shared" si="3"/>
        <v>210</v>
      </c>
      <c r="Q211" t="e">
        <f>VLOOKUP(D211,#REF!,1,FALSE)</f>
        <v>#REF!</v>
      </c>
      <c r="R211" t="str">
        <f>IFERROR(VLOOKUP(D211,#REF!,1,FALSE),"No entregado")</f>
        <v>No entregado</v>
      </c>
      <c r="S211" t="str">
        <f>IFERROR(VLOOKUP(D211,#REF!,1,FALSE),"No entregado")</f>
        <v>No entregado</v>
      </c>
    </row>
    <row r="212" spans="1:19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 t="s">
        <v>5721</v>
      </c>
      <c r="H212" t="s">
        <v>5721</v>
      </c>
      <c r="I212" t="e">
        <f>VLOOKUP(E212,'Info Metodos'!$A$2:$G$80,4,FALSE)</f>
        <v>#N/A</v>
      </c>
      <c r="J212" t="e">
        <f>VLOOKUP(E212,'Info Metodos'!$A$2:$G$80,3,FALSE)</f>
        <v>#N/A</v>
      </c>
      <c r="K212">
        <f t="shared" si="3"/>
        <v>211</v>
      </c>
      <c r="Q212" t="e">
        <f>VLOOKUP(D212,#REF!,1,FALSE)</f>
        <v>#REF!</v>
      </c>
      <c r="R212" t="str">
        <f>IFERROR(VLOOKUP(D212,#REF!,1,FALSE),"No entregado")</f>
        <v>No entregado</v>
      </c>
      <c r="S212" t="str">
        <f>IFERROR(VLOOKUP(D212,#REF!,1,FALSE),"No entregado")</f>
        <v>No entregado</v>
      </c>
    </row>
    <row r="213" spans="1:19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 t="s">
        <v>5721</v>
      </c>
      <c r="H213" t="s">
        <v>5721</v>
      </c>
      <c r="I213" t="e">
        <f>VLOOKUP(E213,'Info Metodos'!$A$2:$G$80,4,FALSE)</f>
        <v>#N/A</v>
      </c>
      <c r="J213" t="e">
        <f>VLOOKUP(E213,'Info Metodos'!$A$2:$G$80,3,FALSE)</f>
        <v>#N/A</v>
      </c>
      <c r="K213">
        <f t="shared" si="3"/>
        <v>212</v>
      </c>
      <c r="Q213" t="e">
        <f>VLOOKUP(D213,#REF!,1,FALSE)</f>
        <v>#REF!</v>
      </c>
      <c r="R213" t="str">
        <f>IFERROR(VLOOKUP(D213,#REF!,1,FALSE),"No entregado")</f>
        <v>No entregado</v>
      </c>
      <c r="S213" t="str">
        <f>IFERROR(VLOOKUP(D213,#REF!,1,FALSE),"No entregado")</f>
        <v>No entregado</v>
      </c>
    </row>
    <row r="214" spans="1:19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 t="s">
        <v>5721</v>
      </c>
      <c r="H214" t="s">
        <v>5721</v>
      </c>
      <c r="I214" t="e">
        <f>VLOOKUP(E214,'Info Metodos'!$A$2:$G$80,4,FALSE)</f>
        <v>#N/A</v>
      </c>
      <c r="J214" t="e">
        <f>VLOOKUP(E214,'Info Metodos'!$A$2:$G$80,3,FALSE)</f>
        <v>#N/A</v>
      </c>
      <c r="K214">
        <f t="shared" si="3"/>
        <v>213</v>
      </c>
      <c r="Q214" t="e">
        <f>VLOOKUP(D214,#REF!,1,FALSE)</f>
        <v>#REF!</v>
      </c>
      <c r="R214" t="str">
        <f>IFERROR(VLOOKUP(D214,#REF!,1,FALSE),"No entregado")</f>
        <v>No entregado</v>
      </c>
      <c r="S214" t="str">
        <f>IFERROR(VLOOKUP(D214,#REF!,1,FALSE),"No entregado")</f>
        <v>No entregado</v>
      </c>
    </row>
    <row r="215" spans="1:19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 t="s">
        <v>5721</v>
      </c>
      <c r="H215" t="s">
        <v>5721</v>
      </c>
      <c r="I215" t="e">
        <f>VLOOKUP(E215,'Info Metodos'!$A$2:$G$80,4,FALSE)</f>
        <v>#N/A</v>
      </c>
      <c r="J215" t="e">
        <f>VLOOKUP(E215,'Info Metodos'!$A$2:$G$80,3,FALSE)</f>
        <v>#N/A</v>
      </c>
      <c r="K215">
        <f t="shared" si="3"/>
        <v>214</v>
      </c>
      <c r="Q215" t="e">
        <f>VLOOKUP(D215,#REF!,1,FALSE)</f>
        <v>#REF!</v>
      </c>
      <c r="R215" t="str">
        <f>IFERROR(VLOOKUP(D215,#REF!,1,FALSE),"No entregado")</f>
        <v>No entregado</v>
      </c>
      <c r="S215" t="str">
        <f>IFERROR(VLOOKUP(D215,#REF!,1,FALSE),"No entregado")</f>
        <v>No entregado</v>
      </c>
    </row>
    <row r="216" spans="1:19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 t="s">
        <v>5721</v>
      </c>
      <c r="H216" t="s">
        <v>5721</v>
      </c>
      <c r="I216" t="e">
        <f>VLOOKUP(E216,'Info Metodos'!$A$2:$G$80,4,FALSE)</f>
        <v>#N/A</v>
      </c>
      <c r="J216" t="e">
        <f>VLOOKUP(E216,'Info Metodos'!$A$2:$G$80,3,FALSE)</f>
        <v>#N/A</v>
      </c>
      <c r="K216">
        <f t="shared" si="3"/>
        <v>215</v>
      </c>
      <c r="Q216" t="e">
        <f>VLOOKUP(D216,#REF!,1,FALSE)</f>
        <v>#REF!</v>
      </c>
      <c r="R216" t="str">
        <f>IFERROR(VLOOKUP(D216,#REF!,1,FALSE),"No entregado")</f>
        <v>No entregado</v>
      </c>
      <c r="S216" t="str">
        <f>IFERROR(VLOOKUP(D216,#REF!,1,FALSE),"No entregado")</f>
        <v>No entregado</v>
      </c>
    </row>
    <row r="217" spans="1:19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 t="s">
        <v>5721</v>
      </c>
      <c r="H217" t="s">
        <v>5721</v>
      </c>
      <c r="I217" t="e">
        <f>VLOOKUP(E217,'Info Metodos'!$A$2:$G$80,4,FALSE)</f>
        <v>#N/A</v>
      </c>
      <c r="J217" t="e">
        <f>VLOOKUP(E217,'Info Metodos'!$A$2:$G$80,3,FALSE)</f>
        <v>#N/A</v>
      </c>
      <c r="K217">
        <f t="shared" si="3"/>
        <v>216</v>
      </c>
      <c r="Q217" t="e">
        <f>VLOOKUP(D217,#REF!,1,FALSE)</f>
        <v>#REF!</v>
      </c>
      <c r="R217" t="str">
        <f>IFERROR(VLOOKUP(D217,#REF!,1,FALSE),"No entregado")</f>
        <v>No entregado</v>
      </c>
      <c r="S217" t="str">
        <f>IFERROR(VLOOKUP(D217,#REF!,1,FALSE),"No entregado")</f>
        <v>No entregado</v>
      </c>
    </row>
    <row r="218" spans="1:19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 t="s">
        <v>5721</v>
      </c>
      <c r="H218" t="s">
        <v>5721</v>
      </c>
      <c r="I218" t="e">
        <f>VLOOKUP(E218,'Info Metodos'!$A$2:$G$80,4,FALSE)</f>
        <v>#N/A</v>
      </c>
      <c r="J218" t="e">
        <f>VLOOKUP(E218,'Info Metodos'!$A$2:$G$80,3,FALSE)</f>
        <v>#N/A</v>
      </c>
      <c r="K218">
        <f t="shared" si="3"/>
        <v>217</v>
      </c>
      <c r="Q218" t="e">
        <f>VLOOKUP(D218,#REF!,1,FALSE)</f>
        <v>#REF!</v>
      </c>
      <c r="R218" t="str">
        <f>IFERROR(VLOOKUP(D218,#REF!,1,FALSE),"No entregado")</f>
        <v>No entregado</v>
      </c>
      <c r="S218" t="str">
        <f>IFERROR(VLOOKUP(D218,#REF!,1,FALSE),"No entregado")</f>
        <v>No entregado</v>
      </c>
    </row>
    <row r="219" spans="1:19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 t="s">
        <v>5721</v>
      </c>
      <c r="H219" t="s">
        <v>5721</v>
      </c>
      <c r="I219" t="e">
        <f>VLOOKUP(E219,'Info Metodos'!$A$2:$G$80,4,FALSE)</f>
        <v>#N/A</v>
      </c>
      <c r="J219" t="e">
        <f>VLOOKUP(E219,'Info Metodos'!$A$2:$G$80,3,FALSE)</f>
        <v>#N/A</v>
      </c>
      <c r="K219">
        <f t="shared" si="3"/>
        <v>218</v>
      </c>
      <c r="Q219" t="e">
        <f>VLOOKUP(D219,#REF!,1,FALSE)</f>
        <v>#REF!</v>
      </c>
      <c r="R219" t="str">
        <f>IFERROR(VLOOKUP(D219,#REF!,1,FALSE),"No entregado")</f>
        <v>No entregado</v>
      </c>
      <c r="S219" t="str">
        <f>IFERROR(VLOOKUP(D219,#REF!,1,FALSE),"No entregado")</f>
        <v>No entregado</v>
      </c>
    </row>
    <row r="220" spans="1:19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 t="s">
        <v>5721</v>
      </c>
      <c r="H220" t="s">
        <v>5721</v>
      </c>
      <c r="I220" t="e">
        <f>VLOOKUP(E220,'Info Metodos'!$A$2:$G$80,4,FALSE)</f>
        <v>#N/A</v>
      </c>
      <c r="J220" t="e">
        <f>VLOOKUP(E220,'Info Metodos'!$A$2:$G$80,3,FALSE)</f>
        <v>#N/A</v>
      </c>
      <c r="K220">
        <f t="shared" si="3"/>
        <v>219</v>
      </c>
      <c r="Q220" t="e">
        <f>VLOOKUP(D220,#REF!,1,FALSE)</f>
        <v>#REF!</v>
      </c>
      <c r="R220" t="str">
        <f>IFERROR(VLOOKUP(D220,#REF!,1,FALSE),"No entregado")</f>
        <v>No entregado</v>
      </c>
      <c r="S220" t="str">
        <f>IFERROR(VLOOKUP(D220,#REF!,1,FALSE),"No entregado")</f>
        <v>No entregado</v>
      </c>
    </row>
    <row r="221" spans="1:19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 t="s">
        <v>5721</v>
      </c>
      <c r="H221" t="s">
        <v>5721</v>
      </c>
      <c r="I221" t="e">
        <f>VLOOKUP(E221,'Info Metodos'!$A$2:$G$80,4,FALSE)</f>
        <v>#N/A</v>
      </c>
      <c r="J221" t="e">
        <f>VLOOKUP(E221,'Info Metodos'!$A$2:$G$80,3,FALSE)</f>
        <v>#N/A</v>
      </c>
      <c r="K221">
        <f t="shared" si="3"/>
        <v>220</v>
      </c>
      <c r="Q221" t="e">
        <f>VLOOKUP(D221,#REF!,1,FALSE)</f>
        <v>#REF!</v>
      </c>
      <c r="R221" t="str">
        <f>IFERROR(VLOOKUP(D221,#REF!,1,FALSE),"No entregado")</f>
        <v>No entregado</v>
      </c>
      <c r="S221" t="str">
        <f>IFERROR(VLOOKUP(D221,#REF!,1,FALSE),"No entregado")</f>
        <v>No entregado</v>
      </c>
    </row>
    <row r="222" spans="1:19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 t="s">
        <v>5721</v>
      </c>
      <c r="H222" t="s">
        <v>5721</v>
      </c>
      <c r="I222" t="e">
        <f>VLOOKUP(E222,'Info Metodos'!$A$2:$G$80,4,FALSE)</f>
        <v>#N/A</v>
      </c>
      <c r="J222" t="e">
        <f>VLOOKUP(E222,'Info Metodos'!$A$2:$G$80,3,FALSE)</f>
        <v>#N/A</v>
      </c>
      <c r="K222">
        <f t="shared" si="3"/>
        <v>221</v>
      </c>
      <c r="Q222" t="e">
        <f>VLOOKUP(D222,#REF!,1,FALSE)</f>
        <v>#REF!</v>
      </c>
      <c r="R222" t="str">
        <f>IFERROR(VLOOKUP(D222,#REF!,1,FALSE),"No entregado")</f>
        <v>No entregado</v>
      </c>
      <c r="S222" t="str">
        <f>IFERROR(VLOOKUP(D222,#REF!,1,FALSE),"No entregado")</f>
        <v>No entregado</v>
      </c>
    </row>
    <row r="223" spans="1:19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 t="s">
        <v>5721</v>
      </c>
      <c r="H223" t="s">
        <v>5721</v>
      </c>
      <c r="I223" t="e">
        <f>VLOOKUP(E223,'Info Metodos'!$A$2:$G$80,4,FALSE)</f>
        <v>#N/A</v>
      </c>
      <c r="J223" t="e">
        <f>VLOOKUP(E223,'Info Metodos'!$A$2:$G$80,3,FALSE)</f>
        <v>#N/A</v>
      </c>
      <c r="K223">
        <f t="shared" si="3"/>
        <v>222</v>
      </c>
      <c r="Q223" t="e">
        <f>VLOOKUP(D223,#REF!,1,FALSE)</f>
        <v>#REF!</v>
      </c>
      <c r="R223" t="str">
        <f>IFERROR(VLOOKUP(D223,#REF!,1,FALSE),"No entregado")</f>
        <v>No entregado</v>
      </c>
      <c r="S223" t="str">
        <f>IFERROR(VLOOKUP(D223,#REF!,1,FALSE),"No entregado")</f>
        <v>No entregado</v>
      </c>
    </row>
    <row r="224" spans="1:19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 t="s">
        <v>5721</v>
      </c>
      <c r="H224" t="s">
        <v>5721</v>
      </c>
      <c r="I224" t="e">
        <f>VLOOKUP(E224,'Info Metodos'!$A$2:$G$80,4,FALSE)</f>
        <v>#N/A</v>
      </c>
      <c r="J224" t="e">
        <f>VLOOKUP(E224,'Info Metodos'!$A$2:$G$80,3,FALSE)</f>
        <v>#N/A</v>
      </c>
      <c r="K224">
        <f t="shared" si="3"/>
        <v>223</v>
      </c>
      <c r="Q224" t="e">
        <f>VLOOKUP(D224,#REF!,1,FALSE)</f>
        <v>#REF!</v>
      </c>
      <c r="R224" t="str">
        <f>IFERROR(VLOOKUP(D224,#REF!,1,FALSE),"No entregado")</f>
        <v>No entregado</v>
      </c>
      <c r="S224" t="str">
        <f>IFERROR(VLOOKUP(D224,#REF!,1,FALSE),"No entregado")</f>
        <v>No entregado</v>
      </c>
    </row>
    <row r="225" spans="1:19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 t="s">
        <v>5721</v>
      </c>
      <c r="H225" t="s">
        <v>5721</v>
      </c>
      <c r="I225" t="e">
        <f>VLOOKUP(E225,'Info Metodos'!$A$2:$G$80,4,FALSE)</f>
        <v>#N/A</v>
      </c>
      <c r="J225" t="e">
        <f>VLOOKUP(E225,'Info Metodos'!$A$2:$G$80,3,FALSE)</f>
        <v>#N/A</v>
      </c>
      <c r="K225">
        <f t="shared" si="3"/>
        <v>224</v>
      </c>
      <c r="Q225" t="e">
        <f>VLOOKUP(D225,#REF!,1,FALSE)</f>
        <v>#REF!</v>
      </c>
      <c r="R225" t="str">
        <f>IFERROR(VLOOKUP(D225,#REF!,1,FALSE),"No entregado")</f>
        <v>No entregado</v>
      </c>
      <c r="S225" t="str">
        <f>IFERROR(VLOOKUP(D225,#REF!,1,FALSE),"No entregado")</f>
        <v>No entregado</v>
      </c>
    </row>
    <row r="226" spans="1:19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 t="s">
        <v>5721</v>
      </c>
      <c r="H226" t="s">
        <v>5721</v>
      </c>
      <c r="I226" t="e">
        <f>VLOOKUP(E226,'Info Metodos'!$A$2:$G$80,4,FALSE)</f>
        <v>#N/A</v>
      </c>
      <c r="J226" t="e">
        <f>VLOOKUP(E226,'Info Metodos'!$A$2:$G$80,3,FALSE)</f>
        <v>#N/A</v>
      </c>
      <c r="K226">
        <f t="shared" si="3"/>
        <v>225</v>
      </c>
      <c r="Q226" t="e">
        <f>VLOOKUP(D226,#REF!,1,FALSE)</f>
        <v>#REF!</v>
      </c>
      <c r="R226" t="str">
        <f>IFERROR(VLOOKUP(D226,#REF!,1,FALSE),"No entregado")</f>
        <v>No entregado</v>
      </c>
      <c r="S226" t="str">
        <f>IFERROR(VLOOKUP(D226,#REF!,1,FALSE),"No entregado")</f>
        <v>No entregado</v>
      </c>
    </row>
    <row r="227" spans="1:19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 t="s">
        <v>5721</v>
      </c>
      <c r="H227" t="s">
        <v>5721</v>
      </c>
      <c r="I227" t="e">
        <f>VLOOKUP(E227,'Info Metodos'!$A$2:$G$80,4,FALSE)</f>
        <v>#N/A</v>
      </c>
      <c r="J227" t="e">
        <f>VLOOKUP(E227,'Info Metodos'!$A$2:$G$80,3,FALSE)</f>
        <v>#N/A</v>
      </c>
      <c r="K227">
        <f t="shared" si="3"/>
        <v>226</v>
      </c>
      <c r="Q227" t="e">
        <f>VLOOKUP(D227,#REF!,1,FALSE)</f>
        <v>#REF!</v>
      </c>
      <c r="R227" t="str">
        <f>IFERROR(VLOOKUP(D227,#REF!,1,FALSE),"No entregado")</f>
        <v>No entregado</v>
      </c>
      <c r="S227" t="str">
        <f>IFERROR(VLOOKUP(D227,#REF!,1,FALSE),"No entregado")</f>
        <v>No entregado</v>
      </c>
    </row>
    <row r="228" spans="1:19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 t="s">
        <v>5721</v>
      </c>
      <c r="H228" t="s">
        <v>5721</v>
      </c>
      <c r="I228" t="e">
        <f>VLOOKUP(E228,'Info Metodos'!$A$2:$G$80,4,FALSE)</f>
        <v>#N/A</v>
      </c>
      <c r="J228" t="e">
        <f>VLOOKUP(E228,'Info Metodos'!$A$2:$G$80,3,FALSE)</f>
        <v>#N/A</v>
      </c>
      <c r="K228">
        <f t="shared" si="3"/>
        <v>227</v>
      </c>
      <c r="Q228" t="e">
        <f>VLOOKUP(D228,#REF!,1,FALSE)</f>
        <v>#REF!</v>
      </c>
      <c r="R228" t="str">
        <f>IFERROR(VLOOKUP(D228,#REF!,1,FALSE),"No entregado")</f>
        <v>No entregado</v>
      </c>
      <c r="S228" t="str">
        <f>IFERROR(VLOOKUP(D228,#REF!,1,FALSE),"No entregado")</f>
        <v>No entregado</v>
      </c>
    </row>
    <row r="229" spans="1:19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 t="s">
        <v>5721</v>
      </c>
      <c r="H229" t="s">
        <v>5721</v>
      </c>
      <c r="I229" t="e">
        <f>VLOOKUP(E229,'Info Metodos'!$A$2:$G$80,4,FALSE)</f>
        <v>#N/A</v>
      </c>
      <c r="J229" t="e">
        <f>VLOOKUP(E229,'Info Metodos'!$A$2:$G$80,3,FALSE)</f>
        <v>#N/A</v>
      </c>
      <c r="K229">
        <f t="shared" si="3"/>
        <v>228</v>
      </c>
      <c r="Q229" t="e">
        <f>VLOOKUP(D229,#REF!,1,FALSE)</f>
        <v>#REF!</v>
      </c>
      <c r="R229" t="str">
        <f>IFERROR(VLOOKUP(D229,#REF!,1,FALSE),"No entregado")</f>
        <v>No entregado</v>
      </c>
      <c r="S229" t="str">
        <f>IFERROR(VLOOKUP(D229,#REF!,1,FALSE),"No entregado")</f>
        <v>No entregado</v>
      </c>
    </row>
    <row r="230" spans="1:19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 t="s">
        <v>5721</v>
      </c>
      <c r="H230" t="s">
        <v>5721</v>
      </c>
      <c r="I230" t="e">
        <f>VLOOKUP(E230,'Info Metodos'!$A$2:$G$80,4,FALSE)</f>
        <v>#N/A</v>
      </c>
      <c r="J230" t="e">
        <f>VLOOKUP(E230,'Info Metodos'!$A$2:$G$80,3,FALSE)</f>
        <v>#N/A</v>
      </c>
      <c r="K230">
        <f t="shared" si="3"/>
        <v>229</v>
      </c>
      <c r="Q230" t="e">
        <f>VLOOKUP(D230,#REF!,1,FALSE)</f>
        <v>#REF!</v>
      </c>
      <c r="R230" t="str">
        <f>IFERROR(VLOOKUP(D230,#REF!,1,FALSE),"No entregado")</f>
        <v>No entregado</v>
      </c>
      <c r="S230" t="str">
        <f>IFERROR(VLOOKUP(D230,#REF!,1,FALSE),"No entregado")</f>
        <v>No entregado</v>
      </c>
    </row>
    <row r="231" spans="1:19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 t="s">
        <v>5721</v>
      </c>
      <c r="H231" t="s">
        <v>5721</v>
      </c>
      <c r="I231" t="e">
        <f>VLOOKUP(E231,'Info Metodos'!$A$2:$G$80,4,FALSE)</f>
        <v>#N/A</v>
      </c>
      <c r="J231" t="e">
        <f>VLOOKUP(E231,'Info Metodos'!$A$2:$G$80,3,FALSE)</f>
        <v>#N/A</v>
      </c>
      <c r="K231">
        <f t="shared" si="3"/>
        <v>230</v>
      </c>
      <c r="Q231" t="e">
        <f>VLOOKUP(D231,#REF!,1,FALSE)</f>
        <v>#REF!</v>
      </c>
      <c r="R231" t="str">
        <f>IFERROR(VLOOKUP(D231,#REF!,1,FALSE),"No entregado")</f>
        <v>No entregado</v>
      </c>
      <c r="S231" t="str">
        <f>IFERROR(VLOOKUP(D231,#REF!,1,FALSE),"No entregado")</f>
        <v>No entregado</v>
      </c>
    </row>
    <row r="232" spans="1:19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 t="s">
        <v>5721</v>
      </c>
      <c r="H232" t="s">
        <v>5721</v>
      </c>
      <c r="I232" t="e">
        <f>VLOOKUP(E232,'Info Metodos'!$A$2:$G$80,4,FALSE)</f>
        <v>#N/A</v>
      </c>
      <c r="J232" t="e">
        <f>VLOOKUP(E232,'Info Metodos'!$A$2:$G$80,3,FALSE)</f>
        <v>#N/A</v>
      </c>
      <c r="K232">
        <f t="shared" si="3"/>
        <v>231</v>
      </c>
      <c r="Q232" t="e">
        <f>VLOOKUP(D232,#REF!,1,FALSE)</f>
        <v>#REF!</v>
      </c>
      <c r="R232" t="str">
        <f>IFERROR(VLOOKUP(D232,#REF!,1,FALSE),"No entregado")</f>
        <v>No entregado</v>
      </c>
      <c r="S232" t="str">
        <f>IFERROR(VLOOKUP(D232,#REF!,1,FALSE),"No entregado")</f>
        <v>No entregado</v>
      </c>
    </row>
    <row r="233" spans="1:19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 t="s">
        <v>5721</v>
      </c>
      <c r="H233" t="s">
        <v>5721</v>
      </c>
      <c r="I233" t="e">
        <f>VLOOKUP(E233,'Info Metodos'!$A$2:$G$80,4,FALSE)</f>
        <v>#N/A</v>
      </c>
      <c r="J233" t="e">
        <f>VLOOKUP(E233,'Info Metodos'!$A$2:$G$80,3,FALSE)</f>
        <v>#N/A</v>
      </c>
      <c r="K233">
        <f t="shared" si="3"/>
        <v>232</v>
      </c>
      <c r="Q233" t="e">
        <f>VLOOKUP(D233,#REF!,1,FALSE)</f>
        <v>#REF!</v>
      </c>
      <c r="R233" t="str">
        <f>IFERROR(VLOOKUP(D233,#REF!,1,FALSE),"No entregado")</f>
        <v>No entregado</v>
      </c>
      <c r="S233" t="str">
        <f>IFERROR(VLOOKUP(D233,#REF!,1,FALSE),"No entregado")</f>
        <v>No entregado</v>
      </c>
    </row>
    <row r="234" spans="1:19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 t="s">
        <v>5721</v>
      </c>
      <c r="H234" t="s">
        <v>5721</v>
      </c>
      <c r="I234" t="e">
        <f>VLOOKUP(E234,'Info Metodos'!$A$2:$G$80,4,FALSE)</f>
        <v>#N/A</v>
      </c>
      <c r="J234" t="e">
        <f>VLOOKUP(E234,'Info Metodos'!$A$2:$G$80,3,FALSE)</f>
        <v>#N/A</v>
      </c>
      <c r="K234">
        <f t="shared" si="3"/>
        <v>233</v>
      </c>
      <c r="Q234" t="e">
        <f>VLOOKUP(D234,#REF!,1,FALSE)</f>
        <v>#REF!</v>
      </c>
      <c r="R234" t="str">
        <f>IFERROR(VLOOKUP(D234,#REF!,1,FALSE),"No entregado")</f>
        <v>No entregado</v>
      </c>
      <c r="S234" t="str">
        <f>IFERROR(VLOOKUP(D234,#REF!,1,FALSE),"No entregado")</f>
        <v>No entregado</v>
      </c>
    </row>
    <row r="235" spans="1:19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 t="s">
        <v>5721</v>
      </c>
      <c r="H235" t="s">
        <v>5721</v>
      </c>
      <c r="I235" t="e">
        <f>VLOOKUP(E235,'Info Metodos'!$A$2:$G$80,4,FALSE)</f>
        <v>#N/A</v>
      </c>
      <c r="J235" t="e">
        <f>VLOOKUP(E235,'Info Metodos'!$A$2:$G$80,3,FALSE)</f>
        <v>#N/A</v>
      </c>
      <c r="K235">
        <f t="shared" si="3"/>
        <v>234</v>
      </c>
      <c r="Q235" t="e">
        <f>VLOOKUP(D235,#REF!,1,FALSE)</f>
        <v>#REF!</v>
      </c>
      <c r="R235" t="str">
        <f>IFERROR(VLOOKUP(D235,#REF!,1,FALSE),"No entregado")</f>
        <v>No entregado</v>
      </c>
      <c r="S235" t="str">
        <f>IFERROR(VLOOKUP(D235,#REF!,1,FALSE),"No entregado")</f>
        <v>No entregado</v>
      </c>
    </row>
    <row r="236" spans="1:19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 t="s">
        <v>5721</v>
      </c>
      <c r="H236" t="s">
        <v>5721</v>
      </c>
      <c r="I236" t="e">
        <f>VLOOKUP(E236,'Info Metodos'!$A$2:$G$80,4,FALSE)</f>
        <v>#N/A</v>
      </c>
      <c r="J236" t="e">
        <f>VLOOKUP(E236,'Info Metodos'!$A$2:$G$80,3,FALSE)</f>
        <v>#N/A</v>
      </c>
      <c r="K236">
        <f t="shared" si="3"/>
        <v>235</v>
      </c>
      <c r="Q236" t="e">
        <f>VLOOKUP(D236,#REF!,1,FALSE)</f>
        <v>#REF!</v>
      </c>
      <c r="R236" t="str">
        <f>IFERROR(VLOOKUP(D236,#REF!,1,FALSE),"No entregado")</f>
        <v>No entregado</v>
      </c>
      <c r="S236" t="str">
        <f>IFERROR(VLOOKUP(D236,#REF!,1,FALSE),"No entregado")</f>
        <v>No entregado</v>
      </c>
    </row>
    <row r="237" spans="1:19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 t="s">
        <v>5721</v>
      </c>
      <c r="H237" t="s">
        <v>5721</v>
      </c>
      <c r="I237" t="e">
        <f>VLOOKUP(E237,'Info Metodos'!$A$2:$G$80,4,FALSE)</f>
        <v>#N/A</v>
      </c>
      <c r="J237" t="e">
        <f>VLOOKUP(E237,'Info Metodos'!$A$2:$G$80,3,FALSE)</f>
        <v>#N/A</v>
      </c>
      <c r="K237">
        <f t="shared" si="3"/>
        <v>236</v>
      </c>
      <c r="Q237" t="e">
        <f>VLOOKUP(D237,#REF!,1,FALSE)</f>
        <v>#REF!</v>
      </c>
      <c r="R237" t="str">
        <f>IFERROR(VLOOKUP(D237,#REF!,1,FALSE),"No entregado")</f>
        <v>No entregado</v>
      </c>
      <c r="S237" t="str">
        <f>IFERROR(VLOOKUP(D237,#REF!,1,FALSE),"No entregado")</f>
        <v>No entregado</v>
      </c>
    </row>
    <row r="238" spans="1:19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 t="s">
        <v>5721</v>
      </c>
      <c r="H238" t="s">
        <v>5721</v>
      </c>
      <c r="I238" t="e">
        <f>VLOOKUP(E238,'Info Metodos'!$A$2:$G$80,4,FALSE)</f>
        <v>#N/A</v>
      </c>
      <c r="J238" t="e">
        <f>VLOOKUP(E238,'Info Metodos'!$A$2:$G$80,3,FALSE)</f>
        <v>#N/A</v>
      </c>
      <c r="K238">
        <f t="shared" si="3"/>
        <v>237</v>
      </c>
      <c r="Q238" t="e">
        <f>VLOOKUP(D238,#REF!,1,FALSE)</f>
        <v>#REF!</v>
      </c>
      <c r="R238" t="str">
        <f>IFERROR(VLOOKUP(D238,#REF!,1,FALSE),"No entregado")</f>
        <v>No entregado</v>
      </c>
      <c r="S238" t="str">
        <f>IFERROR(VLOOKUP(D238,#REF!,1,FALSE),"No entregado")</f>
        <v>No entregado</v>
      </c>
    </row>
    <row r="239" spans="1:19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 t="s">
        <v>5721</v>
      </c>
      <c r="H239" t="s">
        <v>5721</v>
      </c>
      <c r="I239" t="e">
        <f>VLOOKUP(E239,'Info Metodos'!$A$2:$G$80,4,FALSE)</f>
        <v>#N/A</v>
      </c>
      <c r="J239" t="e">
        <f>VLOOKUP(E239,'Info Metodos'!$A$2:$G$80,3,FALSE)</f>
        <v>#N/A</v>
      </c>
      <c r="K239">
        <f t="shared" si="3"/>
        <v>238</v>
      </c>
      <c r="Q239" t="e">
        <f>VLOOKUP(D239,#REF!,1,FALSE)</f>
        <v>#REF!</v>
      </c>
      <c r="R239" t="str">
        <f>IFERROR(VLOOKUP(D239,#REF!,1,FALSE),"No entregado")</f>
        <v>No entregado</v>
      </c>
      <c r="S239" t="str">
        <f>IFERROR(VLOOKUP(D239,#REF!,1,FALSE),"No entregado")</f>
        <v>No entregado</v>
      </c>
    </row>
    <row r="240" spans="1:19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 t="s">
        <v>5721</v>
      </c>
      <c r="H240" t="s">
        <v>5721</v>
      </c>
      <c r="I240" t="e">
        <f>VLOOKUP(E240,'Info Metodos'!$A$2:$G$80,4,FALSE)</f>
        <v>#N/A</v>
      </c>
      <c r="J240" t="e">
        <f>VLOOKUP(E240,'Info Metodos'!$A$2:$G$80,3,FALSE)</f>
        <v>#N/A</v>
      </c>
      <c r="K240">
        <f t="shared" si="3"/>
        <v>239</v>
      </c>
      <c r="Q240" t="e">
        <f>VLOOKUP(D240,#REF!,1,FALSE)</f>
        <v>#REF!</v>
      </c>
      <c r="R240" t="str">
        <f>IFERROR(VLOOKUP(D240,#REF!,1,FALSE),"No entregado")</f>
        <v>No entregado</v>
      </c>
      <c r="S240" t="str">
        <f>IFERROR(VLOOKUP(D240,#REF!,1,FALSE),"No entregado")</f>
        <v>No entregado</v>
      </c>
    </row>
    <row r="241" spans="1:19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 t="s">
        <v>5721</v>
      </c>
      <c r="H241" t="s">
        <v>5721</v>
      </c>
      <c r="I241" t="e">
        <f>VLOOKUP(E241,'Info Metodos'!$A$2:$G$80,4,FALSE)</f>
        <v>#N/A</v>
      </c>
      <c r="J241" t="e">
        <f>VLOOKUP(E241,'Info Metodos'!$A$2:$G$80,3,FALSE)</f>
        <v>#N/A</v>
      </c>
      <c r="K241">
        <f t="shared" si="3"/>
        <v>240</v>
      </c>
      <c r="Q241" t="e">
        <f>VLOOKUP(D241,#REF!,1,FALSE)</f>
        <v>#REF!</v>
      </c>
      <c r="R241" t="str">
        <f>IFERROR(VLOOKUP(D241,#REF!,1,FALSE),"No entregado")</f>
        <v>No entregado</v>
      </c>
      <c r="S241" t="str">
        <f>IFERROR(VLOOKUP(D241,#REF!,1,FALSE),"No entregado")</f>
        <v>No entregado</v>
      </c>
    </row>
    <row r="242" spans="1:19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 t="s">
        <v>5721</v>
      </c>
      <c r="H242" t="s">
        <v>5721</v>
      </c>
      <c r="I242" t="e">
        <f>VLOOKUP(E242,'Info Metodos'!$A$2:$G$80,4,FALSE)</f>
        <v>#N/A</v>
      </c>
      <c r="J242" t="e">
        <f>VLOOKUP(E242,'Info Metodos'!$A$2:$G$80,3,FALSE)</f>
        <v>#N/A</v>
      </c>
      <c r="K242">
        <f t="shared" si="3"/>
        <v>241</v>
      </c>
      <c r="Q242" t="e">
        <f>VLOOKUP(D242,#REF!,1,FALSE)</f>
        <v>#REF!</v>
      </c>
      <c r="R242" t="str">
        <f>IFERROR(VLOOKUP(D242,#REF!,1,FALSE),"No entregado")</f>
        <v>No entregado</v>
      </c>
      <c r="S242" t="str">
        <f>IFERROR(VLOOKUP(D242,#REF!,1,FALSE),"No entregado")</f>
        <v>No entregado</v>
      </c>
    </row>
    <row r="243" spans="1:19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 t="s">
        <v>5721</v>
      </c>
      <c r="H243" t="s">
        <v>5721</v>
      </c>
      <c r="I243" t="e">
        <f>VLOOKUP(E243,'Info Metodos'!$A$2:$G$80,4,FALSE)</f>
        <v>#N/A</v>
      </c>
      <c r="J243" t="e">
        <f>VLOOKUP(E243,'Info Metodos'!$A$2:$G$80,3,FALSE)</f>
        <v>#N/A</v>
      </c>
      <c r="K243">
        <f t="shared" si="3"/>
        <v>242</v>
      </c>
      <c r="Q243" t="e">
        <f>VLOOKUP(D243,#REF!,1,FALSE)</f>
        <v>#REF!</v>
      </c>
      <c r="R243" t="str">
        <f>IFERROR(VLOOKUP(D243,#REF!,1,FALSE),"No entregado")</f>
        <v>No entregado</v>
      </c>
      <c r="S243" t="str">
        <f>IFERROR(VLOOKUP(D243,#REF!,1,FALSE),"No entregado")</f>
        <v>No entregado</v>
      </c>
    </row>
    <row r="244" spans="1:19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 t="s">
        <v>5721</v>
      </c>
      <c r="H244" t="s">
        <v>5721</v>
      </c>
      <c r="I244" t="e">
        <f>VLOOKUP(E244,'Info Metodos'!$A$2:$G$80,4,FALSE)</f>
        <v>#N/A</v>
      </c>
      <c r="J244" t="e">
        <f>VLOOKUP(E244,'Info Metodos'!$A$2:$G$80,3,FALSE)</f>
        <v>#N/A</v>
      </c>
      <c r="K244">
        <f t="shared" si="3"/>
        <v>243</v>
      </c>
      <c r="Q244" t="e">
        <f>VLOOKUP(D244,#REF!,1,FALSE)</f>
        <v>#REF!</v>
      </c>
      <c r="R244" t="str">
        <f>IFERROR(VLOOKUP(D244,#REF!,1,FALSE),"No entregado")</f>
        <v>No entregado</v>
      </c>
      <c r="S244" t="str">
        <f>IFERROR(VLOOKUP(D244,#REF!,1,FALSE),"No entregado")</f>
        <v>No entregado</v>
      </c>
    </row>
    <row r="245" spans="1:19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 t="s">
        <v>5721</v>
      </c>
      <c r="H245" t="s">
        <v>5721</v>
      </c>
      <c r="I245" t="e">
        <f>VLOOKUP(E245,'Info Metodos'!$A$2:$G$80,4,FALSE)</f>
        <v>#N/A</v>
      </c>
      <c r="J245" t="e">
        <f>VLOOKUP(E245,'Info Metodos'!$A$2:$G$80,3,FALSE)</f>
        <v>#N/A</v>
      </c>
      <c r="K245">
        <f t="shared" si="3"/>
        <v>244</v>
      </c>
      <c r="Q245" t="e">
        <f>VLOOKUP(D245,#REF!,1,FALSE)</f>
        <v>#REF!</v>
      </c>
      <c r="R245" t="str">
        <f>IFERROR(VLOOKUP(D245,#REF!,1,FALSE),"No entregado")</f>
        <v>No entregado</v>
      </c>
      <c r="S245" t="str">
        <f>IFERROR(VLOOKUP(D245,#REF!,1,FALSE),"No entregado")</f>
        <v>No entregado</v>
      </c>
    </row>
    <row r="246" spans="1:19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 t="s">
        <v>5721</v>
      </c>
      <c r="H246" t="s">
        <v>5721</v>
      </c>
      <c r="I246" t="e">
        <f>VLOOKUP(E246,'Info Metodos'!$A$2:$G$80,4,FALSE)</f>
        <v>#N/A</v>
      </c>
      <c r="J246" t="e">
        <f>VLOOKUP(E246,'Info Metodos'!$A$2:$G$80,3,FALSE)</f>
        <v>#N/A</v>
      </c>
      <c r="K246">
        <f t="shared" si="3"/>
        <v>245</v>
      </c>
      <c r="Q246" t="e">
        <f>VLOOKUP(D246,#REF!,1,FALSE)</f>
        <v>#REF!</v>
      </c>
      <c r="R246" t="str">
        <f>IFERROR(VLOOKUP(D246,#REF!,1,FALSE),"No entregado")</f>
        <v>No entregado</v>
      </c>
      <c r="S246" t="str">
        <f>IFERROR(VLOOKUP(D246,#REF!,1,FALSE),"No entregado")</f>
        <v>No entregado</v>
      </c>
    </row>
    <row r="247" spans="1:19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 t="s">
        <v>5721</v>
      </c>
      <c r="H247" t="s">
        <v>5721</v>
      </c>
      <c r="I247" t="e">
        <f>VLOOKUP(E247,'Info Metodos'!$A$2:$G$80,4,FALSE)</f>
        <v>#N/A</v>
      </c>
      <c r="J247" t="e">
        <f>VLOOKUP(E247,'Info Metodos'!$A$2:$G$80,3,FALSE)</f>
        <v>#N/A</v>
      </c>
      <c r="K247">
        <f t="shared" si="3"/>
        <v>246</v>
      </c>
      <c r="Q247" t="e">
        <f>VLOOKUP(D247,#REF!,1,FALSE)</f>
        <v>#REF!</v>
      </c>
      <c r="R247" t="str">
        <f>IFERROR(VLOOKUP(D247,#REF!,1,FALSE),"No entregado")</f>
        <v>No entregado</v>
      </c>
      <c r="S247" t="str">
        <f>IFERROR(VLOOKUP(D247,#REF!,1,FALSE),"No entregado")</f>
        <v>No entregado</v>
      </c>
    </row>
    <row r="248" spans="1:19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 t="s">
        <v>5721</v>
      </c>
      <c r="H248" t="s">
        <v>5721</v>
      </c>
      <c r="I248" t="e">
        <f>VLOOKUP(E248,'Info Metodos'!$A$2:$G$80,4,FALSE)</f>
        <v>#N/A</v>
      </c>
      <c r="J248" t="e">
        <f>VLOOKUP(E248,'Info Metodos'!$A$2:$G$80,3,FALSE)</f>
        <v>#N/A</v>
      </c>
      <c r="K248">
        <f t="shared" si="3"/>
        <v>247</v>
      </c>
      <c r="Q248" t="e">
        <f>VLOOKUP(D248,#REF!,1,FALSE)</f>
        <v>#REF!</v>
      </c>
      <c r="R248" t="str">
        <f>IFERROR(VLOOKUP(D248,#REF!,1,FALSE),"No entregado")</f>
        <v>No entregado</v>
      </c>
      <c r="S248" t="str">
        <f>IFERROR(VLOOKUP(D248,#REF!,1,FALSE),"No entregado")</f>
        <v>No entregado</v>
      </c>
    </row>
    <row r="249" spans="1:19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 t="s">
        <v>5721</v>
      </c>
      <c r="H249" t="s">
        <v>5721</v>
      </c>
      <c r="I249" t="e">
        <f>VLOOKUP(E249,'Info Metodos'!$A$2:$G$80,4,FALSE)</f>
        <v>#N/A</v>
      </c>
      <c r="J249" t="e">
        <f>VLOOKUP(E249,'Info Metodos'!$A$2:$G$80,3,FALSE)</f>
        <v>#N/A</v>
      </c>
      <c r="K249">
        <f t="shared" si="3"/>
        <v>248</v>
      </c>
      <c r="Q249" t="e">
        <f>VLOOKUP(D249,#REF!,1,FALSE)</f>
        <v>#REF!</v>
      </c>
      <c r="R249" t="str">
        <f>IFERROR(VLOOKUP(D249,#REF!,1,FALSE),"No entregado")</f>
        <v>No entregado</v>
      </c>
      <c r="S249" t="str">
        <f>IFERROR(VLOOKUP(D249,#REF!,1,FALSE),"No entregado")</f>
        <v>No entregado</v>
      </c>
    </row>
    <row r="250" spans="1:19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 t="s">
        <v>5721</v>
      </c>
      <c r="H250" t="s">
        <v>5721</v>
      </c>
      <c r="I250" t="e">
        <f>VLOOKUP(E250,'Info Metodos'!$A$2:$G$80,4,FALSE)</f>
        <v>#N/A</v>
      </c>
      <c r="J250" t="e">
        <f>VLOOKUP(E250,'Info Metodos'!$A$2:$G$80,3,FALSE)</f>
        <v>#N/A</v>
      </c>
      <c r="K250">
        <f t="shared" si="3"/>
        <v>249</v>
      </c>
      <c r="Q250" t="e">
        <f>VLOOKUP(D250,#REF!,1,FALSE)</f>
        <v>#REF!</v>
      </c>
      <c r="R250" t="str">
        <f>IFERROR(VLOOKUP(D250,#REF!,1,FALSE),"No entregado")</f>
        <v>No entregado</v>
      </c>
      <c r="S250" t="str">
        <f>IFERROR(VLOOKUP(D250,#REF!,1,FALSE),"No entregado")</f>
        <v>No entregado</v>
      </c>
    </row>
    <row r="251" spans="1:19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 t="s">
        <v>5721</v>
      </c>
      <c r="H251" t="s">
        <v>5721</v>
      </c>
      <c r="I251" t="e">
        <f>VLOOKUP(E251,'Info Metodos'!$A$2:$G$80,4,FALSE)</f>
        <v>#N/A</v>
      </c>
      <c r="J251" t="e">
        <f>VLOOKUP(E251,'Info Metodos'!$A$2:$G$80,3,FALSE)</f>
        <v>#N/A</v>
      </c>
      <c r="K251">
        <f t="shared" si="3"/>
        <v>250</v>
      </c>
      <c r="Q251" t="e">
        <f>VLOOKUP(D251,#REF!,1,FALSE)</f>
        <v>#REF!</v>
      </c>
      <c r="R251" t="str">
        <f>IFERROR(VLOOKUP(D251,#REF!,1,FALSE),"No entregado")</f>
        <v>No entregado</v>
      </c>
      <c r="S251" t="str">
        <f>IFERROR(VLOOKUP(D251,#REF!,1,FALSE),"No entregado")</f>
        <v>No entregado</v>
      </c>
    </row>
    <row r="252" spans="1:19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 t="s">
        <v>5721</v>
      </c>
      <c r="H252" t="s">
        <v>5721</v>
      </c>
      <c r="I252" t="e">
        <f>VLOOKUP(E252,'Info Metodos'!$A$2:$G$80,4,FALSE)</f>
        <v>#N/A</v>
      </c>
      <c r="J252" t="e">
        <f>VLOOKUP(E252,'Info Metodos'!$A$2:$G$80,3,FALSE)</f>
        <v>#N/A</v>
      </c>
      <c r="K252">
        <f t="shared" si="3"/>
        <v>251</v>
      </c>
      <c r="Q252" t="e">
        <f>VLOOKUP(D252,#REF!,1,FALSE)</f>
        <v>#REF!</v>
      </c>
      <c r="R252" t="str">
        <f>IFERROR(VLOOKUP(D252,#REF!,1,FALSE),"No entregado")</f>
        <v>No entregado</v>
      </c>
      <c r="S252" t="str">
        <f>IFERROR(VLOOKUP(D252,#REF!,1,FALSE),"No entregado")</f>
        <v>No entregado</v>
      </c>
    </row>
    <row r="253" spans="1:19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 t="s">
        <v>5721</v>
      </c>
      <c r="H253" t="s">
        <v>5721</v>
      </c>
      <c r="I253" t="e">
        <f>VLOOKUP(E253,'Info Metodos'!$A$2:$G$80,4,FALSE)</f>
        <v>#N/A</v>
      </c>
      <c r="J253" t="e">
        <f>VLOOKUP(E253,'Info Metodos'!$A$2:$G$80,3,FALSE)</f>
        <v>#N/A</v>
      </c>
      <c r="K253">
        <f t="shared" si="3"/>
        <v>252</v>
      </c>
      <c r="Q253" t="e">
        <f>VLOOKUP(D253,#REF!,1,FALSE)</f>
        <v>#REF!</v>
      </c>
      <c r="R253" t="str">
        <f>IFERROR(VLOOKUP(D253,#REF!,1,FALSE),"No entregado")</f>
        <v>No entregado</v>
      </c>
      <c r="S253" t="str">
        <f>IFERROR(VLOOKUP(D253,#REF!,1,FALSE),"No entregado")</f>
        <v>No entregado</v>
      </c>
    </row>
    <row r="254" spans="1:19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 t="s">
        <v>5721</v>
      </c>
      <c r="H254" t="s">
        <v>5721</v>
      </c>
      <c r="I254" t="e">
        <f>VLOOKUP(E254,'Info Metodos'!$A$2:$G$80,4,FALSE)</f>
        <v>#N/A</v>
      </c>
      <c r="J254" t="e">
        <f>VLOOKUP(E254,'Info Metodos'!$A$2:$G$80,3,FALSE)</f>
        <v>#N/A</v>
      </c>
      <c r="K254">
        <f t="shared" si="3"/>
        <v>253</v>
      </c>
      <c r="Q254" t="e">
        <f>VLOOKUP(D254,#REF!,1,FALSE)</f>
        <v>#REF!</v>
      </c>
      <c r="R254" t="str">
        <f>IFERROR(VLOOKUP(D254,#REF!,1,FALSE),"No entregado")</f>
        <v>No entregado</v>
      </c>
      <c r="S254" t="str">
        <f>IFERROR(VLOOKUP(D254,#REF!,1,FALSE),"No entregado")</f>
        <v>No entregado</v>
      </c>
    </row>
    <row r="255" spans="1:19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 t="s">
        <v>5721</v>
      </c>
      <c r="H255" t="s">
        <v>5721</v>
      </c>
      <c r="I255" t="e">
        <f>VLOOKUP(E255,'Info Metodos'!$A$2:$G$80,4,FALSE)</f>
        <v>#N/A</v>
      </c>
      <c r="J255" t="e">
        <f>VLOOKUP(E255,'Info Metodos'!$A$2:$G$80,3,FALSE)</f>
        <v>#N/A</v>
      </c>
      <c r="K255">
        <f t="shared" si="3"/>
        <v>254</v>
      </c>
      <c r="Q255" t="e">
        <f>VLOOKUP(D255,#REF!,1,FALSE)</f>
        <v>#REF!</v>
      </c>
      <c r="R255" t="str">
        <f>IFERROR(VLOOKUP(D255,#REF!,1,FALSE),"No entregado")</f>
        <v>No entregado</v>
      </c>
      <c r="S255" t="str">
        <f>IFERROR(VLOOKUP(D255,#REF!,1,FALSE),"No entregado")</f>
        <v>No entregado</v>
      </c>
    </row>
    <row r="256" spans="1:19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 t="s">
        <v>5721</v>
      </c>
      <c r="H256" t="s">
        <v>5721</v>
      </c>
      <c r="I256" t="e">
        <f>VLOOKUP(E256,'Info Metodos'!$A$2:$G$80,4,FALSE)</f>
        <v>#N/A</v>
      </c>
      <c r="J256" t="e">
        <f>VLOOKUP(E256,'Info Metodos'!$A$2:$G$80,3,FALSE)</f>
        <v>#N/A</v>
      </c>
      <c r="K256">
        <f t="shared" si="3"/>
        <v>255</v>
      </c>
      <c r="Q256" t="e">
        <f>VLOOKUP(D256,#REF!,1,FALSE)</f>
        <v>#REF!</v>
      </c>
      <c r="R256" t="str">
        <f>IFERROR(VLOOKUP(D256,#REF!,1,FALSE),"No entregado")</f>
        <v>No entregado</v>
      </c>
      <c r="S256" t="str">
        <f>IFERROR(VLOOKUP(D256,#REF!,1,FALSE),"No entregado")</f>
        <v>No entregado</v>
      </c>
    </row>
    <row r="257" spans="1:19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 t="s">
        <v>5721</v>
      </c>
      <c r="H257" t="s">
        <v>5721</v>
      </c>
      <c r="I257" t="e">
        <f>VLOOKUP(E257,'Info Metodos'!$A$2:$G$80,4,FALSE)</f>
        <v>#N/A</v>
      </c>
      <c r="J257" t="e">
        <f>VLOOKUP(E257,'Info Metodos'!$A$2:$G$80,3,FALSE)</f>
        <v>#N/A</v>
      </c>
      <c r="K257">
        <f t="shared" si="3"/>
        <v>256</v>
      </c>
      <c r="Q257" t="e">
        <f>VLOOKUP(D257,#REF!,1,FALSE)</f>
        <v>#REF!</v>
      </c>
      <c r="R257" t="str">
        <f>IFERROR(VLOOKUP(D257,#REF!,1,FALSE),"No entregado")</f>
        <v>No entregado</v>
      </c>
      <c r="S257" t="str">
        <f>IFERROR(VLOOKUP(D257,#REF!,1,FALSE),"No entregado")</f>
        <v>No entregado</v>
      </c>
    </row>
    <row r="258" spans="1:19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 t="s">
        <v>5721</v>
      </c>
      <c r="H258" t="s">
        <v>5721</v>
      </c>
      <c r="I258" t="e">
        <f>VLOOKUP(E258,'Info Metodos'!$A$2:$G$80,4,FALSE)</f>
        <v>#N/A</v>
      </c>
      <c r="J258" t="e">
        <f>VLOOKUP(E258,'Info Metodos'!$A$2:$G$80,3,FALSE)</f>
        <v>#N/A</v>
      </c>
      <c r="K258">
        <f t="shared" si="3"/>
        <v>257</v>
      </c>
      <c r="Q258" t="e">
        <f>VLOOKUP(D258,#REF!,1,FALSE)</f>
        <v>#REF!</v>
      </c>
      <c r="R258" t="str">
        <f>IFERROR(VLOOKUP(D258,#REF!,1,FALSE),"No entregado")</f>
        <v>No entregado</v>
      </c>
      <c r="S258" t="str">
        <f>IFERROR(VLOOKUP(D258,#REF!,1,FALSE),"No entregado")</f>
        <v>No entregado</v>
      </c>
    </row>
    <row r="259" spans="1:19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 t="s">
        <v>5721</v>
      </c>
      <c r="H259" t="s">
        <v>5721</v>
      </c>
      <c r="I259" t="e">
        <f>VLOOKUP(E259,'Info Metodos'!$A$2:$G$80,4,FALSE)</f>
        <v>#N/A</v>
      </c>
      <c r="J259" t="e">
        <f>VLOOKUP(E259,'Info Metodos'!$A$2:$G$80,3,FALSE)</f>
        <v>#N/A</v>
      </c>
      <c r="K259">
        <f t="shared" ref="K259:K322" si="4">A259</f>
        <v>258</v>
      </c>
      <c r="Q259" t="e">
        <f>VLOOKUP(D259,#REF!,1,FALSE)</f>
        <v>#REF!</v>
      </c>
      <c r="R259" t="str">
        <f>IFERROR(VLOOKUP(D259,#REF!,1,FALSE),"No entregado")</f>
        <v>No entregado</v>
      </c>
      <c r="S259" t="str">
        <f>IFERROR(VLOOKUP(D259,#REF!,1,FALSE),"No entregado")</f>
        <v>No entregado</v>
      </c>
    </row>
    <row r="260" spans="1:19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 t="s">
        <v>5721</v>
      </c>
      <c r="H260" t="s">
        <v>5721</v>
      </c>
      <c r="I260" t="e">
        <f>VLOOKUP(E260,'Info Metodos'!$A$2:$G$80,4,FALSE)</f>
        <v>#N/A</v>
      </c>
      <c r="J260" t="e">
        <f>VLOOKUP(E260,'Info Metodos'!$A$2:$G$80,3,FALSE)</f>
        <v>#N/A</v>
      </c>
      <c r="K260">
        <f t="shared" si="4"/>
        <v>259</v>
      </c>
      <c r="Q260" t="e">
        <f>VLOOKUP(D260,#REF!,1,FALSE)</f>
        <v>#REF!</v>
      </c>
      <c r="R260" t="str">
        <f>IFERROR(VLOOKUP(D260,#REF!,1,FALSE),"No entregado")</f>
        <v>No entregado</v>
      </c>
      <c r="S260" t="str">
        <f>IFERROR(VLOOKUP(D260,#REF!,1,FALSE),"No entregado")</f>
        <v>No entregado</v>
      </c>
    </row>
    <row r="261" spans="1:19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 t="s">
        <v>5721</v>
      </c>
      <c r="H261" t="s">
        <v>5721</v>
      </c>
      <c r="I261" t="e">
        <f>VLOOKUP(E261,'Info Metodos'!$A$2:$G$80,4,FALSE)</f>
        <v>#N/A</v>
      </c>
      <c r="J261" t="e">
        <f>VLOOKUP(E261,'Info Metodos'!$A$2:$G$80,3,FALSE)</f>
        <v>#N/A</v>
      </c>
      <c r="K261">
        <f t="shared" si="4"/>
        <v>260</v>
      </c>
      <c r="Q261" t="e">
        <f>VLOOKUP(D261,#REF!,1,FALSE)</f>
        <v>#REF!</v>
      </c>
      <c r="R261" t="str">
        <f>IFERROR(VLOOKUP(D261,#REF!,1,FALSE),"No entregado")</f>
        <v>No entregado</v>
      </c>
      <c r="S261" t="str">
        <f>IFERROR(VLOOKUP(D261,#REF!,1,FALSE),"No entregado")</f>
        <v>No entregado</v>
      </c>
    </row>
    <row r="262" spans="1:19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 t="s">
        <v>5721</v>
      </c>
      <c r="H262" t="s">
        <v>5721</v>
      </c>
      <c r="I262" t="e">
        <f>VLOOKUP(E262,'Info Metodos'!$A$2:$G$80,4,FALSE)</f>
        <v>#N/A</v>
      </c>
      <c r="J262" t="e">
        <f>VLOOKUP(E262,'Info Metodos'!$A$2:$G$80,3,FALSE)</f>
        <v>#N/A</v>
      </c>
      <c r="K262">
        <f t="shared" si="4"/>
        <v>261</v>
      </c>
      <c r="Q262" t="e">
        <f>VLOOKUP(D262,#REF!,1,FALSE)</f>
        <v>#REF!</v>
      </c>
      <c r="R262" t="str">
        <f>IFERROR(VLOOKUP(D262,#REF!,1,FALSE),"No entregado")</f>
        <v>No entregado</v>
      </c>
      <c r="S262" t="str">
        <f>IFERROR(VLOOKUP(D262,#REF!,1,FALSE),"No entregado")</f>
        <v>No entregado</v>
      </c>
    </row>
    <row r="263" spans="1:19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 t="s">
        <v>5721</v>
      </c>
      <c r="H263" t="s">
        <v>5721</v>
      </c>
      <c r="I263" t="e">
        <f>VLOOKUP(E263,'Info Metodos'!$A$2:$G$80,4,FALSE)</f>
        <v>#N/A</v>
      </c>
      <c r="J263" t="e">
        <f>VLOOKUP(E263,'Info Metodos'!$A$2:$G$80,3,FALSE)</f>
        <v>#N/A</v>
      </c>
      <c r="K263">
        <f t="shared" si="4"/>
        <v>262</v>
      </c>
      <c r="Q263" t="e">
        <f>VLOOKUP(D263,#REF!,1,FALSE)</f>
        <v>#REF!</v>
      </c>
      <c r="R263" t="str">
        <f>IFERROR(VLOOKUP(D263,#REF!,1,FALSE),"No entregado")</f>
        <v>No entregado</v>
      </c>
      <c r="S263" t="str">
        <f>IFERROR(VLOOKUP(D263,#REF!,1,FALSE),"No entregado")</f>
        <v>No entregado</v>
      </c>
    </row>
    <row r="264" spans="1:19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 t="s">
        <v>5721</v>
      </c>
      <c r="H264" t="s">
        <v>5721</v>
      </c>
      <c r="I264" t="e">
        <f>VLOOKUP(E264,'Info Metodos'!$A$2:$G$80,4,FALSE)</f>
        <v>#N/A</v>
      </c>
      <c r="J264" t="e">
        <f>VLOOKUP(E264,'Info Metodos'!$A$2:$G$80,3,FALSE)</f>
        <v>#N/A</v>
      </c>
      <c r="K264">
        <f t="shared" si="4"/>
        <v>263</v>
      </c>
      <c r="Q264" t="e">
        <f>VLOOKUP(D264,#REF!,1,FALSE)</f>
        <v>#REF!</v>
      </c>
      <c r="R264" t="str">
        <f>IFERROR(VLOOKUP(D264,#REF!,1,FALSE),"No entregado")</f>
        <v>No entregado</v>
      </c>
      <c r="S264" t="str">
        <f>IFERROR(VLOOKUP(D264,#REF!,1,FALSE),"No entregado")</f>
        <v>No entregado</v>
      </c>
    </row>
    <row r="265" spans="1:19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 t="s">
        <v>5721</v>
      </c>
      <c r="H265" t="s">
        <v>5721</v>
      </c>
      <c r="I265" t="e">
        <f>VLOOKUP(E265,'Info Metodos'!$A$2:$G$80,4,FALSE)</f>
        <v>#N/A</v>
      </c>
      <c r="J265" t="e">
        <f>VLOOKUP(E265,'Info Metodos'!$A$2:$G$80,3,FALSE)</f>
        <v>#N/A</v>
      </c>
      <c r="K265">
        <f t="shared" si="4"/>
        <v>264</v>
      </c>
      <c r="Q265" t="e">
        <f>VLOOKUP(D265,#REF!,1,FALSE)</f>
        <v>#REF!</v>
      </c>
      <c r="R265" t="str">
        <f>IFERROR(VLOOKUP(D265,#REF!,1,FALSE),"No entregado")</f>
        <v>No entregado</v>
      </c>
      <c r="S265" t="str">
        <f>IFERROR(VLOOKUP(D265,#REF!,1,FALSE),"No entregado")</f>
        <v>No entregado</v>
      </c>
    </row>
    <row r="266" spans="1:19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 t="s">
        <v>5721</v>
      </c>
      <c r="H266" t="s">
        <v>5721</v>
      </c>
      <c r="I266" t="e">
        <f>VLOOKUP(E266,'Info Metodos'!$A$2:$G$80,4,FALSE)</f>
        <v>#N/A</v>
      </c>
      <c r="J266" t="e">
        <f>VLOOKUP(E266,'Info Metodos'!$A$2:$G$80,3,FALSE)</f>
        <v>#N/A</v>
      </c>
      <c r="K266">
        <f t="shared" si="4"/>
        <v>265</v>
      </c>
      <c r="Q266" t="e">
        <f>VLOOKUP(D266,#REF!,1,FALSE)</f>
        <v>#REF!</v>
      </c>
      <c r="R266" t="str">
        <f>IFERROR(VLOOKUP(D266,#REF!,1,FALSE),"No entregado")</f>
        <v>No entregado</v>
      </c>
      <c r="S266" t="str">
        <f>IFERROR(VLOOKUP(D266,#REF!,1,FALSE),"No entregado")</f>
        <v>No entregado</v>
      </c>
    </row>
    <row r="267" spans="1:19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 t="s">
        <v>5721</v>
      </c>
      <c r="H267" t="s">
        <v>5721</v>
      </c>
      <c r="I267" t="e">
        <f>VLOOKUP(E267,'Info Metodos'!$A$2:$G$80,4,FALSE)</f>
        <v>#N/A</v>
      </c>
      <c r="J267" t="e">
        <f>VLOOKUP(E267,'Info Metodos'!$A$2:$G$80,3,FALSE)</f>
        <v>#N/A</v>
      </c>
      <c r="K267">
        <f t="shared" si="4"/>
        <v>266</v>
      </c>
      <c r="Q267" t="e">
        <f>VLOOKUP(D267,#REF!,1,FALSE)</f>
        <v>#REF!</v>
      </c>
      <c r="R267" t="str">
        <f>IFERROR(VLOOKUP(D267,#REF!,1,FALSE),"No entregado")</f>
        <v>No entregado</v>
      </c>
      <c r="S267" t="str">
        <f>IFERROR(VLOOKUP(D267,#REF!,1,FALSE),"No entregado")</f>
        <v>No entregado</v>
      </c>
    </row>
    <row r="268" spans="1:19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 t="s">
        <v>5721</v>
      </c>
      <c r="H268" t="s">
        <v>5721</v>
      </c>
      <c r="I268" t="e">
        <f>VLOOKUP(E268,'Info Metodos'!$A$2:$G$80,4,FALSE)</f>
        <v>#N/A</v>
      </c>
      <c r="J268" t="e">
        <f>VLOOKUP(E268,'Info Metodos'!$A$2:$G$80,3,FALSE)</f>
        <v>#N/A</v>
      </c>
      <c r="K268">
        <f t="shared" si="4"/>
        <v>267</v>
      </c>
      <c r="Q268" t="e">
        <f>VLOOKUP(D268,#REF!,1,FALSE)</f>
        <v>#REF!</v>
      </c>
      <c r="R268" t="str">
        <f>IFERROR(VLOOKUP(D268,#REF!,1,FALSE),"No entregado")</f>
        <v>No entregado</v>
      </c>
      <c r="S268" t="str">
        <f>IFERROR(VLOOKUP(D268,#REF!,1,FALSE),"No entregado")</f>
        <v>No entregado</v>
      </c>
    </row>
    <row r="269" spans="1:19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 t="s">
        <v>5721</v>
      </c>
      <c r="H269" t="s">
        <v>5721</v>
      </c>
      <c r="I269" t="e">
        <f>VLOOKUP(E269,'Info Metodos'!$A$2:$G$80,4,FALSE)</f>
        <v>#N/A</v>
      </c>
      <c r="J269" t="e">
        <f>VLOOKUP(E269,'Info Metodos'!$A$2:$G$80,3,FALSE)</f>
        <v>#N/A</v>
      </c>
      <c r="K269">
        <f t="shared" si="4"/>
        <v>268</v>
      </c>
      <c r="Q269" t="e">
        <f>VLOOKUP(D269,#REF!,1,FALSE)</f>
        <v>#REF!</v>
      </c>
      <c r="R269" t="str">
        <f>IFERROR(VLOOKUP(D269,#REF!,1,FALSE),"No entregado")</f>
        <v>No entregado</v>
      </c>
      <c r="S269" t="str">
        <f>IFERROR(VLOOKUP(D269,#REF!,1,FALSE),"No entregado")</f>
        <v>No entregado</v>
      </c>
    </row>
    <row r="270" spans="1:19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 t="s">
        <v>5721</v>
      </c>
      <c r="H270" t="s">
        <v>5721</v>
      </c>
      <c r="I270" t="e">
        <f>VLOOKUP(E270,'Info Metodos'!$A$2:$G$80,4,FALSE)</f>
        <v>#N/A</v>
      </c>
      <c r="J270" t="e">
        <f>VLOOKUP(E270,'Info Metodos'!$A$2:$G$80,3,FALSE)</f>
        <v>#N/A</v>
      </c>
      <c r="K270">
        <f t="shared" si="4"/>
        <v>269</v>
      </c>
      <c r="Q270" t="e">
        <f>VLOOKUP(D270,#REF!,1,FALSE)</f>
        <v>#REF!</v>
      </c>
      <c r="R270" t="str">
        <f>IFERROR(VLOOKUP(D270,#REF!,1,FALSE),"No entregado")</f>
        <v>No entregado</v>
      </c>
      <c r="S270" t="str">
        <f>IFERROR(VLOOKUP(D270,#REF!,1,FALSE),"No entregado")</f>
        <v>No entregado</v>
      </c>
    </row>
    <row r="271" spans="1:19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 t="s">
        <v>5721</v>
      </c>
      <c r="H271" t="s">
        <v>5721</v>
      </c>
      <c r="I271" t="e">
        <f>VLOOKUP(E271,'Info Metodos'!$A$2:$G$80,4,FALSE)</f>
        <v>#N/A</v>
      </c>
      <c r="J271" t="e">
        <f>VLOOKUP(E271,'Info Metodos'!$A$2:$G$80,3,FALSE)</f>
        <v>#N/A</v>
      </c>
      <c r="K271">
        <f t="shared" si="4"/>
        <v>270</v>
      </c>
      <c r="Q271" t="e">
        <f>VLOOKUP(D271,#REF!,1,FALSE)</f>
        <v>#REF!</v>
      </c>
      <c r="R271" t="str">
        <f>IFERROR(VLOOKUP(D271,#REF!,1,FALSE),"No entregado")</f>
        <v>No entregado</v>
      </c>
      <c r="S271" t="str">
        <f>IFERROR(VLOOKUP(D271,#REF!,1,FALSE),"No entregado")</f>
        <v>No entregado</v>
      </c>
    </row>
    <row r="272" spans="1:19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 t="s">
        <v>5721</v>
      </c>
      <c r="H272" t="s">
        <v>5721</v>
      </c>
      <c r="I272" t="e">
        <f>VLOOKUP(E272,'Info Metodos'!$A$2:$G$80,4,FALSE)</f>
        <v>#N/A</v>
      </c>
      <c r="J272" t="e">
        <f>VLOOKUP(E272,'Info Metodos'!$A$2:$G$80,3,FALSE)</f>
        <v>#N/A</v>
      </c>
      <c r="K272">
        <f t="shared" si="4"/>
        <v>271</v>
      </c>
      <c r="Q272" t="e">
        <f>VLOOKUP(D272,#REF!,1,FALSE)</f>
        <v>#REF!</v>
      </c>
      <c r="R272" t="str">
        <f>IFERROR(VLOOKUP(D272,#REF!,1,FALSE),"No entregado")</f>
        <v>No entregado</v>
      </c>
      <c r="S272" t="str">
        <f>IFERROR(VLOOKUP(D272,#REF!,1,FALSE),"No entregado")</f>
        <v>No entregado</v>
      </c>
    </row>
    <row r="273" spans="1:19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 t="s">
        <v>5721</v>
      </c>
      <c r="H273" t="s">
        <v>5721</v>
      </c>
      <c r="I273" t="e">
        <f>VLOOKUP(E273,'Info Metodos'!$A$2:$G$80,4,FALSE)</f>
        <v>#N/A</v>
      </c>
      <c r="J273" t="e">
        <f>VLOOKUP(E273,'Info Metodos'!$A$2:$G$80,3,FALSE)</f>
        <v>#N/A</v>
      </c>
      <c r="K273">
        <f t="shared" si="4"/>
        <v>272</v>
      </c>
      <c r="Q273" t="e">
        <f>VLOOKUP(D273,#REF!,1,FALSE)</f>
        <v>#REF!</v>
      </c>
      <c r="R273" t="str">
        <f>IFERROR(VLOOKUP(D273,#REF!,1,FALSE),"No entregado")</f>
        <v>No entregado</v>
      </c>
      <c r="S273" t="str">
        <f>IFERROR(VLOOKUP(D273,#REF!,1,FALSE),"No entregado")</f>
        <v>No entregado</v>
      </c>
    </row>
    <row r="274" spans="1:19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 t="s">
        <v>5721</v>
      </c>
      <c r="H274" t="s">
        <v>5721</v>
      </c>
      <c r="I274" t="e">
        <f>VLOOKUP(E274,'Info Metodos'!$A$2:$G$80,4,FALSE)</f>
        <v>#N/A</v>
      </c>
      <c r="J274" t="e">
        <f>VLOOKUP(E274,'Info Metodos'!$A$2:$G$80,3,FALSE)</f>
        <v>#N/A</v>
      </c>
      <c r="K274">
        <f t="shared" si="4"/>
        <v>273</v>
      </c>
      <c r="Q274" t="e">
        <f>VLOOKUP(D274,#REF!,1,FALSE)</f>
        <v>#REF!</v>
      </c>
      <c r="R274" t="str">
        <f>IFERROR(VLOOKUP(D274,#REF!,1,FALSE),"No entregado")</f>
        <v>No entregado</v>
      </c>
      <c r="S274" t="str">
        <f>IFERROR(VLOOKUP(D274,#REF!,1,FALSE),"No entregado")</f>
        <v>No entregado</v>
      </c>
    </row>
    <row r="275" spans="1:19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 t="s">
        <v>5721</v>
      </c>
      <c r="H275" t="s">
        <v>5721</v>
      </c>
      <c r="I275" t="e">
        <f>VLOOKUP(E275,'Info Metodos'!$A$2:$G$80,4,FALSE)</f>
        <v>#N/A</v>
      </c>
      <c r="J275" t="e">
        <f>VLOOKUP(E275,'Info Metodos'!$A$2:$G$80,3,FALSE)</f>
        <v>#N/A</v>
      </c>
      <c r="K275">
        <f t="shared" si="4"/>
        <v>274</v>
      </c>
      <c r="Q275" t="e">
        <f>VLOOKUP(D275,#REF!,1,FALSE)</f>
        <v>#REF!</v>
      </c>
      <c r="R275" t="str">
        <f>IFERROR(VLOOKUP(D275,#REF!,1,FALSE),"No entregado")</f>
        <v>No entregado</v>
      </c>
      <c r="S275" t="str">
        <f>IFERROR(VLOOKUP(D275,#REF!,1,FALSE),"No entregado")</f>
        <v>No entregado</v>
      </c>
    </row>
    <row r="276" spans="1:19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 t="s">
        <v>5721</v>
      </c>
      <c r="H276" t="s">
        <v>5721</v>
      </c>
      <c r="I276" t="e">
        <f>VLOOKUP(E276,'Info Metodos'!$A$2:$G$80,4,FALSE)</f>
        <v>#N/A</v>
      </c>
      <c r="J276" t="e">
        <f>VLOOKUP(E276,'Info Metodos'!$A$2:$G$80,3,FALSE)</f>
        <v>#N/A</v>
      </c>
      <c r="K276">
        <f t="shared" si="4"/>
        <v>275</v>
      </c>
      <c r="Q276" t="e">
        <f>VLOOKUP(D276,#REF!,1,FALSE)</f>
        <v>#REF!</v>
      </c>
      <c r="R276" t="str">
        <f>IFERROR(VLOOKUP(D276,#REF!,1,FALSE),"No entregado")</f>
        <v>No entregado</v>
      </c>
      <c r="S276" t="str">
        <f>IFERROR(VLOOKUP(D276,#REF!,1,FALSE),"No entregado")</f>
        <v>No entregado</v>
      </c>
    </row>
    <row r="277" spans="1:19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 t="s">
        <v>5721</v>
      </c>
      <c r="H277" t="s">
        <v>5721</v>
      </c>
      <c r="I277" t="e">
        <f>VLOOKUP(E277,'Info Metodos'!$A$2:$G$80,4,FALSE)</f>
        <v>#N/A</v>
      </c>
      <c r="J277" t="e">
        <f>VLOOKUP(E277,'Info Metodos'!$A$2:$G$80,3,FALSE)</f>
        <v>#N/A</v>
      </c>
      <c r="K277">
        <f t="shared" si="4"/>
        <v>276</v>
      </c>
      <c r="Q277" t="e">
        <f>VLOOKUP(D277,#REF!,1,FALSE)</f>
        <v>#REF!</v>
      </c>
      <c r="R277" t="str">
        <f>IFERROR(VLOOKUP(D277,#REF!,1,FALSE),"No entregado")</f>
        <v>No entregado</v>
      </c>
      <c r="S277" t="str">
        <f>IFERROR(VLOOKUP(D277,#REF!,1,FALSE),"No entregado")</f>
        <v>No entregado</v>
      </c>
    </row>
    <row r="278" spans="1:19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 t="s">
        <v>5721</v>
      </c>
      <c r="H278" t="s">
        <v>5721</v>
      </c>
      <c r="I278" t="e">
        <f>VLOOKUP(E278,'Info Metodos'!$A$2:$G$80,4,FALSE)</f>
        <v>#N/A</v>
      </c>
      <c r="J278" t="e">
        <f>VLOOKUP(E278,'Info Metodos'!$A$2:$G$80,3,FALSE)</f>
        <v>#N/A</v>
      </c>
      <c r="K278">
        <f t="shared" si="4"/>
        <v>277</v>
      </c>
      <c r="Q278" t="e">
        <f>VLOOKUP(D278,#REF!,1,FALSE)</f>
        <v>#REF!</v>
      </c>
      <c r="R278" t="str">
        <f>IFERROR(VLOOKUP(D278,#REF!,1,FALSE),"No entregado")</f>
        <v>No entregado</v>
      </c>
      <c r="S278" t="str">
        <f>IFERROR(VLOOKUP(D278,#REF!,1,FALSE),"No entregado")</f>
        <v>No entregado</v>
      </c>
    </row>
    <row r="279" spans="1:19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 t="s">
        <v>5721</v>
      </c>
      <c r="H279" t="s">
        <v>5721</v>
      </c>
      <c r="I279" t="e">
        <f>VLOOKUP(E279,'Info Metodos'!$A$2:$G$80,4,FALSE)</f>
        <v>#N/A</v>
      </c>
      <c r="J279" t="e">
        <f>VLOOKUP(E279,'Info Metodos'!$A$2:$G$80,3,FALSE)</f>
        <v>#N/A</v>
      </c>
      <c r="K279">
        <f t="shared" si="4"/>
        <v>278</v>
      </c>
      <c r="Q279" t="e">
        <f>VLOOKUP(D279,#REF!,1,FALSE)</f>
        <v>#REF!</v>
      </c>
      <c r="R279" t="str">
        <f>IFERROR(VLOOKUP(D279,#REF!,1,FALSE),"No entregado")</f>
        <v>No entregado</v>
      </c>
      <c r="S279" t="str">
        <f>IFERROR(VLOOKUP(D279,#REF!,1,FALSE),"No entregado")</f>
        <v>No entregado</v>
      </c>
    </row>
    <row r="280" spans="1:19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 t="s">
        <v>5721</v>
      </c>
      <c r="H280" t="s">
        <v>5721</v>
      </c>
      <c r="I280" t="e">
        <f>VLOOKUP(E280,'Info Metodos'!$A$2:$G$80,4,FALSE)</f>
        <v>#N/A</v>
      </c>
      <c r="J280" t="e">
        <f>VLOOKUP(E280,'Info Metodos'!$A$2:$G$80,3,FALSE)</f>
        <v>#N/A</v>
      </c>
      <c r="K280">
        <f t="shared" si="4"/>
        <v>279</v>
      </c>
      <c r="Q280" t="e">
        <f>VLOOKUP(D280,#REF!,1,FALSE)</f>
        <v>#REF!</v>
      </c>
      <c r="R280" t="str">
        <f>IFERROR(VLOOKUP(D280,#REF!,1,FALSE),"No entregado")</f>
        <v>No entregado</v>
      </c>
      <c r="S280" t="str">
        <f>IFERROR(VLOOKUP(D280,#REF!,1,FALSE),"No entregado")</f>
        <v>No entregado</v>
      </c>
    </row>
    <row r="281" spans="1:19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 t="s">
        <v>5721</v>
      </c>
      <c r="H281" t="s">
        <v>5721</v>
      </c>
      <c r="I281" t="e">
        <f>VLOOKUP(E281,'Info Metodos'!$A$2:$G$80,4,FALSE)</f>
        <v>#N/A</v>
      </c>
      <c r="J281" t="e">
        <f>VLOOKUP(E281,'Info Metodos'!$A$2:$G$80,3,FALSE)</f>
        <v>#N/A</v>
      </c>
      <c r="K281">
        <f t="shared" si="4"/>
        <v>280</v>
      </c>
      <c r="Q281" t="e">
        <f>VLOOKUP(D281,#REF!,1,FALSE)</f>
        <v>#REF!</v>
      </c>
      <c r="R281" t="str">
        <f>IFERROR(VLOOKUP(D281,#REF!,1,FALSE),"No entregado")</f>
        <v>No entregado</v>
      </c>
      <c r="S281" t="str">
        <f>IFERROR(VLOOKUP(D281,#REF!,1,FALSE),"No entregado")</f>
        <v>No entregado</v>
      </c>
    </row>
    <row r="282" spans="1:19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 t="s">
        <v>5721</v>
      </c>
      <c r="H282" t="s">
        <v>5721</v>
      </c>
      <c r="I282" t="e">
        <f>VLOOKUP(E282,'Info Metodos'!$A$2:$G$80,4,FALSE)</f>
        <v>#N/A</v>
      </c>
      <c r="J282" t="e">
        <f>VLOOKUP(E282,'Info Metodos'!$A$2:$G$80,3,FALSE)</f>
        <v>#N/A</v>
      </c>
      <c r="K282">
        <f t="shared" si="4"/>
        <v>281</v>
      </c>
      <c r="Q282" t="e">
        <f>VLOOKUP(D282,#REF!,1,FALSE)</f>
        <v>#REF!</v>
      </c>
      <c r="R282" t="str">
        <f>IFERROR(VLOOKUP(D282,#REF!,1,FALSE),"No entregado")</f>
        <v>No entregado</v>
      </c>
      <c r="S282" t="str">
        <f>IFERROR(VLOOKUP(D282,#REF!,1,FALSE),"No entregado")</f>
        <v>No entregado</v>
      </c>
    </row>
    <row r="283" spans="1:19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 t="s">
        <v>5721</v>
      </c>
      <c r="H283" t="s">
        <v>5721</v>
      </c>
      <c r="I283" t="e">
        <f>VLOOKUP(E283,'Info Metodos'!$A$2:$G$80,4,FALSE)</f>
        <v>#N/A</v>
      </c>
      <c r="J283" t="e">
        <f>VLOOKUP(E283,'Info Metodos'!$A$2:$G$80,3,FALSE)</f>
        <v>#N/A</v>
      </c>
      <c r="K283">
        <f t="shared" si="4"/>
        <v>282</v>
      </c>
      <c r="Q283" t="e">
        <f>VLOOKUP(D283,#REF!,1,FALSE)</f>
        <v>#REF!</v>
      </c>
      <c r="R283" t="str">
        <f>IFERROR(VLOOKUP(D283,#REF!,1,FALSE),"No entregado")</f>
        <v>No entregado</v>
      </c>
      <c r="S283" t="str">
        <f>IFERROR(VLOOKUP(D283,#REF!,1,FALSE),"No entregado")</f>
        <v>No entregado</v>
      </c>
    </row>
    <row r="284" spans="1:19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 t="s">
        <v>5721</v>
      </c>
      <c r="H284" t="s">
        <v>5721</v>
      </c>
      <c r="I284" t="e">
        <f>VLOOKUP(E284,'Info Metodos'!$A$2:$G$80,4,FALSE)</f>
        <v>#N/A</v>
      </c>
      <c r="J284" t="e">
        <f>VLOOKUP(E284,'Info Metodos'!$A$2:$G$80,3,FALSE)</f>
        <v>#N/A</v>
      </c>
      <c r="K284">
        <f t="shared" si="4"/>
        <v>283</v>
      </c>
      <c r="Q284" t="e">
        <f>VLOOKUP(D284,#REF!,1,FALSE)</f>
        <v>#REF!</v>
      </c>
      <c r="R284" t="str">
        <f>IFERROR(VLOOKUP(D284,#REF!,1,FALSE),"No entregado")</f>
        <v>No entregado</v>
      </c>
      <c r="S284" t="str">
        <f>IFERROR(VLOOKUP(D284,#REF!,1,FALSE),"No entregado")</f>
        <v>No entregado</v>
      </c>
    </row>
    <row r="285" spans="1:19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 t="s">
        <v>5721</v>
      </c>
      <c r="H285" t="s">
        <v>5721</v>
      </c>
      <c r="I285" t="e">
        <f>VLOOKUP(E285,'Info Metodos'!$A$2:$G$80,4,FALSE)</f>
        <v>#N/A</v>
      </c>
      <c r="J285" t="e">
        <f>VLOOKUP(E285,'Info Metodos'!$A$2:$G$80,3,FALSE)</f>
        <v>#N/A</v>
      </c>
      <c r="K285">
        <f t="shared" si="4"/>
        <v>284</v>
      </c>
      <c r="Q285" t="e">
        <f>VLOOKUP(D285,#REF!,1,FALSE)</f>
        <v>#REF!</v>
      </c>
      <c r="R285" t="str">
        <f>IFERROR(VLOOKUP(D285,#REF!,1,FALSE),"No entregado")</f>
        <v>No entregado</v>
      </c>
      <c r="S285" t="str">
        <f>IFERROR(VLOOKUP(D285,#REF!,1,FALSE),"No entregado")</f>
        <v>No entregado</v>
      </c>
    </row>
    <row r="286" spans="1:19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 t="s">
        <v>5721</v>
      </c>
      <c r="H286" t="s">
        <v>5721</v>
      </c>
      <c r="I286" t="e">
        <f>VLOOKUP(E286,'Info Metodos'!$A$2:$G$80,4,FALSE)</f>
        <v>#N/A</v>
      </c>
      <c r="J286" t="e">
        <f>VLOOKUP(E286,'Info Metodos'!$A$2:$G$80,3,FALSE)</f>
        <v>#N/A</v>
      </c>
      <c r="K286">
        <f t="shared" si="4"/>
        <v>285</v>
      </c>
      <c r="Q286" t="e">
        <f>VLOOKUP(D286,#REF!,1,FALSE)</f>
        <v>#REF!</v>
      </c>
      <c r="R286" t="str">
        <f>IFERROR(VLOOKUP(D286,#REF!,1,FALSE),"No entregado")</f>
        <v>No entregado</v>
      </c>
      <c r="S286" t="str">
        <f>IFERROR(VLOOKUP(D286,#REF!,1,FALSE),"No entregado")</f>
        <v>No entregado</v>
      </c>
    </row>
    <row r="287" spans="1:19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 t="s">
        <v>5721</v>
      </c>
      <c r="H287" t="s">
        <v>5721</v>
      </c>
      <c r="I287" t="e">
        <f>VLOOKUP(E287,'Info Metodos'!$A$2:$G$80,4,FALSE)</f>
        <v>#N/A</v>
      </c>
      <c r="J287" t="e">
        <f>VLOOKUP(E287,'Info Metodos'!$A$2:$G$80,3,FALSE)</f>
        <v>#N/A</v>
      </c>
      <c r="K287">
        <f t="shared" si="4"/>
        <v>286</v>
      </c>
      <c r="Q287" t="e">
        <f>VLOOKUP(D287,#REF!,1,FALSE)</f>
        <v>#REF!</v>
      </c>
      <c r="R287" t="str">
        <f>IFERROR(VLOOKUP(D287,#REF!,1,FALSE),"No entregado")</f>
        <v>No entregado</v>
      </c>
      <c r="S287" t="str">
        <f>IFERROR(VLOOKUP(D287,#REF!,1,FALSE),"No entregado")</f>
        <v>No entregado</v>
      </c>
    </row>
    <row r="288" spans="1:19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 t="s">
        <v>5721</v>
      </c>
      <c r="H288" t="s">
        <v>5721</v>
      </c>
      <c r="I288" t="e">
        <f>VLOOKUP(E288,'Info Metodos'!$A$2:$G$80,4,FALSE)</f>
        <v>#N/A</v>
      </c>
      <c r="J288" t="e">
        <f>VLOOKUP(E288,'Info Metodos'!$A$2:$G$80,3,FALSE)</f>
        <v>#N/A</v>
      </c>
      <c r="K288">
        <f t="shared" si="4"/>
        <v>287</v>
      </c>
      <c r="Q288" t="e">
        <f>VLOOKUP(D288,#REF!,1,FALSE)</f>
        <v>#REF!</v>
      </c>
      <c r="R288" t="str">
        <f>IFERROR(VLOOKUP(D288,#REF!,1,FALSE),"No entregado")</f>
        <v>No entregado</v>
      </c>
      <c r="S288" t="str">
        <f>IFERROR(VLOOKUP(D288,#REF!,1,FALSE),"No entregado")</f>
        <v>No entregado</v>
      </c>
    </row>
    <row r="289" spans="1:19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 t="s">
        <v>5721</v>
      </c>
      <c r="H289" t="s">
        <v>5721</v>
      </c>
      <c r="I289" t="e">
        <f>VLOOKUP(E289,'Info Metodos'!$A$2:$G$80,4,FALSE)</f>
        <v>#N/A</v>
      </c>
      <c r="J289" t="e">
        <f>VLOOKUP(E289,'Info Metodos'!$A$2:$G$80,3,FALSE)</f>
        <v>#N/A</v>
      </c>
      <c r="K289">
        <f t="shared" si="4"/>
        <v>288</v>
      </c>
      <c r="Q289" t="e">
        <f>VLOOKUP(D289,#REF!,1,FALSE)</f>
        <v>#REF!</v>
      </c>
      <c r="R289" t="str">
        <f>IFERROR(VLOOKUP(D289,#REF!,1,FALSE),"No entregado")</f>
        <v>No entregado</v>
      </c>
      <c r="S289" t="str">
        <f>IFERROR(VLOOKUP(D289,#REF!,1,FALSE),"No entregado")</f>
        <v>No entregado</v>
      </c>
    </row>
    <row r="290" spans="1:19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 t="s">
        <v>5721</v>
      </c>
      <c r="H290" t="s">
        <v>5721</v>
      </c>
      <c r="I290" t="e">
        <f>VLOOKUP(E290,'Info Metodos'!$A$2:$G$80,4,FALSE)</f>
        <v>#N/A</v>
      </c>
      <c r="J290" t="e">
        <f>VLOOKUP(E290,'Info Metodos'!$A$2:$G$80,3,FALSE)</f>
        <v>#N/A</v>
      </c>
      <c r="K290">
        <f t="shared" si="4"/>
        <v>289</v>
      </c>
      <c r="Q290" t="e">
        <f>VLOOKUP(D290,#REF!,1,FALSE)</f>
        <v>#REF!</v>
      </c>
      <c r="R290" t="str">
        <f>IFERROR(VLOOKUP(D290,#REF!,1,FALSE),"No entregado")</f>
        <v>No entregado</v>
      </c>
      <c r="S290" t="str">
        <f>IFERROR(VLOOKUP(D290,#REF!,1,FALSE),"No entregado")</f>
        <v>No entregado</v>
      </c>
    </row>
    <row r="291" spans="1:19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 t="s">
        <v>5721</v>
      </c>
      <c r="H291" t="s">
        <v>5721</v>
      </c>
      <c r="I291" t="e">
        <f>VLOOKUP(E291,'Info Metodos'!$A$2:$G$80,4,FALSE)</f>
        <v>#N/A</v>
      </c>
      <c r="J291" t="e">
        <f>VLOOKUP(E291,'Info Metodos'!$A$2:$G$80,3,FALSE)</f>
        <v>#N/A</v>
      </c>
      <c r="K291">
        <f t="shared" si="4"/>
        <v>290</v>
      </c>
      <c r="Q291" t="e">
        <f>VLOOKUP(D291,#REF!,1,FALSE)</f>
        <v>#REF!</v>
      </c>
      <c r="R291" t="str">
        <f>IFERROR(VLOOKUP(D291,#REF!,1,FALSE),"No entregado")</f>
        <v>No entregado</v>
      </c>
      <c r="S291" t="str">
        <f>IFERROR(VLOOKUP(D291,#REF!,1,FALSE),"No entregado")</f>
        <v>No entregado</v>
      </c>
    </row>
    <row r="292" spans="1:19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 t="s">
        <v>5721</v>
      </c>
      <c r="H292" t="s">
        <v>5721</v>
      </c>
      <c r="I292" t="e">
        <f>VLOOKUP(E292,'Info Metodos'!$A$2:$G$80,4,FALSE)</f>
        <v>#N/A</v>
      </c>
      <c r="J292" t="e">
        <f>VLOOKUP(E292,'Info Metodos'!$A$2:$G$80,3,FALSE)</f>
        <v>#N/A</v>
      </c>
      <c r="K292">
        <f t="shared" si="4"/>
        <v>291</v>
      </c>
      <c r="Q292" t="e">
        <f>VLOOKUP(D292,#REF!,1,FALSE)</f>
        <v>#REF!</v>
      </c>
      <c r="R292" t="str">
        <f>IFERROR(VLOOKUP(D292,#REF!,1,FALSE),"No entregado")</f>
        <v>No entregado</v>
      </c>
      <c r="S292" t="str">
        <f>IFERROR(VLOOKUP(D292,#REF!,1,FALSE),"No entregado")</f>
        <v>No entregado</v>
      </c>
    </row>
    <row r="293" spans="1:19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 t="s">
        <v>5721</v>
      </c>
      <c r="H293" t="s">
        <v>5721</v>
      </c>
      <c r="I293" t="e">
        <f>VLOOKUP(E293,'Info Metodos'!$A$2:$G$80,4,FALSE)</f>
        <v>#N/A</v>
      </c>
      <c r="J293" t="e">
        <f>VLOOKUP(E293,'Info Metodos'!$A$2:$G$80,3,FALSE)</f>
        <v>#N/A</v>
      </c>
      <c r="K293">
        <f t="shared" si="4"/>
        <v>292</v>
      </c>
      <c r="Q293" t="e">
        <f>VLOOKUP(D293,#REF!,1,FALSE)</f>
        <v>#REF!</v>
      </c>
      <c r="R293" t="str">
        <f>IFERROR(VLOOKUP(D293,#REF!,1,FALSE),"No entregado")</f>
        <v>No entregado</v>
      </c>
      <c r="S293" t="str">
        <f>IFERROR(VLOOKUP(D293,#REF!,1,FALSE),"No entregado")</f>
        <v>No entregado</v>
      </c>
    </row>
    <row r="294" spans="1:19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 t="s">
        <v>5721</v>
      </c>
      <c r="H294" t="s">
        <v>5721</v>
      </c>
      <c r="I294" t="e">
        <f>VLOOKUP(E294,'Info Metodos'!$A$2:$G$80,4,FALSE)</f>
        <v>#N/A</v>
      </c>
      <c r="J294" t="e">
        <f>VLOOKUP(E294,'Info Metodos'!$A$2:$G$80,3,FALSE)</f>
        <v>#N/A</v>
      </c>
      <c r="K294">
        <f t="shared" si="4"/>
        <v>293</v>
      </c>
      <c r="Q294" t="e">
        <f>VLOOKUP(D294,#REF!,1,FALSE)</f>
        <v>#REF!</v>
      </c>
      <c r="R294" t="str">
        <f>IFERROR(VLOOKUP(D294,#REF!,1,FALSE),"No entregado")</f>
        <v>No entregado</v>
      </c>
      <c r="S294" t="str">
        <f>IFERROR(VLOOKUP(D294,#REF!,1,FALSE),"No entregado")</f>
        <v>No entregado</v>
      </c>
    </row>
    <row r="295" spans="1:19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 t="s">
        <v>5721</v>
      </c>
      <c r="H295" t="s">
        <v>5721</v>
      </c>
      <c r="I295" t="e">
        <f>VLOOKUP(E295,'Info Metodos'!$A$2:$G$80,4,FALSE)</f>
        <v>#N/A</v>
      </c>
      <c r="J295" t="e">
        <f>VLOOKUP(E295,'Info Metodos'!$A$2:$G$80,3,FALSE)</f>
        <v>#N/A</v>
      </c>
      <c r="K295">
        <f t="shared" si="4"/>
        <v>294</v>
      </c>
      <c r="Q295" t="e">
        <f>VLOOKUP(D295,#REF!,1,FALSE)</f>
        <v>#REF!</v>
      </c>
      <c r="R295" t="str">
        <f>IFERROR(VLOOKUP(D295,#REF!,1,FALSE),"No entregado")</f>
        <v>No entregado</v>
      </c>
      <c r="S295" t="str">
        <f>IFERROR(VLOOKUP(D295,#REF!,1,FALSE),"No entregado")</f>
        <v>No entregado</v>
      </c>
    </row>
    <row r="296" spans="1:19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 t="s">
        <v>5721</v>
      </c>
      <c r="H296" t="s">
        <v>5721</v>
      </c>
      <c r="I296" t="e">
        <f>VLOOKUP(E296,'Info Metodos'!$A$2:$G$80,4,FALSE)</f>
        <v>#N/A</v>
      </c>
      <c r="J296" t="e">
        <f>VLOOKUP(E296,'Info Metodos'!$A$2:$G$80,3,FALSE)</f>
        <v>#N/A</v>
      </c>
      <c r="K296">
        <f t="shared" si="4"/>
        <v>295</v>
      </c>
      <c r="Q296" t="e">
        <f>VLOOKUP(D296,#REF!,1,FALSE)</f>
        <v>#REF!</v>
      </c>
      <c r="R296" t="str">
        <f>IFERROR(VLOOKUP(D296,#REF!,1,FALSE),"No entregado")</f>
        <v>No entregado</v>
      </c>
      <c r="S296" t="str">
        <f>IFERROR(VLOOKUP(D296,#REF!,1,FALSE),"No entregado")</f>
        <v>No entregado</v>
      </c>
    </row>
    <row r="297" spans="1:19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 t="s">
        <v>5721</v>
      </c>
      <c r="H297" t="s">
        <v>5721</v>
      </c>
      <c r="I297" t="e">
        <f>VLOOKUP(E297,'Info Metodos'!$A$2:$G$80,4,FALSE)</f>
        <v>#N/A</v>
      </c>
      <c r="J297" t="e">
        <f>VLOOKUP(E297,'Info Metodos'!$A$2:$G$80,3,FALSE)</f>
        <v>#N/A</v>
      </c>
      <c r="K297">
        <f t="shared" si="4"/>
        <v>296</v>
      </c>
      <c r="Q297" t="e">
        <f>VLOOKUP(D297,#REF!,1,FALSE)</f>
        <v>#REF!</v>
      </c>
      <c r="R297" t="str">
        <f>IFERROR(VLOOKUP(D297,#REF!,1,FALSE),"No entregado")</f>
        <v>No entregado</v>
      </c>
      <c r="S297" t="str">
        <f>IFERROR(VLOOKUP(D297,#REF!,1,FALSE),"No entregado")</f>
        <v>No entregado</v>
      </c>
    </row>
    <row r="298" spans="1:19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 t="s">
        <v>5721</v>
      </c>
      <c r="H298" t="s">
        <v>5721</v>
      </c>
      <c r="I298" t="e">
        <f>VLOOKUP(E298,'Info Metodos'!$A$2:$G$80,4,FALSE)</f>
        <v>#N/A</v>
      </c>
      <c r="J298" t="e">
        <f>VLOOKUP(E298,'Info Metodos'!$A$2:$G$80,3,FALSE)</f>
        <v>#N/A</v>
      </c>
      <c r="K298">
        <f t="shared" si="4"/>
        <v>297</v>
      </c>
      <c r="Q298" t="e">
        <f>VLOOKUP(D298,#REF!,1,FALSE)</f>
        <v>#REF!</v>
      </c>
      <c r="R298" t="str">
        <f>IFERROR(VLOOKUP(D298,#REF!,1,FALSE),"No entregado")</f>
        <v>No entregado</v>
      </c>
      <c r="S298" t="str">
        <f>IFERROR(VLOOKUP(D298,#REF!,1,FALSE),"No entregado")</f>
        <v>No entregado</v>
      </c>
    </row>
    <row r="299" spans="1:19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 t="s">
        <v>5721</v>
      </c>
      <c r="H299" t="s">
        <v>5721</v>
      </c>
      <c r="I299" t="e">
        <f>VLOOKUP(E299,'Info Metodos'!$A$2:$G$80,4,FALSE)</f>
        <v>#N/A</v>
      </c>
      <c r="J299" t="e">
        <f>VLOOKUP(E299,'Info Metodos'!$A$2:$G$80,3,FALSE)</f>
        <v>#N/A</v>
      </c>
      <c r="K299">
        <f t="shared" si="4"/>
        <v>298</v>
      </c>
      <c r="Q299" t="e">
        <f>VLOOKUP(D299,#REF!,1,FALSE)</f>
        <v>#REF!</v>
      </c>
      <c r="R299" t="str">
        <f>IFERROR(VLOOKUP(D299,#REF!,1,FALSE),"No entregado")</f>
        <v>No entregado</v>
      </c>
      <c r="S299" t="str">
        <f>IFERROR(VLOOKUP(D299,#REF!,1,FALSE),"No entregado")</f>
        <v>No entregado</v>
      </c>
    </row>
    <row r="300" spans="1:19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 t="s">
        <v>5721</v>
      </c>
      <c r="H300" t="s">
        <v>5721</v>
      </c>
      <c r="I300" t="e">
        <f>VLOOKUP(E300,'Info Metodos'!$A$2:$G$80,4,FALSE)</f>
        <v>#N/A</v>
      </c>
      <c r="J300" t="e">
        <f>VLOOKUP(E300,'Info Metodos'!$A$2:$G$80,3,FALSE)</f>
        <v>#N/A</v>
      </c>
      <c r="K300">
        <f t="shared" si="4"/>
        <v>299</v>
      </c>
      <c r="Q300" t="e">
        <f>VLOOKUP(D300,#REF!,1,FALSE)</f>
        <v>#REF!</v>
      </c>
      <c r="R300" t="str">
        <f>IFERROR(VLOOKUP(D300,#REF!,1,FALSE),"No entregado")</f>
        <v>No entregado</v>
      </c>
      <c r="S300" t="str">
        <f>IFERROR(VLOOKUP(D300,#REF!,1,FALSE),"No entregado")</f>
        <v>No entregado</v>
      </c>
    </row>
    <row r="301" spans="1:19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 t="s">
        <v>5721</v>
      </c>
      <c r="H301" t="s">
        <v>5721</v>
      </c>
      <c r="I301" t="e">
        <f>VLOOKUP(E301,'Info Metodos'!$A$2:$G$80,4,FALSE)</f>
        <v>#N/A</v>
      </c>
      <c r="J301" t="e">
        <f>VLOOKUP(E301,'Info Metodos'!$A$2:$G$80,3,FALSE)</f>
        <v>#N/A</v>
      </c>
      <c r="K301">
        <f t="shared" si="4"/>
        <v>300</v>
      </c>
      <c r="Q301" t="e">
        <f>VLOOKUP(D301,#REF!,1,FALSE)</f>
        <v>#REF!</v>
      </c>
      <c r="R301" t="str">
        <f>IFERROR(VLOOKUP(D301,#REF!,1,FALSE),"No entregado")</f>
        <v>No entregado</v>
      </c>
      <c r="S301" t="str">
        <f>IFERROR(VLOOKUP(D301,#REF!,1,FALSE),"No entregado")</f>
        <v>No entregado</v>
      </c>
    </row>
    <row r="302" spans="1:19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 t="s">
        <v>5721</v>
      </c>
      <c r="H302" t="s">
        <v>5721</v>
      </c>
      <c r="I302" t="e">
        <f>VLOOKUP(E302,'Info Metodos'!$A$2:$G$80,4,FALSE)</f>
        <v>#N/A</v>
      </c>
      <c r="J302" t="e">
        <f>VLOOKUP(E302,'Info Metodos'!$A$2:$G$80,3,FALSE)</f>
        <v>#N/A</v>
      </c>
      <c r="K302">
        <f t="shared" si="4"/>
        <v>301</v>
      </c>
      <c r="Q302" t="e">
        <f>VLOOKUP(D302,#REF!,1,FALSE)</f>
        <v>#REF!</v>
      </c>
      <c r="R302" t="str">
        <f>IFERROR(VLOOKUP(D302,#REF!,1,FALSE),"No entregado")</f>
        <v>No entregado</v>
      </c>
      <c r="S302" t="str">
        <f>IFERROR(VLOOKUP(D302,#REF!,1,FALSE),"No entregado")</f>
        <v>No entregado</v>
      </c>
    </row>
    <row r="303" spans="1:19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 t="s">
        <v>5721</v>
      </c>
      <c r="H303" t="s">
        <v>5721</v>
      </c>
      <c r="I303" t="e">
        <f>VLOOKUP(E303,'Info Metodos'!$A$2:$G$80,4,FALSE)</f>
        <v>#N/A</v>
      </c>
      <c r="J303" t="e">
        <f>VLOOKUP(E303,'Info Metodos'!$A$2:$G$80,3,FALSE)</f>
        <v>#N/A</v>
      </c>
      <c r="K303">
        <f t="shared" si="4"/>
        <v>302</v>
      </c>
      <c r="Q303" t="e">
        <f>VLOOKUP(D303,#REF!,1,FALSE)</f>
        <v>#REF!</v>
      </c>
      <c r="R303" t="str">
        <f>IFERROR(VLOOKUP(D303,#REF!,1,FALSE),"No entregado")</f>
        <v>No entregado</v>
      </c>
      <c r="S303" t="str">
        <f>IFERROR(VLOOKUP(D303,#REF!,1,FALSE),"No entregado")</f>
        <v>No entregado</v>
      </c>
    </row>
    <row r="304" spans="1:19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 t="s">
        <v>5721</v>
      </c>
      <c r="H304" t="s">
        <v>5721</v>
      </c>
      <c r="I304" t="e">
        <f>VLOOKUP(E304,'Info Metodos'!$A$2:$G$80,4,FALSE)</f>
        <v>#N/A</v>
      </c>
      <c r="J304" t="e">
        <f>VLOOKUP(E304,'Info Metodos'!$A$2:$G$80,3,FALSE)</f>
        <v>#N/A</v>
      </c>
      <c r="K304">
        <f t="shared" si="4"/>
        <v>303</v>
      </c>
      <c r="Q304" t="e">
        <f>VLOOKUP(D304,#REF!,1,FALSE)</f>
        <v>#REF!</v>
      </c>
      <c r="R304" t="str">
        <f>IFERROR(VLOOKUP(D304,#REF!,1,FALSE),"No entregado")</f>
        <v>No entregado</v>
      </c>
      <c r="S304" t="str">
        <f>IFERROR(VLOOKUP(D304,#REF!,1,FALSE),"No entregado")</f>
        <v>No entregado</v>
      </c>
    </row>
    <row r="305" spans="1:19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 t="s">
        <v>5721</v>
      </c>
      <c r="H305" t="s">
        <v>5721</v>
      </c>
      <c r="I305" t="e">
        <f>VLOOKUP(E305,'Info Metodos'!$A$2:$G$80,4,FALSE)</f>
        <v>#N/A</v>
      </c>
      <c r="J305" t="e">
        <f>VLOOKUP(E305,'Info Metodos'!$A$2:$G$80,3,FALSE)</f>
        <v>#N/A</v>
      </c>
      <c r="K305">
        <f t="shared" si="4"/>
        <v>304</v>
      </c>
      <c r="Q305" t="e">
        <f>VLOOKUP(D305,#REF!,1,FALSE)</f>
        <v>#REF!</v>
      </c>
      <c r="R305" t="str">
        <f>IFERROR(VLOOKUP(D305,#REF!,1,FALSE),"No entregado")</f>
        <v>No entregado</v>
      </c>
      <c r="S305" t="str">
        <f>IFERROR(VLOOKUP(D305,#REF!,1,FALSE),"No entregado")</f>
        <v>No entregado</v>
      </c>
    </row>
    <row r="306" spans="1:19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 t="s">
        <v>5721</v>
      </c>
      <c r="H306" t="s">
        <v>5721</v>
      </c>
      <c r="I306" t="e">
        <f>VLOOKUP(E306,'Info Metodos'!$A$2:$G$80,4,FALSE)</f>
        <v>#N/A</v>
      </c>
      <c r="J306" t="e">
        <f>VLOOKUP(E306,'Info Metodos'!$A$2:$G$80,3,FALSE)</f>
        <v>#N/A</v>
      </c>
      <c r="K306">
        <f t="shared" si="4"/>
        <v>305</v>
      </c>
      <c r="Q306" t="e">
        <f>VLOOKUP(D306,#REF!,1,FALSE)</f>
        <v>#REF!</v>
      </c>
      <c r="R306" t="str">
        <f>IFERROR(VLOOKUP(D306,#REF!,1,FALSE),"No entregado")</f>
        <v>No entregado</v>
      </c>
      <c r="S306" t="str">
        <f>IFERROR(VLOOKUP(D306,#REF!,1,FALSE),"No entregado")</f>
        <v>No entregado</v>
      </c>
    </row>
    <row r="307" spans="1:19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 t="s">
        <v>5721</v>
      </c>
      <c r="H307" t="s">
        <v>5721</v>
      </c>
      <c r="I307" t="e">
        <f>VLOOKUP(E307,'Info Metodos'!$A$2:$G$80,4,FALSE)</f>
        <v>#N/A</v>
      </c>
      <c r="J307" t="e">
        <f>VLOOKUP(E307,'Info Metodos'!$A$2:$G$80,3,FALSE)</f>
        <v>#N/A</v>
      </c>
      <c r="K307">
        <f t="shared" si="4"/>
        <v>306</v>
      </c>
      <c r="Q307" t="e">
        <f>VLOOKUP(D307,#REF!,1,FALSE)</f>
        <v>#REF!</v>
      </c>
      <c r="R307" t="str">
        <f>IFERROR(VLOOKUP(D307,#REF!,1,FALSE),"No entregado")</f>
        <v>No entregado</v>
      </c>
      <c r="S307" t="str">
        <f>IFERROR(VLOOKUP(D307,#REF!,1,FALSE),"No entregado")</f>
        <v>No entregado</v>
      </c>
    </row>
    <row r="308" spans="1:19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 t="s">
        <v>5721</v>
      </c>
      <c r="H308" t="s">
        <v>5721</v>
      </c>
      <c r="I308" t="e">
        <f>VLOOKUP(E308,'Info Metodos'!$A$2:$G$80,4,FALSE)</f>
        <v>#N/A</v>
      </c>
      <c r="J308" t="e">
        <f>VLOOKUP(E308,'Info Metodos'!$A$2:$G$80,3,FALSE)</f>
        <v>#N/A</v>
      </c>
      <c r="K308">
        <f t="shared" si="4"/>
        <v>307</v>
      </c>
      <c r="Q308" t="e">
        <f>VLOOKUP(D308,#REF!,1,FALSE)</f>
        <v>#REF!</v>
      </c>
      <c r="R308" t="str">
        <f>IFERROR(VLOOKUP(D308,#REF!,1,FALSE),"No entregado")</f>
        <v>No entregado</v>
      </c>
      <c r="S308" t="str">
        <f>IFERROR(VLOOKUP(D308,#REF!,1,FALSE),"No entregado")</f>
        <v>No entregado</v>
      </c>
    </row>
    <row r="309" spans="1:19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 t="s">
        <v>5721</v>
      </c>
      <c r="H309" t="s">
        <v>5721</v>
      </c>
      <c r="I309" t="e">
        <f>VLOOKUP(E309,'Info Metodos'!$A$2:$G$80,4,FALSE)</f>
        <v>#N/A</v>
      </c>
      <c r="J309" t="e">
        <f>VLOOKUP(E309,'Info Metodos'!$A$2:$G$80,3,FALSE)</f>
        <v>#N/A</v>
      </c>
      <c r="K309">
        <f t="shared" si="4"/>
        <v>308</v>
      </c>
      <c r="Q309" t="e">
        <f>VLOOKUP(D309,#REF!,1,FALSE)</f>
        <v>#REF!</v>
      </c>
      <c r="R309" t="str">
        <f>IFERROR(VLOOKUP(D309,#REF!,1,FALSE),"No entregado")</f>
        <v>No entregado</v>
      </c>
      <c r="S309" t="str">
        <f>IFERROR(VLOOKUP(D309,#REF!,1,FALSE),"No entregado")</f>
        <v>No entregado</v>
      </c>
    </row>
    <row r="310" spans="1:19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 t="s">
        <v>5721</v>
      </c>
      <c r="H310" t="s">
        <v>5721</v>
      </c>
      <c r="I310" t="e">
        <f>VLOOKUP(E310,'Info Metodos'!$A$2:$G$80,4,FALSE)</f>
        <v>#N/A</v>
      </c>
      <c r="J310" t="e">
        <f>VLOOKUP(E310,'Info Metodos'!$A$2:$G$80,3,FALSE)</f>
        <v>#N/A</v>
      </c>
      <c r="K310">
        <f t="shared" si="4"/>
        <v>309</v>
      </c>
      <c r="Q310" t="e">
        <f>VLOOKUP(D310,#REF!,1,FALSE)</f>
        <v>#REF!</v>
      </c>
      <c r="R310" t="str">
        <f>IFERROR(VLOOKUP(D310,#REF!,1,FALSE),"No entregado")</f>
        <v>No entregado</v>
      </c>
      <c r="S310" t="str">
        <f>IFERROR(VLOOKUP(D310,#REF!,1,FALSE),"No entregado")</f>
        <v>No entregado</v>
      </c>
    </row>
    <row r="311" spans="1:19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 t="s">
        <v>5721</v>
      </c>
      <c r="H311" t="s">
        <v>5721</v>
      </c>
      <c r="I311" t="e">
        <f>VLOOKUP(E311,'Info Metodos'!$A$2:$G$80,4,FALSE)</f>
        <v>#N/A</v>
      </c>
      <c r="J311" t="e">
        <f>VLOOKUP(E311,'Info Metodos'!$A$2:$G$80,3,FALSE)</f>
        <v>#N/A</v>
      </c>
      <c r="K311">
        <f t="shared" si="4"/>
        <v>310</v>
      </c>
      <c r="Q311" t="e">
        <f>VLOOKUP(D311,#REF!,1,FALSE)</f>
        <v>#REF!</v>
      </c>
      <c r="R311" t="str">
        <f>IFERROR(VLOOKUP(D311,#REF!,1,FALSE),"No entregado")</f>
        <v>No entregado</v>
      </c>
      <c r="S311" t="str">
        <f>IFERROR(VLOOKUP(D311,#REF!,1,FALSE),"No entregado")</f>
        <v>No entregado</v>
      </c>
    </row>
    <row r="312" spans="1:19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 t="s">
        <v>5721</v>
      </c>
      <c r="H312" t="s">
        <v>5721</v>
      </c>
      <c r="I312" t="e">
        <f>VLOOKUP(E312,'Info Metodos'!$A$2:$G$80,4,FALSE)</f>
        <v>#N/A</v>
      </c>
      <c r="J312" t="e">
        <f>VLOOKUP(E312,'Info Metodos'!$A$2:$G$80,3,FALSE)</f>
        <v>#N/A</v>
      </c>
      <c r="K312">
        <f t="shared" si="4"/>
        <v>311</v>
      </c>
      <c r="Q312" t="e">
        <f>VLOOKUP(D312,#REF!,1,FALSE)</f>
        <v>#REF!</v>
      </c>
      <c r="R312" t="str">
        <f>IFERROR(VLOOKUP(D312,#REF!,1,FALSE),"No entregado")</f>
        <v>No entregado</v>
      </c>
      <c r="S312" t="str">
        <f>IFERROR(VLOOKUP(D312,#REF!,1,FALSE),"No entregado")</f>
        <v>No entregado</v>
      </c>
    </row>
    <row r="313" spans="1:19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 t="s">
        <v>5721</v>
      </c>
      <c r="H313" t="s">
        <v>5721</v>
      </c>
      <c r="I313" t="e">
        <f>VLOOKUP(E313,'Info Metodos'!$A$2:$G$80,4,FALSE)</f>
        <v>#N/A</v>
      </c>
      <c r="J313" t="e">
        <f>VLOOKUP(E313,'Info Metodos'!$A$2:$G$80,3,FALSE)</f>
        <v>#N/A</v>
      </c>
      <c r="K313">
        <f t="shared" si="4"/>
        <v>312</v>
      </c>
      <c r="Q313" t="e">
        <f>VLOOKUP(D313,#REF!,1,FALSE)</f>
        <v>#REF!</v>
      </c>
      <c r="R313" t="str">
        <f>IFERROR(VLOOKUP(D313,#REF!,1,FALSE),"No entregado")</f>
        <v>No entregado</v>
      </c>
      <c r="S313" t="str">
        <f>IFERROR(VLOOKUP(D313,#REF!,1,FALSE),"No entregado")</f>
        <v>No entregado</v>
      </c>
    </row>
    <row r="314" spans="1:19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 t="s">
        <v>5721</v>
      </c>
      <c r="H314" t="s">
        <v>5721</v>
      </c>
      <c r="I314" t="e">
        <f>VLOOKUP(E314,'Info Metodos'!$A$2:$G$80,4,FALSE)</f>
        <v>#N/A</v>
      </c>
      <c r="J314" t="e">
        <f>VLOOKUP(E314,'Info Metodos'!$A$2:$G$80,3,FALSE)</f>
        <v>#N/A</v>
      </c>
      <c r="K314">
        <f t="shared" si="4"/>
        <v>313</v>
      </c>
      <c r="Q314" t="e">
        <f>VLOOKUP(D314,#REF!,1,FALSE)</f>
        <v>#REF!</v>
      </c>
      <c r="R314" t="str">
        <f>IFERROR(VLOOKUP(D314,#REF!,1,FALSE),"No entregado")</f>
        <v>No entregado</v>
      </c>
      <c r="S314" t="str">
        <f>IFERROR(VLOOKUP(D314,#REF!,1,FALSE),"No entregado")</f>
        <v>No entregado</v>
      </c>
    </row>
    <row r="315" spans="1:19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 t="s">
        <v>5721</v>
      </c>
      <c r="H315" t="s">
        <v>5721</v>
      </c>
      <c r="I315" t="e">
        <f>VLOOKUP(E315,'Info Metodos'!$A$2:$G$80,4,FALSE)</f>
        <v>#N/A</v>
      </c>
      <c r="J315" t="e">
        <f>VLOOKUP(E315,'Info Metodos'!$A$2:$G$80,3,FALSE)</f>
        <v>#N/A</v>
      </c>
      <c r="K315">
        <f t="shared" si="4"/>
        <v>314</v>
      </c>
      <c r="Q315" t="e">
        <f>VLOOKUP(D315,#REF!,1,FALSE)</f>
        <v>#REF!</v>
      </c>
      <c r="R315" t="str">
        <f>IFERROR(VLOOKUP(D315,#REF!,1,FALSE),"No entregado")</f>
        <v>No entregado</v>
      </c>
      <c r="S315" t="str">
        <f>IFERROR(VLOOKUP(D315,#REF!,1,FALSE),"No entregado")</f>
        <v>No entregado</v>
      </c>
    </row>
    <row r="316" spans="1:19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 t="s">
        <v>5721</v>
      </c>
      <c r="H316" t="s">
        <v>5721</v>
      </c>
      <c r="I316" t="e">
        <f>VLOOKUP(E316,'Info Metodos'!$A$2:$G$80,4,FALSE)</f>
        <v>#N/A</v>
      </c>
      <c r="J316" t="e">
        <f>VLOOKUP(E316,'Info Metodos'!$A$2:$G$80,3,FALSE)</f>
        <v>#N/A</v>
      </c>
      <c r="K316">
        <f t="shared" si="4"/>
        <v>315</v>
      </c>
      <c r="Q316" t="e">
        <f>VLOOKUP(D316,#REF!,1,FALSE)</f>
        <v>#REF!</v>
      </c>
      <c r="R316" t="str">
        <f>IFERROR(VLOOKUP(D316,#REF!,1,FALSE),"No entregado")</f>
        <v>No entregado</v>
      </c>
      <c r="S316" t="str">
        <f>IFERROR(VLOOKUP(D316,#REF!,1,FALSE),"No entregado")</f>
        <v>No entregado</v>
      </c>
    </row>
    <row r="317" spans="1:19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 t="s">
        <v>5721</v>
      </c>
      <c r="H317" t="s">
        <v>5721</v>
      </c>
      <c r="I317" t="e">
        <f>VLOOKUP(E317,'Info Metodos'!$A$2:$G$80,4,FALSE)</f>
        <v>#N/A</v>
      </c>
      <c r="J317" t="e">
        <f>VLOOKUP(E317,'Info Metodos'!$A$2:$G$80,3,FALSE)</f>
        <v>#N/A</v>
      </c>
      <c r="K317">
        <f t="shared" si="4"/>
        <v>316</v>
      </c>
      <c r="Q317" t="e">
        <f>VLOOKUP(D317,#REF!,1,FALSE)</f>
        <v>#REF!</v>
      </c>
      <c r="R317" t="str">
        <f>IFERROR(VLOOKUP(D317,#REF!,1,FALSE),"No entregado")</f>
        <v>No entregado</v>
      </c>
      <c r="S317" t="str">
        <f>IFERROR(VLOOKUP(D317,#REF!,1,FALSE),"No entregado")</f>
        <v>No entregado</v>
      </c>
    </row>
    <row r="318" spans="1:19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 t="s">
        <v>5721</v>
      </c>
      <c r="H318" t="s">
        <v>5721</v>
      </c>
      <c r="I318" t="e">
        <f>VLOOKUP(E318,'Info Metodos'!$A$2:$G$80,4,FALSE)</f>
        <v>#N/A</v>
      </c>
      <c r="J318" t="e">
        <f>VLOOKUP(E318,'Info Metodos'!$A$2:$G$80,3,FALSE)</f>
        <v>#N/A</v>
      </c>
      <c r="K318">
        <f t="shared" si="4"/>
        <v>317</v>
      </c>
      <c r="Q318" t="e">
        <f>VLOOKUP(D318,#REF!,1,FALSE)</f>
        <v>#REF!</v>
      </c>
      <c r="R318" t="str">
        <f>IFERROR(VLOOKUP(D318,#REF!,1,FALSE),"No entregado")</f>
        <v>No entregado</v>
      </c>
      <c r="S318" t="str">
        <f>IFERROR(VLOOKUP(D318,#REF!,1,FALSE),"No entregado")</f>
        <v>No entregado</v>
      </c>
    </row>
    <row r="319" spans="1:19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 t="s">
        <v>5721</v>
      </c>
      <c r="H319" t="s">
        <v>5721</v>
      </c>
      <c r="I319" t="e">
        <f>VLOOKUP(E319,'Info Metodos'!$A$2:$G$80,4,FALSE)</f>
        <v>#N/A</v>
      </c>
      <c r="J319" t="e">
        <f>VLOOKUP(E319,'Info Metodos'!$A$2:$G$80,3,FALSE)</f>
        <v>#N/A</v>
      </c>
      <c r="K319">
        <f t="shared" si="4"/>
        <v>318</v>
      </c>
      <c r="Q319" t="e">
        <f>VLOOKUP(D319,#REF!,1,FALSE)</f>
        <v>#REF!</v>
      </c>
      <c r="R319" t="str">
        <f>IFERROR(VLOOKUP(D319,#REF!,1,FALSE),"No entregado")</f>
        <v>No entregado</v>
      </c>
      <c r="S319" t="str">
        <f>IFERROR(VLOOKUP(D319,#REF!,1,FALSE),"No entregado")</f>
        <v>No entregado</v>
      </c>
    </row>
    <row r="320" spans="1:19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 t="s">
        <v>5721</v>
      </c>
      <c r="H320" t="s">
        <v>5721</v>
      </c>
      <c r="I320" t="e">
        <f>VLOOKUP(E320,'Info Metodos'!$A$2:$G$80,4,FALSE)</f>
        <v>#N/A</v>
      </c>
      <c r="J320" t="e">
        <f>VLOOKUP(E320,'Info Metodos'!$A$2:$G$80,3,FALSE)</f>
        <v>#N/A</v>
      </c>
      <c r="K320">
        <f t="shared" si="4"/>
        <v>319</v>
      </c>
      <c r="Q320" t="e">
        <f>VLOOKUP(D320,#REF!,1,FALSE)</f>
        <v>#REF!</v>
      </c>
      <c r="R320" t="str">
        <f>IFERROR(VLOOKUP(D320,#REF!,1,FALSE),"No entregado")</f>
        <v>No entregado</v>
      </c>
      <c r="S320" t="str">
        <f>IFERROR(VLOOKUP(D320,#REF!,1,FALSE),"No entregado")</f>
        <v>No entregado</v>
      </c>
    </row>
    <row r="321" spans="1:19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 t="s">
        <v>5721</v>
      </c>
      <c r="H321" t="s">
        <v>5721</v>
      </c>
      <c r="I321" t="e">
        <f>VLOOKUP(E321,'Info Metodos'!$A$2:$G$80,4,FALSE)</f>
        <v>#N/A</v>
      </c>
      <c r="J321" t="e">
        <f>VLOOKUP(E321,'Info Metodos'!$A$2:$G$80,3,FALSE)</f>
        <v>#N/A</v>
      </c>
      <c r="K321">
        <f t="shared" si="4"/>
        <v>320</v>
      </c>
      <c r="Q321" t="e">
        <f>VLOOKUP(D321,#REF!,1,FALSE)</f>
        <v>#REF!</v>
      </c>
      <c r="R321" t="str">
        <f>IFERROR(VLOOKUP(D321,#REF!,1,FALSE),"No entregado")</f>
        <v>No entregado</v>
      </c>
      <c r="S321" t="str">
        <f>IFERROR(VLOOKUP(D321,#REF!,1,FALSE),"No entregado")</f>
        <v>No entregado</v>
      </c>
    </row>
    <row r="322" spans="1:19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 t="s">
        <v>5721</v>
      </c>
      <c r="H322" t="s">
        <v>5721</v>
      </c>
      <c r="I322" t="e">
        <f>VLOOKUP(E322,'Info Metodos'!$A$2:$G$80,4,FALSE)</f>
        <v>#N/A</v>
      </c>
      <c r="J322" t="e">
        <f>VLOOKUP(E322,'Info Metodos'!$A$2:$G$80,3,FALSE)</f>
        <v>#N/A</v>
      </c>
      <c r="K322">
        <f t="shared" si="4"/>
        <v>321</v>
      </c>
      <c r="Q322" t="e">
        <f>VLOOKUP(D322,#REF!,1,FALSE)</f>
        <v>#REF!</v>
      </c>
      <c r="R322" t="str">
        <f>IFERROR(VLOOKUP(D322,#REF!,1,FALSE),"No entregado")</f>
        <v>No entregado</v>
      </c>
      <c r="S322" t="str">
        <f>IFERROR(VLOOKUP(D322,#REF!,1,FALSE),"No entregado")</f>
        <v>No entregado</v>
      </c>
    </row>
    <row r="323" spans="1:19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 t="s">
        <v>5721</v>
      </c>
      <c r="H323" t="s">
        <v>5721</v>
      </c>
      <c r="I323" t="e">
        <f>VLOOKUP(E323,'Info Metodos'!$A$2:$G$80,4,FALSE)</f>
        <v>#N/A</v>
      </c>
      <c r="J323" t="e">
        <f>VLOOKUP(E323,'Info Metodos'!$A$2:$G$80,3,FALSE)</f>
        <v>#N/A</v>
      </c>
      <c r="K323">
        <f t="shared" ref="K323:K386" si="5">A323</f>
        <v>322</v>
      </c>
      <c r="Q323" t="e">
        <f>VLOOKUP(D323,#REF!,1,FALSE)</f>
        <v>#REF!</v>
      </c>
      <c r="R323" t="str">
        <f>IFERROR(VLOOKUP(D323,#REF!,1,FALSE),"No entregado")</f>
        <v>No entregado</v>
      </c>
      <c r="S323" t="str">
        <f>IFERROR(VLOOKUP(D323,#REF!,1,FALSE),"No entregado")</f>
        <v>No entregado</v>
      </c>
    </row>
    <row r="324" spans="1:19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 t="s">
        <v>5721</v>
      </c>
      <c r="H324" t="s">
        <v>5721</v>
      </c>
      <c r="I324" t="e">
        <f>VLOOKUP(E324,'Info Metodos'!$A$2:$G$80,4,FALSE)</f>
        <v>#N/A</v>
      </c>
      <c r="J324" t="e">
        <f>VLOOKUP(E324,'Info Metodos'!$A$2:$G$80,3,FALSE)</f>
        <v>#N/A</v>
      </c>
      <c r="K324">
        <f t="shared" si="5"/>
        <v>323</v>
      </c>
      <c r="Q324" t="e">
        <f>VLOOKUP(D324,#REF!,1,FALSE)</f>
        <v>#REF!</v>
      </c>
      <c r="R324" t="str">
        <f>IFERROR(VLOOKUP(D324,#REF!,1,FALSE),"No entregado")</f>
        <v>No entregado</v>
      </c>
      <c r="S324" t="str">
        <f>IFERROR(VLOOKUP(D324,#REF!,1,FALSE),"No entregado")</f>
        <v>No entregado</v>
      </c>
    </row>
    <row r="325" spans="1:19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 t="s">
        <v>5721</v>
      </c>
      <c r="H325" t="s">
        <v>5721</v>
      </c>
      <c r="I325" t="e">
        <f>VLOOKUP(E325,'Info Metodos'!$A$2:$G$80,4,FALSE)</f>
        <v>#N/A</v>
      </c>
      <c r="J325" t="e">
        <f>VLOOKUP(E325,'Info Metodos'!$A$2:$G$80,3,FALSE)</f>
        <v>#N/A</v>
      </c>
      <c r="K325">
        <f t="shared" si="5"/>
        <v>324</v>
      </c>
      <c r="Q325" t="e">
        <f>VLOOKUP(D325,#REF!,1,FALSE)</f>
        <v>#REF!</v>
      </c>
      <c r="R325" t="str">
        <f>IFERROR(VLOOKUP(D325,#REF!,1,FALSE),"No entregado")</f>
        <v>No entregado</v>
      </c>
      <c r="S325" t="str">
        <f>IFERROR(VLOOKUP(D325,#REF!,1,FALSE),"No entregado")</f>
        <v>No entregado</v>
      </c>
    </row>
    <row r="326" spans="1:19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 t="s">
        <v>5721</v>
      </c>
      <c r="H326" t="s">
        <v>5721</v>
      </c>
      <c r="I326" t="e">
        <f>VLOOKUP(E326,'Info Metodos'!$A$2:$G$80,4,FALSE)</f>
        <v>#N/A</v>
      </c>
      <c r="J326" t="e">
        <f>VLOOKUP(E326,'Info Metodos'!$A$2:$G$80,3,FALSE)</f>
        <v>#N/A</v>
      </c>
      <c r="K326">
        <f t="shared" si="5"/>
        <v>325</v>
      </c>
      <c r="Q326" t="e">
        <f>VLOOKUP(D326,#REF!,1,FALSE)</f>
        <v>#REF!</v>
      </c>
      <c r="R326" t="str">
        <f>IFERROR(VLOOKUP(D326,#REF!,1,FALSE),"No entregado")</f>
        <v>No entregado</v>
      </c>
      <c r="S326" t="str">
        <f>IFERROR(VLOOKUP(D326,#REF!,1,FALSE),"No entregado")</f>
        <v>No entregado</v>
      </c>
    </row>
    <row r="327" spans="1:19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 t="s">
        <v>5721</v>
      </c>
      <c r="H327" t="s">
        <v>5721</v>
      </c>
      <c r="I327" t="e">
        <f>VLOOKUP(E327,'Info Metodos'!$A$2:$G$80,4,FALSE)</f>
        <v>#N/A</v>
      </c>
      <c r="J327" t="e">
        <f>VLOOKUP(E327,'Info Metodos'!$A$2:$G$80,3,FALSE)</f>
        <v>#N/A</v>
      </c>
      <c r="K327">
        <f t="shared" si="5"/>
        <v>326</v>
      </c>
      <c r="Q327" t="e">
        <f>VLOOKUP(D327,#REF!,1,FALSE)</f>
        <v>#REF!</v>
      </c>
      <c r="R327" t="str">
        <f>IFERROR(VLOOKUP(D327,#REF!,1,FALSE),"No entregado")</f>
        <v>No entregado</v>
      </c>
      <c r="S327" t="str">
        <f>IFERROR(VLOOKUP(D327,#REF!,1,FALSE),"No entregado")</f>
        <v>No entregado</v>
      </c>
    </row>
    <row r="328" spans="1:19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 t="s">
        <v>5721</v>
      </c>
      <c r="H328" t="s">
        <v>5721</v>
      </c>
      <c r="I328" t="e">
        <f>VLOOKUP(E328,'Info Metodos'!$A$2:$G$80,4,FALSE)</f>
        <v>#N/A</v>
      </c>
      <c r="J328" t="e">
        <f>VLOOKUP(E328,'Info Metodos'!$A$2:$G$80,3,FALSE)</f>
        <v>#N/A</v>
      </c>
      <c r="K328">
        <f t="shared" si="5"/>
        <v>327</v>
      </c>
      <c r="Q328" t="e">
        <f>VLOOKUP(D328,#REF!,1,FALSE)</f>
        <v>#REF!</v>
      </c>
      <c r="R328" t="str">
        <f>IFERROR(VLOOKUP(D328,#REF!,1,FALSE),"No entregado")</f>
        <v>No entregado</v>
      </c>
      <c r="S328" t="str">
        <f>IFERROR(VLOOKUP(D328,#REF!,1,FALSE),"No entregado")</f>
        <v>No entregado</v>
      </c>
    </row>
    <row r="329" spans="1:19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 t="s">
        <v>5721</v>
      </c>
      <c r="H329" t="s">
        <v>5721</v>
      </c>
      <c r="I329" t="e">
        <f>VLOOKUP(E329,'Info Metodos'!$A$2:$G$80,4,FALSE)</f>
        <v>#N/A</v>
      </c>
      <c r="J329" t="e">
        <f>VLOOKUP(E329,'Info Metodos'!$A$2:$G$80,3,FALSE)</f>
        <v>#N/A</v>
      </c>
      <c r="K329">
        <f t="shared" si="5"/>
        <v>328</v>
      </c>
      <c r="Q329" t="e">
        <f>VLOOKUP(D329,#REF!,1,FALSE)</f>
        <v>#REF!</v>
      </c>
      <c r="R329" t="str">
        <f>IFERROR(VLOOKUP(D329,#REF!,1,FALSE),"No entregado")</f>
        <v>No entregado</v>
      </c>
      <c r="S329" t="str">
        <f>IFERROR(VLOOKUP(D329,#REF!,1,FALSE),"No entregado")</f>
        <v>No entregado</v>
      </c>
    </row>
    <row r="330" spans="1:19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 t="s">
        <v>5721</v>
      </c>
      <c r="H330" t="s">
        <v>5721</v>
      </c>
      <c r="I330" t="e">
        <f>VLOOKUP(E330,'Info Metodos'!$A$2:$G$80,4,FALSE)</f>
        <v>#N/A</v>
      </c>
      <c r="J330" t="e">
        <f>VLOOKUP(E330,'Info Metodos'!$A$2:$G$80,3,FALSE)</f>
        <v>#N/A</v>
      </c>
      <c r="K330">
        <f t="shared" si="5"/>
        <v>329</v>
      </c>
      <c r="Q330" t="e">
        <f>VLOOKUP(D330,#REF!,1,FALSE)</f>
        <v>#REF!</v>
      </c>
      <c r="R330" t="str">
        <f>IFERROR(VLOOKUP(D330,#REF!,1,FALSE),"No entregado")</f>
        <v>No entregado</v>
      </c>
      <c r="S330" t="str">
        <f>IFERROR(VLOOKUP(D330,#REF!,1,FALSE),"No entregado")</f>
        <v>No entregado</v>
      </c>
    </row>
    <row r="331" spans="1:19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 t="s">
        <v>5721</v>
      </c>
      <c r="H331" t="s">
        <v>5721</v>
      </c>
      <c r="I331" t="e">
        <f>VLOOKUP(E331,'Info Metodos'!$A$2:$G$80,4,FALSE)</f>
        <v>#N/A</v>
      </c>
      <c r="J331" t="e">
        <f>VLOOKUP(E331,'Info Metodos'!$A$2:$G$80,3,FALSE)</f>
        <v>#N/A</v>
      </c>
      <c r="K331">
        <f t="shared" si="5"/>
        <v>330</v>
      </c>
      <c r="Q331" t="e">
        <f>VLOOKUP(D331,#REF!,1,FALSE)</f>
        <v>#REF!</v>
      </c>
      <c r="R331" t="str">
        <f>IFERROR(VLOOKUP(D331,#REF!,1,FALSE),"No entregado")</f>
        <v>No entregado</v>
      </c>
      <c r="S331" t="str">
        <f>IFERROR(VLOOKUP(D331,#REF!,1,FALSE),"No entregado")</f>
        <v>No entregado</v>
      </c>
    </row>
    <row r="332" spans="1:19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 t="s">
        <v>5721</v>
      </c>
      <c r="H332" t="s">
        <v>5721</v>
      </c>
      <c r="I332" t="e">
        <f>VLOOKUP(E332,'Info Metodos'!$A$2:$G$80,4,FALSE)</f>
        <v>#N/A</v>
      </c>
      <c r="J332" t="e">
        <f>VLOOKUP(E332,'Info Metodos'!$A$2:$G$80,3,FALSE)</f>
        <v>#N/A</v>
      </c>
      <c r="K332">
        <f t="shared" si="5"/>
        <v>331</v>
      </c>
      <c r="Q332" t="e">
        <f>VLOOKUP(D332,#REF!,1,FALSE)</f>
        <v>#REF!</v>
      </c>
      <c r="R332" t="str">
        <f>IFERROR(VLOOKUP(D332,#REF!,1,FALSE),"No entregado")</f>
        <v>No entregado</v>
      </c>
      <c r="S332" t="str">
        <f>IFERROR(VLOOKUP(D332,#REF!,1,FALSE),"No entregado")</f>
        <v>No entregado</v>
      </c>
    </row>
    <row r="333" spans="1:19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 t="s">
        <v>5721</v>
      </c>
      <c r="H333" t="s">
        <v>5721</v>
      </c>
      <c r="I333" t="e">
        <f>VLOOKUP(E333,'Info Metodos'!$A$2:$G$80,4,FALSE)</f>
        <v>#N/A</v>
      </c>
      <c r="J333" t="e">
        <f>VLOOKUP(E333,'Info Metodos'!$A$2:$G$80,3,FALSE)</f>
        <v>#N/A</v>
      </c>
      <c r="K333">
        <f t="shared" si="5"/>
        <v>332</v>
      </c>
      <c r="Q333" t="e">
        <f>VLOOKUP(D333,#REF!,1,FALSE)</f>
        <v>#REF!</v>
      </c>
      <c r="R333" t="str">
        <f>IFERROR(VLOOKUP(D333,#REF!,1,FALSE),"No entregado")</f>
        <v>No entregado</v>
      </c>
      <c r="S333" t="str">
        <f>IFERROR(VLOOKUP(D333,#REF!,1,FALSE),"No entregado")</f>
        <v>No entregado</v>
      </c>
    </row>
    <row r="334" spans="1:19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 t="s">
        <v>5721</v>
      </c>
      <c r="H334" t="s">
        <v>5721</v>
      </c>
      <c r="I334" t="e">
        <f>VLOOKUP(E334,'Info Metodos'!$A$2:$G$80,4,FALSE)</f>
        <v>#N/A</v>
      </c>
      <c r="J334" t="e">
        <f>VLOOKUP(E334,'Info Metodos'!$A$2:$G$80,3,FALSE)</f>
        <v>#N/A</v>
      </c>
      <c r="K334">
        <f t="shared" si="5"/>
        <v>333</v>
      </c>
      <c r="Q334" t="e">
        <f>VLOOKUP(D334,#REF!,1,FALSE)</f>
        <v>#REF!</v>
      </c>
      <c r="R334" t="str">
        <f>IFERROR(VLOOKUP(D334,#REF!,1,FALSE),"No entregado")</f>
        <v>No entregado</v>
      </c>
      <c r="S334" t="str">
        <f>IFERROR(VLOOKUP(D334,#REF!,1,FALSE),"No entregado")</f>
        <v>No entregado</v>
      </c>
    </row>
    <row r="335" spans="1:19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 t="s">
        <v>5721</v>
      </c>
      <c r="H335" t="s">
        <v>5721</v>
      </c>
      <c r="I335" t="e">
        <f>VLOOKUP(E335,'Info Metodos'!$A$2:$G$80,4,FALSE)</f>
        <v>#N/A</v>
      </c>
      <c r="J335" t="e">
        <f>VLOOKUP(E335,'Info Metodos'!$A$2:$G$80,3,FALSE)</f>
        <v>#N/A</v>
      </c>
      <c r="K335">
        <f t="shared" si="5"/>
        <v>334</v>
      </c>
      <c r="Q335" t="e">
        <f>VLOOKUP(D335,#REF!,1,FALSE)</f>
        <v>#REF!</v>
      </c>
      <c r="R335" t="str">
        <f>IFERROR(VLOOKUP(D335,#REF!,1,FALSE),"No entregado")</f>
        <v>No entregado</v>
      </c>
      <c r="S335" t="str">
        <f>IFERROR(VLOOKUP(D335,#REF!,1,FALSE),"No entregado")</f>
        <v>No entregado</v>
      </c>
    </row>
    <row r="336" spans="1:19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 t="s">
        <v>5721</v>
      </c>
      <c r="H336" t="s">
        <v>5721</v>
      </c>
      <c r="I336" t="e">
        <f>VLOOKUP(E336,'Info Metodos'!$A$2:$G$80,4,FALSE)</f>
        <v>#N/A</v>
      </c>
      <c r="J336" t="e">
        <f>VLOOKUP(E336,'Info Metodos'!$A$2:$G$80,3,FALSE)</f>
        <v>#N/A</v>
      </c>
      <c r="K336">
        <f t="shared" si="5"/>
        <v>335</v>
      </c>
      <c r="Q336" t="e">
        <f>VLOOKUP(D336,#REF!,1,FALSE)</f>
        <v>#REF!</v>
      </c>
      <c r="R336" t="str">
        <f>IFERROR(VLOOKUP(D336,#REF!,1,FALSE),"No entregado")</f>
        <v>No entregado</v>
      </c>
      <c r="S336" t="str">
        <f>IFERROR(VLOOKUP(D336,#REF!,1,FALSE),"No entregado")</f>
        <v>No entregado</v>
      </c>
    </row>
    <row r="337" spans="1:19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 t="s">
        <v>5721</v>
      </c>
      <c r="H337" t="s">
        <v>5721</v>
      </c>
      <c r="I337" t="e">
        <f>VLOOKUP(E337,'Info Metodos'!$A$2:$G$80,4,FALSE)</f>
        <v>#N/A</v>
      </c>
      <c r="J337" t="e">
        <f>VLOOKUP(E337,'Info Metodos'!$A$2:$G$80,3,FALSE)</f>
        <v>#N/A</v>
      </c>
      <c r="K337">
        <f t="shared" si="5"/>
        <v>336</v>
      </c>
      <c r="Q337" t="e">
        <f>VLOOKUP(D337,#REF!,1,FALSE)</f>
        <v>#REF!</v>
      </c>
      <c r="R337" t="str">
        <f>IFERROR(VLOOKUP(D337,#REF!,1,FALSE),"No entregado")</f>
        <v>No entregado</v>
      </c>
      <c r="S337" t="str">
        <f>IFERROR(VLOOKUP(D337,#REF!,1,FALSE),"No entregado")</f>
        <v>No entregado</v>
      </c>
    </row>
    <row r="338" spans="1:19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 t="s">
        <v>5721</v>
      </c>
      <c r="H338" t="s">
        <v>5721</v>
      </c>
      <c r="I338" t="e">
        <f>VLOOKUP(E338,'Info Metodos'!$A$2:$G$80,4,FALSE)</f>
        <v>#N/A</v>
      </c>
      <c r="J338" t="e">
        <f>VLOOKUP(E338,'Info Metodos'!$A$2:$G$80,3,FALSE)</f>
        <v>#N/A</v>
      </c>
      <c r="K338">
        <f t="shared" si="5"/>
        <v>337</v>
      </c>
      <c r="Q338" t="e">
        <f>VLOOKUP(D338,#REF!,1,FALSE)</f>
        <v>#REF!</v>
      </c>
      <c r="R338" t="str">
        <f>IFERROR(VLOOKUP(D338,#REF!,1,FALSE),"No entregado")</f>
        <v>No entregado</v>
      </c>
      <c r="S338" t="str">
        <f>IFERROR(VLOOKUP(D338,#REF!,1,FALSE),"No entregado")</f>
        <v>No entregado</v>
      </c>
    </row>
    <row r="339" spans="1:19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 t="s">
        <v>5721</v>
      </c>
      <c r="H339" t="s">
        <v>5721</v>
      </c>
      <c r="I339" t="e">
        <f>VLOOKUP(E339,'Info Metodos'!$A$2:$G$80,4,FALSE)</f>
        <v>#N/A</v>
      </c>
      <c r="J339" t="e">
        <f>VLOOKUP(E339,'Info Metodos'!$A$2:$G$80,3,FALSE)</f>
        <v>#N/A</v>
      </c>
      <c r="K339">
        <f t="shared" si="5"/>
        <v>338</v>
      </c>
      <c r="Q339" t="e">
        <f>VLOOKUP(D339,#REF!,1,FALSE)</f>
        <v>#REF!</v>
      </c>
      <c r="R339" t="str">
        <f>IFERROR(VLOOKUP(D339,#REF!,1,FALSE),"No entregado")</f>
        <v>No entregado</v>
      </c>
      <c r="S339" t="str">
        <f>IFERROR(VLOOKUP(D339,#REF!,1,FALSE),"No entregado")</f>
        <v>No entregado</v>
      </c>
    </row>
    <row r="340" spans="1:19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 t="s">
        <v>5721</v>
      </c>
      <c r="H340" t="s">
        <v>5721</v>
      </c>
      <c r="I340" t="e">
        <f>VLOOKUP(E340,'Info Metodos'!$A$2:$G$80,4,FALSE)</f>
        <v>#N/A</v>
      </c>
      <c r="J340" t="e">
        <f>VLOOKUP(E340,'Info Metodos'!$A$2:$G$80,3,FALSE)</f>
        <v>#N/A</v>
      </c>
      <c r="K340">
        <f t="shared" si="5"/>
        <v>339</v>
      </c>
      <c r="Q340" t="e">
        <f>VLOOKUP(D340,#REF!,1,FALSE)</f>
        <v>#REF!</v>
      </c>
      <c r="R340" t="str">
        <f>IFERROR(VLOOKUP(D340,#REF!,1,FALSE),"No entregado")</f>
        <v>No entregado</v>
      </c>
      <c r="S340" t="str">
        <f>IFERROR(VLOOKUP(D340,#REF!,1,FALSE),"No entregado")</f>
        <v>No entregado</v>
      </c>
    </row>
    <row r="341" spans="1:19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 t="s">
        <v>5721</v>
      </c>
      <c r="H341" t="s">
        <v>5721</v>
      </c>
      <c r="I341" t="e">
        <f>VLOOKUP(E341,'Info Metodos'!$A$2:$G$80,4,FALSE)</f>
        <v>#N/A</v>
      </c>
      <c r="J341" t="e">
        <f>VLOOKUP(E341,'Info Metodos'!$A$2:$G$80,3,FALSE)</f>
        <v>#N/A</v>
      </c>
      <c r="K341">
        <f t="shared" si="5"/>
        <v>340</v>
      </c>
      <c r="Q341" t="e">
        <f>VLOOKUP(D341,#REF!,1,FALSE)</f>
        <v>#REF!</v>
      </c>
      <c r="R341" t="str">
        <f>IFERROR(VLOOKUP(D341,#REF!,1,FALSE),"No entregado")</f>
        <v>No entregado</v>
      </c>
      <c r="S341" t="str">
        <f>IFERROR(VLOOKUP(D341,#REF!,1,FALSE),"No entregado")</f>
        <v>No entregado</v>
      </c>
    </row>
    <row r="342" spans="1:19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 t="s">
        <v>5721</v>
      </c>
      <c r="H342" t="s">
        <v>5721</v>
      </c>
      <c r="I342" t="e">
        <f>VLOOKUP(E342,'Info Metodos'!$A$2:$G$80,4,FALSE)</f>
        <v>#N/A</v>
      </c>
      <c r="J342" t="e">
        <f>VLOOKUP(E342,'Info Metodos'!$A$2:$G$80,3,FALSE)</f>
        <v>#N/A</v>
      </c>
      <c r="K342">
        <f t="shared" si="5"/>
        <v>341</v>
      </c>
      <c r="Q342" t="e">
        <f>VLOOKUP(D342,#REF!,1,FALSE)</f>
        <v>#REF!</v>
      </c>
      <c r="R342" t="str">
        <f>IFERROR(VLOOKUP(D342,#REF!,1,FALSE),"No entregado")</f>
        <v>No entregado</v>
      </c>
      <c r="S342" t="str">
        <f>IFERROR(VLOOKUP(D342,#REF!,1,FALSE),"No entregado")</f>
        <v>No entregado</v>
      </c>
    </row>
    <row r="343" spans="1:19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 t="s">
        <v>5721</v>
      </c>
      <c r="H343" t="s">
        <v>5721</v>
      </c>
      <c r="I343" t="e">
        <f>VLOOKUP(E343,'Info Metodos'!$A$2:$G$80,4,FALSE)</f>
        <v>#N/A</v>
      </c>
      <c r="J343" t="e">
        <f>VLOOKUP(E343,'Info Metodos'!$A$2:$G$80,3,FALSE)</f>
        <v>#N/A</v>
      </c>
      <c r="K343">
        <f t="shared" si="5"/>
        <v>342</v>
      </c>
      <c r="Q343" t="e">
        <f>VLOOKUP(D343,#REF!,1,FALSE)</f>
        <v>#REF!</v>
      </c>
      <c r="R343" t="str">
        <f>IFERROR(VLOOKUP(D343,#REF!,1,FALSE),"No entregado")</f>
        <v>No entregado</v>
      </c>
      <c r="S343" t="str">
        <f>IFERROR(VLOOKUP(D343,#REF!,1,FALSE),"No entregado")</f>
        <v>No entregado</v>
      </c>
    </row>
    <row r="344" spans="1:19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 t="s">
        <v>5721</v>
      </c>
      <c r="H344" t="s">
        <v>5721</v>
      </c>
      <c r="I344" t="e">
        <f>VLOOKUP(E344,'Info Metodos'!$A$2:$G$80,4,FALSE)</f>
        <v>#N/A</v>
      </c>
      <c r="J344" t="e">
        <f>VLOOKUP(E344,'Info Metodos'!$A$2:$G$80,3,FALSE)</f>
        <v>#N/A</v>
      </c>
      <c r="K344">
        <f t="shared" si="5"/>
        <v>343</v>
      </c>
      <c r="Q344" t="e">
        <f>VLOOKUP(D344,#REF!,1,FALSE)</f>
        <v>#REF!</v>
      </c>
      <c r="R344" t="str">
        <f>IFERROR(VLOOKUP(D344,#REF!,1,FALSE),"No entregado")</f>
        <v>No entregado</v>
      </c>
      <c r="S344" t="str">
        <f>IFERROR(VLOOKUP(D344,#REF!,1,FALSE),"No entregado")</f>
        <v>No entregado</v>
      </c>
    </row>
    <row r="345" spans="1:19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 t="s">
        <v>5721</v>
      </c>
      <c r="H345" t="s">
        <v>5721</v>
      </c>
      <c r="I345" t="e">
        <f>VLOOKUP(E345,'Info Metodos'!$A$2:$G$80,4,FALSE)</f>
        <v>#N/A</v>
      </c>
      <c r="J345" t="e">
        <f>VLOOKUP(E345,'Info Metodos'!$A$2:$G$80,3,FALSE)</f>
        <v>#N/A</v>
      </c>
      <c r="K345">
        <f t="shared" si="5"/>
        <v>344</v>
      </c>
      <c r="Q345" t="e">
        <f>VLOOKUP(D345,#REF!,1,FALSE)</f>
        <v>#REF!</v>
      </c>
      <c r="R345" t="str">
        <f>IFERROR(VLOOKUP(D345,#REF!,1,FALSE),"No entregado")</f>
        <v>No entregado</v>
      </c>
      <c r="S345" t="str">
        <f>IFERROR(VLOOKUP(D345,#REF!,1,FALSE),"No entregado")</f>
        <v>No entregado</v>
      </c>
    </row>
    <row r="346" spans="1:19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 t="s">
        <v>5721</v>
      </c>
      <c r="H346" t="s">
        <v>5721</v>
      </c>
      <c r="I346" t="e">
        <f>VLOOKUP(E346,'Info Metodos'!$A$2:$G$80,4,FALSE)</f>
        <v>#N/A</v>
      </c>
      <c r="J346" t="e">
        <f>VLOOKUP(E346,'Info Metodos'!$A$2:$G$80,3,FALSE)</f>
        <v>#N/A</v>
      </c>
      <c r="K346">
        <f t="shared" si="5"/>
        <v>345</v>
      </c>
      <c r="Q346" t="e">
        <f>VLOOKUP(D346,#REF!,1,FALSE)</f>
        <v>#REF!</v>
      </c>
      <c r="R346" t="str">
        <f>IFERROR(VLOOKUP(D346,#REF!,1,FALSE),"No entregado")</f>
        <v>No entregado</v>
      </c>
      <c r="S346" t="str">
        <f>IFERROR(VLOOKUP(D346,#REF!,1,FALSE),"No entregado")</f>
        <v>No entregado</v>
      </c>
    </row>
    <row r="347" spans="1:19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 t="s">
        <v>5721</v>
      </c>
      <c r="H347" t="s">
        <v>5721</v>
      </c>
      <c r="I347" t="e">
        <f>VLOOKUP(E347,'Info Metodos'!$A$2:$G$80,4,FALSE)</f>
        <v>#N/A</v>
      </c>
      <c r="J347" t="e">
        <f>VLOOKUP(E347,'Info Metodos'!$A$2:$G$80,3,FALSE)</f>
        <v>#N/A</v>
      </c>
      <c r="K347">
        <f t="shared" si="5"/>
        <v>346</v>
      </c>
      <c r="Q347" t="e">
        <f>VLOOKUP(D347,#REF!,1,FALSE)</f>
        <v>#REF!</v>
      </c>
      <c r="R347" t="str">
        <f>IFERROR(VLOOKUP(D347,#REF!,1,FALSE),"No entregado")</f>
        <v>No entregado</v>
      </c>
      <c r="S347" t="str">
        <f>IFERROR(VLOOKUP(D347,#REF!,1,FALSE),"No entregado")</f>
        <v>No entregado</v>
      </c>
    </row>
    <row r="348" spans="1:19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 t="s">
        <v>5721</v>
      </c>
      <c r="H348" t="s">
        <v>5721</v>
      </c>
      <c r="I348" t="e">
        <f>VLOOKUP(E348,'Info Metodos'!$A$2:$G$80,4,FALSE)</f>
        <v>#N/A</v>
      </c>
      <c r="J348" t="e">
        <f>VLOOKUP(E348,'Info Metodos'!$A$2:$G$80,3,FALSE)</f>
        <v>#N/A</v>
      </c>
      <c r="K348">
        <f t="shared" si="5"/>
        <v>347</v>
      </c>
      <c r="Q348" t="e">
        <f>VLOOKUP(D348,#REF!,1,FALSE)</f>
        <v>#REF!</v>
      </c>
      <c r="R348" t="str">
        <f>IFERROR(VLOOKUP(D348,#REF!,1,FALSE),"No entregado")</f>
        <v>No entregado</v>
      </c>
      <c r="S348" t="str">
        <f>IFERROR(VLOOKUP(D348,#REF!,1,FALSE),"No entregado")</f>
        <v>No entregado</v>
      </c>
    </row>
    <row r="349" spans="1:19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 t="s">
        <v>5721</v>
      </c>
      <c r="H349" t="s">
        <v>5721</v>
      </c>
      <c r="I349" t="e">
        <f>VLOOKUP(E349,'Info Metodos'!$A$2:$G$80,4,FALSE)</f>
        <v>#N/A</v>
      </c>
      <c r="J349" t="e">
        <f>VLOOKUP(E349,'Info Metodos'!$A$2:$G$80,3,FALSE)</f>
        <v>#N/A</v>
      </c>
      <c r="K349">
        <f t="shared" si="5"/>
        <v>348</v>
      </c>
      <c r="Q349" t="e">
        <f>VLOOKUP(D349,#REF!,1,FALSE)</f>
        <v>#REF!</v>
      </c>
      <c r="R349" t="str">
        <f>IFERROR(VLOOKUP(D349,#REF!,1,FALSE),"No entregado")</f>
        <v>No entregado</v>
      </c>
      <c r="S349" t="str">
        <f>IFERROR(VLOOKUP(D349,#REF!,1,FALSE),"No entregado")</f>
        <v>No entregado</v>
      </c>
    </row>
    <row r="350" spans="1:19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 t="s">
        <v>5721</v>
      </c>
      <c r="H350" t="s">
        <v>5721</v>
      </c>
      <c r="I350" t="e">
        <f>VLOOKUP(E350,'Info Metodos'!$A$2:$G$80,4,FALSE)</f>
        <v>#N/A</v>
      </c>
      <c r="J350" t="e">
        <f>VLOOKUP(E350,'Info Metodos'!$A$2:$G$80,3,FALSE)</f>
        <v>#N/A</v>
      </c>
      <c r="K350">
        <f t="shared" si="5"/>
        <v>349</v>
      </c>
      <c r="Q350" t="e">
        <f>VLOOKUP(D350,#REF!,1,FALSE)</f>
        <v>#REF!</v>
      </c>
      <c r="R350" t="str">
        <f>IFERROR(VLOOKUP(D350,#REF!,1,FALSE),"No entregado")</f>
        <v>No entregado</v>
      </c>
      <c r="S350" t="str">
        <f>IFERROR(VLOOKUP(D350,#REF!,1,FALSE),"No entregado")</f>
        <v>No entregado</v>
      </c>
    </row>
    <row r="351" spans="1:19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 t="s">
        <v>5721</v>
      </c>
      <c r="H351" t="s">
        <v>5721</v>
      </c>
      <c r="I351" t="e">
        <f>VLOOKUP(E351,'Info Metodos'!$A$2:$G$80,4,FALSE)</f>
        <v>#N/A</v>
      </c>
      <c r="J351" t="e">
        <f>VLOOKUP(E351,'Info Metodos'!$A$2:$G$80,3,FALSE)</f>
        <v>#N/A</v>
      </c>
      <c r="K351">
        <f t="shared" si="5"/>
        <v>350</v>
      </c>
      <c r="Q351" t="e">
        <f>VLOOKUP(D351,#REF!,1,FALSE)</f>
        <v>#REF!</v>
      </c>
      <c r="R351" t="str">
        <f>IFERROR(VLOOKUP(D351,#REF!,1,FALSE),"No entregado")</f>
        <v>No entregado</v>
      </c>
      <c r="S351" t="str">
        <f>IFERROR(VLOOKUP(D351,#REF!,1,FALSE),"No entregado")</f>
        <v>No entregado</v>
      </c>
    </row>
    <row r="352" spans="1:19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 t="s">
        <v>5721</v>
      </c>
      <c r="H352" t="s">
        <v>5721</v>
      </c>
      <c r="I352" t="e">
        <f>VLOOKUP(E352,'Info Metodos'!$A$2:$G$80,4,FALSE)</f>
        <v>#N/A</v>
      </c>
      <c r="J352" t="e">
        <f>VLOOKUP(E352,'Info Metodos'!$A$2:$G$80,3,FALSE)</f>
        <v>#N/A</v>
      </c>
      <c r="K352">
        <f t="shared" si="5"/>
        <v>351</v>
      </c>
      <c r="Q352" t="e">
        <f>VLOOKUP(D352,#REF!,1,FALSE)</f>
        <v>#REF!</v>
      </c>
      <c r="R352" t="str">
        <f>IFERROR(VLOOKUP(D352,#REF!,1,FALSE),"No entregado")</f>
        <v>No entregado</v>
      </c>
      <c r="S352" t="str">
        <f>IFERROR(VLOOKUP(D352,#REF!,1,FALSE),"No entregado")</f>
        <v>No entregado</v>
      </c>
    </row>
    <row r="353" spans="1:19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 t="s">
        <v>5721</v>
      </c>
      <c r="H353" t="s">
        <v>5721</v>
      </c>
      <c r="I353" t="e">
        <f>VLOOKUP(E353,'Info Metodos'!$A$2:$G$80,4,FALSE)</f>
        <v>#N/A</v>
      </c>
      <c r="J353" t="e">
        <f>VLOOKUP(E353,'Info Metodos'!$A$2:$G$80,3,FALSE)</f>
        <v>#N/A</v>
      </c>
      <c r="K353">
        <f t="shared" si="5"/>
        <v>352</v>
      </c>
      <c r="Q353" t="e">
        <f>VLOOKUP(D353,#REF!,1,FALSE)</f>
        <v>#REF!</v>
      </c>
      <c r="R353" t="str">
        <f>IFERROR(VLOOKUP(D353,#REF!,1,FALSE),"No entregado")</f>
        <v>No entregado</v>
      </c>
      <c r="S353" t="str">
        <f>IFERROR(VLOOKUP(D353,#REF!,1,FALSE),"No entregado")</f>
        <v>No entregado</v>
      </c>
    </row>
    <row r="354" spans="1:19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 t="s">
        <v>5721</v>
      </c>
      <c r="H354" t="s">
        <v>5721</v>
      </c>
      <c r="I354" t="e">
        <f>VLOOKUP(E354,'Info Metodos'!$A$2:$G$80,4,FALSE)</f>
        <v>#N/A</v>
      </c>
      <c r="J354" t="e">
        <f>VLOOKUP(E354,'Info Metodos'!$A$2:$G$80,3,FALSE)</f>
        <v>#N/A</v>
      </c>
      <c r="K354">
        <f t="shared" si="5"/>
        <v>353</v>
      </c>
      <c r="Q354" t="e">
        <f>VLOOKUP(D354,#REF!,1,FALSE)</f>
        <v>#REF!</v>
      </c>
      <c r="R354" t="str">
        <f>IFERROR(VLOOKUP(D354,#REF!,1,FALSE),"No entregado")</f>
        <v>No entregado</v>
      </c>
      <c r="S354" t="str">
        <f>IFERROR(VLOOKUP(D354,#REF!,1,FALSE),"No entregado")</f>
        <v>No entregado</v>
      </c>
    </row>
    <row r="355" spans="1:19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 t="s">
        <v>5721</v>
      </c>
      <c r="H355" t="s">
        <v>5721</v>
      </c>
      <c r="I355" t="e">
        <f>VLOOKUP(E355,'Info Metodos'!$A$2:$G$80,4,FALSE)</f>
        <v>#N/A</v>
      </c>
      <c r="J355" t="e">
        <f>VLOOKUP(E355,'Info Metodos'!$A$2:$G$80,3,FALSE)</f>
        <v>#N/A</v>
      </c>
      <c r="K355">
        <f t="shared" si="5"/>
        <v>354</v>
      </c>
      <c r="Q355" t="e">
        <f>VLOOKUP(D355,#REF!,1,FALSE)</f>
        <v>#REF!</v>
      </c>
      <c r="R355" t="str">
        <f>IFERROR(VLOOKUP(D355,#REF!,1,FALSE),"No entregado")</f>
        <v>No entregado</v>
      </c>
      <c r="S355" t="str">
        <f>IFERROR(VLOOKUP(D355,#REF!,1,FALSE),"No entregado")</f>
        <v>No entregado</v>
      </c>
    </row>
    <row r="356" spans="1:19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 t="s">
        <v>5721</v>
      </c>
      <c r="H356" t="s">
        <v>5721</v>
      </c>
      <c r="I356" t="e">
        <f>VLOOKUP(E356,'Info Metodos'!$A$2:$G$80,4,FALSE)</f>
        <v>#N/A</v>
      </c>
      <c r="J356" t="e">
        <f>VLOOKUP(E356,'Info Metodos'!$A$2:$G$80,3,FALSE)</f>
        <v>#N/A</v>
      </c>
      <c r="K356">
        <f t="shared" si="5"/>
        <v>355</v>
      </c>
      <c r="Q356" t="e">
        <f>VLOOKUP(D356,#REF!,1,FALSE)</f>
        <v>#REF!</v>
      </c>
      <c r="R356" t="str">
        <f>IFERROR(VLOOKUP(D356,#REF!,1,FALSE),"No entregado")</f>
        <v>No entregado</v>
      </c>
      <c r="S356" t="str">
        <f>IFERROR(VLOOKUP(D356,#REF!,1,FALSE),"No entregado")</f>
        <v>No entregado</v>
      </c>
    </row>
    <row r="357" spans="1:19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 t="s">
        <v>5721</v>
      </c>
      <c r="H357" t="s">
        <v>5721</v>
      </c>
      <c r="I357" t="e">
        <f>VLOOKUP(E357,'Info Metodos'!$A$2:$G$80,4,FALSE)</f>
        <v>#N/A</v>
      </c>
      <c r="J357" t="e">
        <f>VLOOKUP(E357,'Info Metodos'!$A$2:$G$80,3,FALSE)</f>
        <v>#N/A</v>
      </c>
      <c r="K357">
        <f t="shared" si="5"/>
        <v>356</v>
      </c>
      <c r="Q357" t="e">
        <f>VLOOKUP(D357,#REF!,1,FALSE)</f>
        <v>#REF!</v>
      </c>
      <c r="R357" t="str">
        <f>IFERROR(VLOOKUP(D357,#REF!,1,FALSE),"No entregado")</f>
        <v>No entregado</v>
      </c>
      <c r="S357" t="str">
        <f>IFERROR(VLOOKUP(D357,#REF!,1,FALSE),"No entregado")</f>
        <v>No entregado</v>
      </c>
    </row>
    <row r="358" spans="1:19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 t="s">
        <v>5721</v>
      </c>
      <c r="H358" t="s">
        <v>5721</v>
      </c>
      <c r="I358" t="e">
        <f>VLOOKUP(E358,'Info Metodos'!$A$2:$G$80,4,FALSE)</f>
        <v>#N/A</v>
      </c>
      <c r="J358" t="e">
        <f>VLOOKUP(E358,'Info Metodos'!$A$2:$G$80,3,FALSE)</f>
        <v>#N/A</v>
      </c>
      <c r="K358">
        <f t="shared" si="5"/>
        <v>357</v>
      </c>
      <c r="Q358" t="e">
        <f>VLOOKUP(D358,#REF!,1,FALSE)</f>
        <v>#REF!</v>
      </c>
      <c r="R358" t="str">
        <f>IFERROR(VLOOKUP(D358,#REF!,1,FALSE),"No entregado")</f>
        <v>No entregado</v>
      </c>
      <c r="S358" t="str">
        <f>IFERROR(VLOOKUP(D358,#REF!,1,FALSE),"No entregado")</f>
        <v>No entregado</v>
      </c>
    </row>
    <row r="359" spans="1:19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 t="s">
        <v>5721</v>
      </c>
      <c r="H359" t="s">
        <v>5721</v>
      </c>
      <c r="I359" t="e">
        <f>VLOOKUP(E359,'Info Metodos'!$A$2:$G$80,4,FALSE)</f>
        <v>#N/A</v>
      </c>
      <c r="J359" t="e">
        <f>VLOOKUP(E359,'Info Metodos'!$A$2:$G$80,3,FALSE)</f>
        <v>#N/A</v>
      </c>
      <c r="K359">
        <f t="shared" si="5"/>
        <v>358</v>
      </c>
      <c r="Q359" t="e">
        <f>VLOOKUP(D359,#REF!,1,FALSE)</f>
        <v>#REF!</v>
      </c>
      <c r="R359" t="str">
        <f>IFERROR(VLOOKUP(D359,#REF!,1,FALSE),"No entregado")</f>
        <v>No entregado</v>
      </c>
      <c r="S359" t="str">
        <f>IFERROR(VLOOKUP(D359,#REF!,1,FALSE),"No entregado")</f>
        <v>No entregado</v>
      </c>
    </row>
    <row r="360" spans="1:19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 t="s">
        <v>5721</v>
      </c>
      <c r="H360" t="s">
        <v>5721</v>
      </c>
      <c r="I360" t="e">
        <f>VLOOKUP(E360,'Info Metodos'!$A$2:$G$80,4,FALSE)</f>
        <v>#N/A</v>
      </c>
      <c r="J360" t="e">
        <f>VLOOKUP(E360,'Info Metodos'!$A$2:$G$80,3,FALSE)</f>
        <v>#N/A</v>
      </c>
      <c r="K360">
        <f t="shared" si="5"/>
        <v>359</v>
      </c>
      <c r="Q360" t="e">
        <f>VLOOKUP(D360,#REF!,1,FALSE)</f>
        <v>#REF!</v>
      </c>
      <c r="R360" t="str">
        <f>IFERROR(VLOOKUP(D360,#REF!,1,FALSE),"No entregado")</f>
        <v>No entregado</v>
      </c>
      <c r="S360" t="str">
        <f>IFERROR(VLOOKUP(D360,#REF!,1,FALSE),"No entregado")</f>
        <v>No entregado</v>
      </c>
    </row>
    <row r="361" spans="1:19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 t="s">
        <v>5721</v>
      </c>
      <c r="H361" t="s">
        <v>5721</v>
      </c>
      <c r="I361" t="e">
        <f>VLOOKUP(E361,'Info Metodos'!$A$2:$G$80,4,FALSE)</f>
        <v>#N/A</v>
      </c>
      <c r="J361" t="e">
        <f>VLOOKUP(E361,'Info Metodos'!$A$2:$G$80,3,FALSE)</f>
        <v>#N/A</v>
      </c>
      <c r="K361">
        <f t="shared" si="5"/>
        <v>360</v>
      </c>
      <c r="Q361" t="e">
        <f>VLOOKUP(D361,#REF!,1,FALSE)</f>
        <v>#REF!</v>
      </c>
      <c r="R361" t="str">
        <f>IFERROR(VLOOKUP(D361,#REF!,1,FALSE),"No entregado")</f>
        <v>No entregado</v>
      </c>
      <c r="S361" t="str">
        <f>IFERROR(VLOOKUP(D361,#REF!,1,FALSE),"No entregado")</f>
        <v>No entregado</v>
      </c>
    </row>
    <row r="362" spans="1:19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 t="s">
        <v>5721</v>
      </c>
      <c r="H362" t="s">
        <v>5721</v>
      </c>
      <c r="I362" t="e">
        <f>VLOOKUP(E362,'Info Metodos'!$A$2:$G$80,4,FALSE)</f>
        <v>#N/A</v>
      </c>
      <c r="J362" t="e">
        <f>VLOOKUP(E362,'Info Metodos'!$A$2:$G$80,3,FALSE)</f>
        <v>#N/A</v>
      </c>
      <c r="K362">
        <f t="shared" si="5"/>
        <v>361</v>
      </c>
      <c r="Q362" t="e">
        <f>VLOOKUP(D362,#REF!,1,FALSE)</f>
        <v>#REF!</v>
      </c>
      <c r="R362" t="str">
        <f>IFERROR(VLOOKUP(D362,#REF!,1,FALSE),"No entregado")</f>
        <v>No entregado</v>
      </c>
      <c r="S362" t="str">
        <f>IFERROR(VLOOKUP(D362,#REF!,1,FALSE),"No entregado")</f>
        <v>No entregado</v>
      </c>
    </row>
    <row r="363" spans="1:19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 t="s">
        <v>5721</v>
      </c>
      <c r="H363" t="s">
        <v>5721</v>
      </c>
      <c r="I363" t="e">
        <f>VLOOKUP(E363,'Info Metodos'!$A$2:$G$80,4,FALSE)</f>
        <v>#N/A</v>
      </c>
      <c r="J363" t="e">
        <f>VLOOKUP(E363,'Info Metodos'!$A$2:$G$80,3,FALSE)</f>
        <v>#N/A</v>
      </c>
      <c r="K363">
        <f t="shared" si="5"/>
        <v>362</v>
      </c>
      <c r="Q363" t="e">
        <f>VLOOKUP(D363,#REF!,1,FALSE)</f>
        <v>#REF!</v>
      </c>
      <c r="R363" t="str">
        <f>IFERROR(VLOOKUP(D363,#REF!,1,FALSE),"No entregado")</f>
        <v>No entregado</v>
      </c>
      <c r="S363" t="str">
        <f>IFERROR(VLOOKUP(D363,#REF!,1,FALSE),"No entregado")</f>
        <v>No entregado</v>
      </c>
    </row>
    <row r="364" spans="1:19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 t="s">
        <v>5721</v>
      </c>
      <c r="H364" t="s">
        <v>5721</v>
      </c>
      <c r="I364" t="e">
        <f>VLOOKUP(E364,'Info Metodos'!$A$2:$G$80,4,FALSE)</f>
        <v>#N/A</v>
      </c>
      <c r="J364" t="e">
        <f>VLOOKUP(E364,'Info Metodos'!$A$2:$G$80,3,FALSE)</f>
        <v>#N/A</v>
      </c>
      <c r="K364">
        <f t="shared" si="5"/>
        <v>363</v>
      </c>
      <c r="Q364" t="e">
        <f>VLOOKUP(D364,#REF!,1,FALSE)</f>
        <v>#REF!</v>
      </c>
      <c r="R364" t="str">
        <f>IFERROR(VLOOKUP(D364,#REF!,1,FALSE),"No entregado")</f>
        <v>No entregado</v>
      </c>
      <c r="S364" t="str">
        <f>IFERROR(VLOOKUP(D364,#REF!,1,FALSE),"No entregado")</f>
        <v>No entregado</v>
      </c>
    </row>
    <row r="365" spans="1:19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 t="s">
        <v>5721</v>
      </c>
      <c r="H365" t="s">
        <v>5721</v>
      </c>
      <c r="I365" t="e">
        <f>VLOOKUP(E365,'Info Metodos'!$A$2:$G$80,4,FALSE)</f>
        <v>#N/A</v>
      </c>
      <c r="J365" t="e">
        <f>VLOOKUP(E365,'Info Metodos'!$A$2:$G$80,3,FALSE)</f>
        <v>#N/A</v>
      </c>
      <c r="K365">
        <f t="shared" si="5"/>
        <v>364</v>
      </c>
      <c r="Q365" t="e">
        <f>VLOOKUP(D365,#REF!,1,FALSE)</f>
        <v>#REF!</v>
      </c>
      <c r="R365" t="str">
        <f>IFERROR(VLOOKUP(D365,#REF!,1,FALSE),"No entregado")</f>
        <v>No entregado</v>
      </c>
      <c r="S365" t="str">
        <f>IFERROR(VLOOKUP(D365,#REF!,1,FALSE),"No entregado")</f>
        <v>No entregado</v>
      </c>
    </row>
    <row r="366" spans="1:19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 t="s">
        <v>5721</v>
      </c>
      <c r="H366" t="s">
        <v>5721</v>
      </c>
      <c r="I366" t="e">
        <f>VLOOKUP(E366,'Info Metodos'!$A$2:$G$80,4,FALSE)</f>
        <v>#N/A</v>
      </c>
      <c r="J366" t="e">
        <f>VLOOKUP(E366,'Info Metodos'!$A$2:$G$80,3,FALSE)</f>
        <v>#N/A</v>
      </c>
      <c r="K366">
        <f t="shared" si="5"/>
        <v>365</v>
      </c>
      <c r="Q366" t="e">
        <f>VLOOKUP(D366,#REF!,1,FALSE)</f>
        <v>#REF!</v>
      </c>
      <c r="R366" t="str">
        <f>IFERROR(VLOOKUP(D366,#REF!,1,FALSE),"No entregado")</f>
        <v>No entregado</v>
      </c>
      <c r="S366" t="str">
        <f>IFERROR(VLOOKUP(D366,#REF!,1,FALSE),"No entregado")</f>
        <v>No entregado</v>
      </c>
    </row>
    <row r="367" spans="1:19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 t="s">
        <v>5721</v>
      </c>
      <c r="H367" t="s">
        <v>5721</v>
      </c>
      <c r="I367" t="e">
        <f>VLOOKUP(E367,'Info Metodos'!$A$2:$G$80,4,FALSE)</f>
        <v>#N/A</v>
      </c>
      <c r="J367" t="e">
        <f>VLOOKUP(E367,'Info Metodos'!$A$2:$G$80,3,FALSE)</f>
        <v>#N/A</v>
      </c>
      <c r="K367">
        <f t="shared" si="5"/>
        <v>366</v>
      </c>
      <c r="Q367" t="e">
        <f>VLOOKUP(D367,#REF!,1,FALSE)</f>
        <v>#REF!</v>
      </c>
      <c r="R367" t="str">
        <f>IFERROR(VLOOKUP(D367,#REF!,1,FALSE),"No entregado")</f>
        <v>No entregado</v>
      </c>
      <c r="S367" t="str">
        <f>IFERROR(VLOOKUP(D367,#REF!,1,FALSE),"No entregado")</f>
        <v>No entregado</v>
      </c>
    </row>
    <row r="368" spans="1:19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 t="s">
        <v>5721</v>
      </c>
      <c r="H368" t="s">
        <v>5721</v>
      </c>
      <c r="I368" t="e">
        <f>VLOOKUP(E368,'Info Metodos'!$A$2:$G$80,4,FALSE)</f>
        <v>#N/A</v>
      </c>
      <c r="J368" t="e">
        <f>VLOOKUP(E368,'Info Metodos'!$A$2:$G$80,3,FALSE)</f>
        <v>#N/A</v>
      </c>
      <c r="K368">
        <f t="shared" si="5"/>
        <v>367</v>
      </c>
      <c r="Q368" t="e">
        <f>VLOOKUP(D368,#REF!,1,FALSE)</f>
        <v>#REF!</v>
      </c>
      <c r="R368" t="str">
        <f>IFERROR(VLOOKUP(D368,#REF!,1,FALSE),"No entregado")</f>
        <v>No entregado</v>
      </c>
      <c r="S368" t="str">
        <f>IFERROR(VLOOKUP(D368,#REF!,1,FALSE),"No entregado")</f>
        <v>No entregado</v>
      </c>
    </row>
    <row r="369" spans="1:19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 t="s">
        <v>5721</v>
      </c>
      <c r="H369" t="s">
        <v>5721</v>
      </c>
      <c r="I369" t="e">
        <f>VLOOKUP(E369,'Info Metodos'!$A$2:$G$80,4,FALSE)</f>
        <v>#N/A</v>
      </c>
      <c r="J369" t="e">
        <f>VLOOKUP(E369,'Info Metodos'!$A$2:$G$80,3,FALSE)</f>
        <v>#N/A</v>
      </c>
      <c r="K369">
        <f t="shared" si="5"/>
        <v>368</v>
      </c>
      <c r="Q369" t="e">
        <f>VLOOKUP(D369,#REF!,1,FALSE)</f>
        <v>#REF!</v>
      </c>
      <c r="R369" t="str">
        <f>IFERROR(VLOOKUP(D369,#REF!,1,FALSE),"No entregado")</f>
        <v>No entregado</v>
      </c>
      <c r="S369" t="str">
        <f>IFERROR(VLOOKUP(D369,#REF!,1,FALSE),"No entregado")</f>
        <v>No entregado</v>
      </c>
    </row>
    <row r="370" spans="1:19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 t="s">
        <v>5721</v>
      </c>
      <c r="H370" t="s">
        <v>5721</v>
      </c>
      <c r="I370" t="e">
        <f>VLOOKUP(E370,'Info Metodos'!$A$2:$G$80,4,FALSE)</f>
        <v>#N/A</v>
      </c>
      <c r="J370" t="e">
        <f>VLOOKUP(E370,'Info Metodos'!$A$2:$G$80,3,FALSE)</f>
        <v>#N/A</v>
      </c>
      <c r="K370">
        <f t="shared" si="5"/>
        <v>369</v>
      </c>
      <c r="Q370" t="e">
        <f>VLOOKUP(D370,#REF!,1,FALSE)</f>
        <v>#REF!</v>
      </c>
      <c r="R370" t="str">
        <f>IFERROR(VLOOKUP(D370,#REF!,1,FALSE),"No entregado")</f>
        <v>No entregado</v>
      </c>
      <c r="S370" t="str">
        <f>IFERROR(VLOOKUP(D370,#REF!,1,FALSE),"No entregado")</f>
        <v>No entregado</v>
      </c>
    </row>
    <row r="371" spans="1:19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 t="s">
        <v>5721</v>
      </c>
      <c r="H371" t="s">
        <v>5721</v>
      </c>
      <c r="I371" t="e">
        <f>VLOOKUP(E371,'Info Metodos'!$A$2:$G$80,4,FALSE)</f>
        <v>#N/A</v>
      </c>
      <c r="J371" t="e">
        <f>VLOOKUP(E371,'Info Metodos'!$A$2:$G$80,3,FALSE)</f>
        <v>#N/A</v>
      </c>
      <c r="K371">
        <f t="shared" si="5"/>
        <v>370</v>
      </c>
      <c r="Q371" t="e">
        <f>VLOOKUP(D371,#REF!,1,FALSE)</f>
        <v>#REF!</v>
      </c>
      <c r="R371" t="str">
        <f>IFERROR(VLOOKUP(D371,#REF!,1,FALSE),"No entregado")</f>
        <v>No entregado</v>
      </c>
      <c r="S371" t="str">
        <f>IFERROR(VLOOKUP(D371,#REF!,1,FALSE),"No entregado")</f>
        <v>No entregado</v>
      </c>
    </row>
    <row r="372" spans="1:19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 t="s">
        <v>5721</v>
      </c>
      <c r="H372" t="s">
        <v>5721</v>
      </c>
      <c r="I372" t="e">
        <f>VLOOKUP(E372,'Info Metodos'!$A$2:$G$80,4,FALSE)</f>
        <v>#N/A</v>
      </c>
      <c r="J372" t="e">
        <f>VLOOKUP(E372,'Info Metodos'!$A$2:$G$80,3,FALSE)</f>
        <v>#N/A</v>
      </c>
      <c r="K372">
        <f t="shared" si="5"/>
        <v>371</v>
      </c>
      <c r="Q372" t="e">
        <f>VLOOKUP(D372,#REF!,1,FALSE)</f>
        <v>#REF!</v>
      </c>
      <c r="R372" t="str">
        <f>IFERROR(VLOOKUP(D372,#REF!,1,FALSE),"No entregado")</f>
        <v>No entregado</v>
      </c>
      <c r="S372" t="str">
        <f>IFERROR(VLOOKUP(D372,#REF!,1,FALSE),"No entregado")</f>
        <v>No entregado</v>
      </c>
    </row>
    <row r="373" spans="1:19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 t="s">
        <v>5721</v>
      </c>
      <c r="H373" t="s">
        <v>5721</v>
      </c>
      <c r="I373" t="e">
        <f>VLOOKUP(E373,'Info Metodos'!$A$2:$G$80,4,FALSE)</f>
        <v>#N/A</v>
      </c>
      <c r="J373" t="e">
        <f>VLOOKUP(E373,'Info Metodos'!$A$2:$G$80,3,FALSE)</f>
        <v>#N/A</v>
      </c>
      <c r="K373">
        <f t="shared" si="5"/>
        <v>372</v>
      </c>
      <c r="Q373" t="e">
        <f>VLOOKUP(D373,#REF!,1,FALSE)</f>
        <v>#REF!</v>
      </c>
      <c r="R373" t="str">
        <f>IFERROR(VLOOKUP(D373,#REF!,1,FALSE),"No entregado")</f>
        <v>No entregado</v>
      </c>
      <c r="S373" t="str">
        <f>IFERROR(VLOOKUP(D373,#REF!,1,FALSE),"No entregado")</f>
        <v>No entregado</v>
      </c>
    </row>
    <row r="374" spans="1:19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 t="s">
        <v>5721</v>
      </c>
      <c r="H374" t="s">
        <v>5721</v>
      </c>
      <c r="I374" t="e">
        <f>VLOOKUP(E374,'Info Metodos'!$A$2:$G$80,4,FALSE)</f>
        <v>#N/A</v>
      </c>
      <c r="J374" t="e">
        <f>VLOOKUP(E374,'Info Metodos'!$A$2:$G$80,3,FALSE)</f>
        <v>#N/A</v>
      </c>
      <c r="K374">
        <f t="shared" si="5"/>
        <v>373</v>
      </c>
      <c r="Q374" t="e">
        <f>VLOOKUP(D374,#REF!,1,FALSE)</f>
        <v>#REF!</v>
      </c>
      <c r="R374" t="str">
        <f>IFERROR(VLOOKUP(D374,#REF!,1,FALSE),"No entregado")</f>
        <v>No entregado</v>
      </c>
      <c r="S374" t="str">
        <f>IFERROR(VLOOKUP(D374,#REF!,1,FALSE),"No entregado")</f>
        <v>No entregado</v>
      </c>
    </row>
    <row r="375" spans="1:19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 t="s">
        <v>5721</v>
      </c>
      <c r="H375" t="s">
        <v>5721</v>
      </c>
      <c r="I375" t="e">
        <f>VLOOKUP(E375,'Info Metodos'!$A$2:$G$80,4,FALSE)</f>
        <v>#N/A</v>
      </c>
      <c r="J375" t="e">
        <f>VLOOKUP(E375,'Info Metodos'!$A$2:$G$80,3,FALSE)</f>
        <v>#N/A</v>
      </c>
      <c r="K375">
        <f t="shared" si="5"/>
        <v>374</v>
      </c>
      <c r="Q375" t="e">
        <f>VLOOKUP(D375,#REF!,1,FALSE)</f>
        <v>#REF!</v>
      </c>
      <c r="R375" t="str">
        <f>IFERROR(VLOOKUP(D375,#REF!,1,FALSE),"No entregado")</f>
        <v>No entregado</v>
      </c>
      <c r="S375" t="str">
        <f>IFERROR(VLOOKUP(D375,#REF!,1,FALSE),"No entregado")</f>
        <v>No entregado</v>
      </c>
    </row>
    <row r="376" spans="1:19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 t="s">
        <v>5721</v>
      </c>
      <c r="H376" t="s">
        <v>5721</v>
      </c>
      <c r="I376" t="e">
        <f>VLOOKUP(E376,'Info Metodos'!$A$2:$G$80,4,FALSE)</f>
        <v>#N/A</v>
      </c>
      <c r="J376" t="e">
        <f>VLOOKUP(E376,'Info Metodos'!$A$2:$G$80,3,FALSE)</f>
        <v>#N/A</v>
      </c>
      <c r="K376">
        <f t="shared" si="5"/>
        <v>375</v>
      </c>
      <c r="Q376" t="e">
        <f>VLOOKUP(D376,#REF!,1,FALSE)</f>
        <v>#REF!</v>
      </c>
      <c r="R376" t="str">
        <f>IFERROR(VLOOKUP(D376,#REF!,1,FALSE),"No entregado")</f>
        <v>No entregado</v>
      </c>
      <c r="S376" t="str">
        <f>IFERROR(VLOOKUP(D376,#REF!,1,FALSE),"No entregado")</f>
        <v>No entregado</v>
      </c>
    </row>
    <row r="377" spans="1:19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 t="s">
        <v>5721</v>
      </c>
      <c r="H377" t="s">
        <v>5721</v>
      </c>
      <c r="I377" t="e">
        <f>VLOOKUP(E377,'Info Metodos'!$A$2:$G$80,4,FALSE)</f>
        <v>#N/A</v>
      </c>
      <c r="J377" t="e">
        <f>VLOOKUP(E377,'Info Metodos'!$A$2:$G$80,3,FALSE)</f>
        <v>#N/A</v>
      </c>
      <c r="K377">
        <f t="shared" si="5"/>
        <v>376</v>
      </c>
      <c r="Q377" t="e">
        <f>VLOOKUP(D377,#REF!,1,FALSE)</f>
        <v>#REF!</v>
      </c>
      <c r="R377" t="str">
        <f>IFERROR(VLOOKUP(D377,#REF!,1,FALSE),"No entregado")</f>
        <v>No entregado</v>
      </c>
      <c r="S377" t="str">
        <f>IFERROR(VLOOKUP(D377,#REF!,1,FALSE),"No entregado")</f>
        <v>No entregado</v>
      </c>
    </row>
    <row r="378" spans="1:19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 t="s">
        <v>5721</v>
      </c>
      <c r="H378" t="s">
        <v>5721</v>
      </c>
      <c r="I378" t="e">
        <f>VLOOKUP(E378,'Info Metodos'!$A$2:$G$80,4,FALSE)</f>
        <v>#N/A</v>
      </c>
      <c r="J378" t="e">
        <f>VLOOKUP(E378,'Info Metodos'!$A$2:$G$80,3,FALSE)</f>
        <v>#N/A</v>
      </c>
      <c r="K378">
        <f t="shared" si="5"/>
        <v>377</v>
      </c>
      <c r="Q378" t="e">
        <f>VLOOKUP(D378,#REF!,1,FALSE)</f>
        <v>#REF!</v>
      </c>
      <c r="R378" t="str">
        <f>IFERROR(VLOOKUP(D378,#REF!,1,FALSE),"No entregado")</f>
        <v>No entregado</v>
      </c>
      <c r="S378" t="str">
        <f>IFERROR(VLOOKUP(D378,#REF!,1,FALSE),"No entregado")</f>
        <v>No entregado</v>
      </c>
    </row>
    <row r="379" spans="1:19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 t="s">
        <v>5721</v>
      </c>
      <c r="H379" t="s">
        <v>5721</v>
      </c>
      <c r="I379" t="e">
        <f>VLOOKUP(E379,'Info Metodos'!$A$2:$G$80,4,FALSE)</f>
        <v>#N/A</v>
      </c>
      <c r="J379" t="e">
        <f>VLOOKUP(E379,'Info Metodos'!$A$2:$G$80,3,FALSE)</f>
        <v>#N/A</v>
      </c>
      <c r="K379">
        <f t="shared" si="5"/>
        <v>378</v>
      </c>
      <c r="Q379" t="e">
        <f>VLOOKUP(D379,#REF!,1,FALSE)</f>
        <v>#REF!</v>
      </c>
      <c r="R379" t="str">
        <f>IFERROR(VLOOKUP(D379,#REF!,1,FALSE),"No entregado")</f>
        <v>No entregado</v>
      </c>
      <c r="S379" t="str">
        <f>IFERROR(VLOOKUP(D379,#REF!,1,FALSE),"No entregado")</f>
        <v>No entregado</v>
      </c>
    </row>
    <row r="380" spans="1:19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 t="s">
        <v>5721</v>
      </c>
      <c r="H380" t="s">
        <v>5721</v>
      </c>
      <c r="I380" t="e">
        <f>VLOOKUP(E380,'Info Metodos'!$A$2:$G$80,4,FALSE)</f>
        <v>#N/A</v>
      </c>
      <c r="J380" t="e">
        <f>VLOOKUP(E380,'Info Metodos'!$A$2:$G$80,3,FALSE)</f>
        <v>#N/A</v>
      </c>
      <c r="K380">
        <f t="shared" si="5"/>
        <v>379</v>
      </c>
      <c r="Q380" t="e">
        <f>VLOOKUP(D380,#REF!,1,FALSE)</f>
        <v>#REF!</v>
      </c>
      <c r="R380" t="str">
        <f>IFERROR(VLOOKUP(D380,#REF!,1,FALSE),"No entregado")</f>
        <v>No entregado</v>
      </c>
      <c r="S380" t="str">
        <f>IFERROR(VLOOKUP(D380,#REF!,1,FALSE),"No entregado")</f>
        <v>No entregado</v>
      </c>
    </row>
    <row r="381" spans="1:19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 t="s">
        <v>5721</v>
      </c>
      <c r="H381" t="s">
        <v>5721</v>
      </c>
      <c r="I381" t="e">
        <f>VLOOKUP(E381,'Info Metodos'!$A$2:$G$80,4,FALSE)</f>
        <v>#N/A</v>
      </c>
      <c r="J381" t="e">
        <f>VLOOKUP(E381,'Info Metodos'!$A$2:$G$80,3,FALSE)</f>
        <v>#N/A</v>
      </c>
      <c r="K381">
        <f t="shared" si="5"/>
        <v>380</v>
      </c>
      <c r="Q381" t="e">
        <f>VLOOKUP(D381,#REF!,1,FALSE)</f>
        <v>#REF!</v>
      </c>
      <c r="R381" t="str">
        <f>IFERROR(VLOOKUP(D381,#REF!,1,FALSE),"No entregado")</f>
        <v>No entregado</v>
      </c>
      <c r="S381" t="str">
        <f>IFERROR(VLOOKUP(D381,#REF!,1,FALSE),"No entregado")</f>
        <v>No entregado</v>
      </c>
    </row>
    <row r="382" spans="1:19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 t="s">
        <v>5721</v>
      </c>
      <c r="H382" t="s">
        <v>5721</v>
      </c>
      <c r="I382" t="e">
        <f>VLOOKUP(E382,'Info Metodos'!$A$2:$G$80,4,FALSE)</f>
        <v>#N/A</v>
      </c>
      <c r="J382" t="e">
        <f>VLOOKUP(E382,'Info Metodos'!$A$2:$G$80,3,FALSE)</f>
        <v>#N/A</v>
      </c>
      <c r="K382">
        <f t="shared" si="5"/>
        <v>381</v>
      </c>
      <c r="Q382" t="e">
        <f>VLOOKUP(D382,#REF!,1,FALSE)</f>
        <v>#REF!</v>
      </c>
      <c r="R382" t="str">
        <f>IFERROR(VLOOKUP(D382,#REF!,1,FALSE),"No entregado")</f>
        <v>No entregado</v>
      </c>
      <c r="S382" t="str">
        <f>IFERROR(VLOOKUP(D382,#REF!,1,FALSE),"No entregado")</f>
        <v>No entregado</v>
      </c>
    </row>
    <row r="383" spans="1:19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 t="s">
        <v>5721</v>
      </c>
      <c r="H383" t="s">
        <v>5721</v>
      </c>
      <c r="I383" t="e">
        <f>VLOOKUP(E383,'Info Metodos'!$A$2:$G$80,4,FALSE)</f>
        <v>#N/A</v>
      </c>
      <c r="J383" t="e">
        <f>VLOOKUP(E383,'Info Metodos'!$A$2:$G$80,3,FALSE)</f>
        <v>#N/A</v>
      </c>
      <c r="K383">
        <f t="shared" si="5"/>
        <v>382</v>
      </c>
      <c r="Q383" t="e">
        <f>VLOOKUP(D383,#REF!,1,FALSE)</f>
        <v>#REF!</v>
      </c>
      <c r="R383" t="str">
        <f>IFERROR(VLOOKUP(D383,#REF!,1,FALSE),"No entregado")</f>
        <v>No entregado</v>
      </c>
      <c r="S383" t="str">
        <f>IFERROR(VLOOKUP(D383,#REF!,1,FALSE),"No entregado")</f>
        <v>No entregado</v>
      </c>
    </row>
    <row r="384" spans="1:19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 t="s">
        <v>5721</v>
      </c>
      <c r="H384" t="s">
        <v>5721</v>
      </c>
      <c r="I384" t="e">
        <f>VLOOKUP(E384,'Info Metodos'!$A$2:$G$80,4,FALSE)</f>
        <v>#N/A</v>
      </c>
      <c r="J384" t="e">
        <f>VLOOKUP(E384,'Info Metodos'!$A$2:$G$80,3,FALSE)</f>
        <v>#N/A</v>
      </c>
      <c r="K384">
        <f t="shared" si="5"/>
        <v>383</v>
      </c>
      <c r="Q384" t="e">
        <f>VLOOKUP(D384,#REF!,1,FALSE)</f>
        <v>#REF!</v>
      </c>
      <c r="R384" t="str">
        <f>IFERROR(VLOOKUP(D384,#REF!,1,FALSE),"No entregado")</f>
        <v>No entregado</v>
      </c>
      <c r="S384" t="str">
        <f>IFERROR(VLOOKUP(D384,#REF!,1,FALSE),"No entregado")</f>
        <v>No entregado</v>
      </c>
    </row>
    <row r="385" spans="1:19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 t="s">
        <v>5721</v>
      </c>
      <c r="H385" t="s">
        <v>5721</v>
      </c>
      <c r="I385" t="e">
        <f>VLOOKUP(E385,'Info Metodos'!$A$2:$G$80,4,FALSE)</f>
        <v>#N/A</v>
      </c>
      <c r="J385" t="e">
        <f>VLOOKUP(E385,'Info Metodos'!$A$2:$G$80,3,FALSE)</f>
        <v>#N/A</v>
      </c>
      <c r="K385">
        <f t="shared" si="5"/>
        <v>384</v>
      </c>
      <c r="Q385" t="e">
        <f>VLOOKUP(D385,#REF!,1,FALSE)</f>
        <v>#REF!</v>
      </c>
      <c r="R385" t="str">
        <f>IFERROR(VLOOKUP(D385,#REF!,1,FALSE),"No entregado")</f>
        <v>No entregado</v>
      </c>
      <c r="S385" t="str">
        <f>IFERROR(VLOOKUP(D385,#REF!,1,FALSE),"No entregado")</f>
        <v>No entregado</v>
      </c>
    </row>
    <row r="386" spans="1:19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 t="s">
        <v>5721</v>
      </c>
      <c r="H386" t="s">
        <v>5721</v>
      </c>
      <c r="I386" t="e">
        <f>VLOOKUP(E386,'Info Metodos'!$A$2:$G$80,4,FALSE)</f>
        <v>#N/A</v>
      </c>
      <c r="J386" t="e">
        <f>VLOOKUP(E386,'Info Metodos'!$A$2:$G$80,3,FALSE)</f>
        <v>#N/A</v>
      </c>
      <c r="K386">
        <f t="shared" si="5"/>
        <v>385</v>
      </c>
      <c r="Q386" t="e">
        <f>VLOOKUP(D386,#REF!,1,FALSE)</f>
        <v>#REF!</v>
      </c>
      <c r="R386" t="str">
        <f>IFERROR(VLOOKUP(D386,#REF!,1,FALSE),"No entregado")</f>
        <v>No entregado</v>
      </c>
      <c r="S386" t="str">
        <f>IFERROR(VLOOKUP(D386,#REF!,1,FALSE),"No entregado")</f>
        <v>No entregado</v>
      </c>
    </row>
    <row r="387" spans="1:19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 t="s">
        <v>5721</v>
      </c>
      <c r="H387" t="s">
        <v>5721</v>
      </c>
      <c r="I387" t="e">
        <f>VLOOKUP(E387,'Info Metodos'!$A$2:$G$80,4,FALSE)</f>
        <v>#N/A</v>
      </c>
      <c r="J387" t="e">
        <f>VLOOKUP(E387,'Info Metodos'!$A$2:$G$80,3,FALSE)</f>
        <v>#N/A</v>
      </c>
      <c r="K387">
        <f t="shared" ref="K387:K450" si="6">A387</f>
        <v>386</v>
      </c>
      <c r="Q387" t="e">
        <f>VLOOKUP(D387,#REF!,1,FALSE)</f>
        <v>#REF!</v>
      </c>
      <c r="R387" t="str">
        <f>IFERROR(VLOOKUP(D387,#REF!,1,FALSE),"No entregado")</f>
        <v>No entregado</v>
      </c>
      <c r="S387" t="str">
        <f>IFERROR(VLOOKUP(D387,#REF!,1,FALSE),"No entregado")</f>
        <v>No entregado</v>
      </c>
    </row>
    <row r="388" spans="1:19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 t="s">
        <v>5721</v>
      </c>
      <c r="H388" t="s">
        <v>5721</v>
      </c>
      <c r="I388" t="e">
        <f>VLOOKUP(E388,'Info Metodos'!$A$2:$G$80,4,FALSE)</f>
        <v>#N/A</v>
      </c>
      <c r="J388" t="e">
        <f>VLOOKUP(E388,'Info Metodos'!$A$2:$G$80,3,FALSE)</f>
        <v>#N/A</v>
      </c>
      <c r="K388">
        <f t="shared" si="6"/>
        <v>387</v>
      </c>
      <c r="Q388" t="e">
        <f>VLOOKUP(D388,#REF!,1,FALSE)</f>
        <v>#REF!</v>
      </c>
      <c r="R388" t="str">
        <f>IFERROR(VLOOKUP(D388,#REF!,1,FALSE),"No entregado")</f>
        <v>No entregado</v>
      </c>
      <c r="S388" t="str">
        <f>IFERROR(VLOOKUP(D388,#REF!,1,FALSE),"No entregado")</f>
        <v>No entregado</v>
      </c>
    </row>
    <row r="389" spans="1:19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 t="s">
        <v>5721</v>
      </c>
      <c r="H389" t="s">
        <v>5721</v>
      </c>
      <c r="I389" t="e">
        <f>VLOOKUP(E389,'Info Metodos'!$A$2:$G$80,4,FALSE)</f>
        <v>#N/A</v>
      </c>
      <c r="J389" t="e">
        <f>VLOOKUP(E389,'Info Metodos'!$A$2:$G$80,3,FALSE)</f>
        <v>#N/A</v>
      </c>
      <c r="K389">
        <f t="shared" si="6"/>
        <v>388</v>
      </c>
      <c r="Q389" t="e">
        <f>VLOOKUP(D389,#REF!,1,FALSE)</f>
        <v>#REF!</v>
      </c>
      <c r="R389" t="str">
        <f>IFERROR(VLOOKUP(D389,#REF!,1,FALSE),"No entregado")</f>
        <v>No entregado</v>
      </c>
      <c r="S389" t="str">
        <f>IFERROR(VLOOKUP(D389,#REF!,1,FALSE),"No entregado")</f>
        <v>No entregado</v>
      </c>
    </row>
    <row r="390" spans="1:19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 t="s">
        <v>5721</v>
      </c>
      <c r="H390" t="s">
        <v>5721</v>
      </c>
      <c r="I390" t="e">
        <f>VLOOKUP(E390,'Info Metodos'!$A$2:$G$80,4,FALSE)</f>
        <v>#N/A</v>
      </c>
      <c r="J390" t="e">
        <f>VLOOKUP(E390,'Info Metodos'!$A$2:$G$80,3,FALSE)</f>
        <v>#N/A</v>
      </c>
      <c r="K390">
        <f t="shared" si="6"/>
        <v>389</v>
      </c>
      <c r="Q390" t="e">
        <f>VLOOKUP(D390,#REF!,1,FALSE)</f>
        <v>#REF!</v>
      </c>
      <c r="R390" t="str">
        <f>IFERROR(VLOOKUP(D390,#REF!,1,FALSE),"No entregado")</f>
        <v>No entregado</v>
      </c>
      <c r="S390" t="str">
        <f>IFERROR(VLOOKUP(D390,#REF!,1,FALSE),"No entregado")</f>
        <v>No entregado</v>
      </c>
    </row>
    <row r="391" spans="1:19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 t="s">
        <v>5721</v>
      </c>
      <c r="H391" t="s">
        <v>5721</v>
      </c>
      <c r="I391" t="e">
        <f>VLOOKUP(E391,'Info Metodos'!$A$2:$G$80,4,FALSE)</f>
        <v>#N/A</v>
      </c>
      <c r="J391" t="e">
        <f>VLOOKUP(E391,'Info Metodos'!$A$2:$G$80,3,FALSE)</f>
        <v>#N/A</v>
      </c>
      <c r="K391">
        <f t="shared" si="6"/>
        <v>390</v>
      </c>
      <c r="Q391" t="e">
        <f>VLOOKUP(D391,#REF!,1,FALSE)</f>
        <v>#REF!</v>
      </c>
      <c r="R391" t="str">
        <f>IFERROR(VLOOKUP(D391,#REF!,1,FALSE),"No entregado")</f>
        <v>No entregado</v>
      </c>
      <c r="S391" t="str">
        <f>IFERROR(VLOOKUP(D391,#REF!,1,FALSE),"No entregado")</f>
        <v>No entregado</v>
      </c>
    </row>
    <row r="392" spans="1:19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 t="s">
        <v>5721</v>
      </c>
      <c r="H392" t="s">
        <v>5721</v>
      </c>
      <c r="I392" t="e">
        <f>VLOOKUP(E392,'Info Metodos'!$A$2:$G$80,4,FALSE)</f>
        <v>#N/A</v>
      </c>
      <c r="J392" t="e">
        <f>VLOOKUP(E392,'Info Metodos'!$A$2:$G$80,3,FALSE)</f>
        <v>#N/A</v>
      </c>
      <c r="K392">
        <f t="shared" si="6"/>
        <v>391</v>
      </c>
      <c r="Q392" t="e">
        <f>VLOOKUP(D392,#REF!,1,FALSE)</f>
        <v>#REF!</v>
      </c>
      <c r="R392" t="str">
        <f>IFERROR(VLOOKUP(D392,#REF!,1,FALSE),"No entregado")</f>
        <v>No entregado</v>
      </c>
      <c r="S392" t="str">
        <f>IFERROR(VLOOKUP(D392,#REF!,1,FALSE),"No entregado")</f>
        <v>No entregado</v>
      </c>
    </row>
    <row r="393" spans="1:19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 t="s">
        <v>5721</v>
      </c>
      <c r="H393" t="s">
        <v>5721</v>
      </c>
      <c r="I393" t="e">
        <f>VLOOKUP(E393,'Info Metodos'!$A$2:$G$80,4,FALSE)</f>
        <v>#N/A</v>
      </c>
      <c r="J393" t="e">
        <f>VLOOKUP(E393,'Info Metodos'!$A$2:$G$80,3,FALSE)</f>
        <v>#N/A</v>
      </c>
      <c r="K393">
        <f t="shared" si="6"/>
        <v>392</v>
      </c>
      <c r="Q393" t="e">
        <f>VLOOKUP(D393,#REF!,1,FALSE)</f>
        <v>#REF!</v>
      </c>
      <c r="R393" t="str">
        <f>IFERROR(VLOOKUP(D393,#REF!,1,FALSE),"No entregado")</f>
        <v>No entregado</v>
      </c>
      <c r="S393" t="str">
        <f>IFERROR(VLOOKUP(D393,#REF!,1,FALSE),"No entregado")</f>
        <v>No entregado</v>
      </c>
    </row>
    <row r="394" spans="1:19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 t="s">
        <v>5721</v>
      </c>
      <c r="H394" t="s">
        <v>5721</v>
      </c>
      <c r="I394" t="e">
        <f>VLOOKUP(E394,'Info Metodos'!$A$2:$G$80,4,FALSE)</f>
        <v>#N/A</v>
      </c>
      <c r="J394" t="e">
        <f>VLOOKUP(E394,'Info Metodos'!$A$2:$G$80,3,FALSE)</f>
        <v>#N/A</v>
      </c>
      <c r="K394">
        <f t="shared" si="6"/>
        <v>393</v>
      </c>
      <c r="Q394" t="e">
        <f>VLOOKUP(D394,#REF!,1,FALSE)</f>
        <v>#REF!</v>
      </c>
      <c r="R394" t="str">
        <f>IFERROR(VLOOKUP(D394,#REF!,1,FALSE),"No entregado")</f>
        <v>No entregado</v>
      </c>
      <c r="S394" t="str">
        <f>IFERROR(VLOOKUP(D394,#REF!,1,FALSE),"No entregado")</f>
        <v>No entregado</v>
      </c>
    </row>
    <row r="395" spans="1:19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 t="s">
        <v>5721</v>
      </c>
      <c r="H395" t="s">
        <v>5721</v>
      </c>
      <c r="I395" t="e">
        <f>VLOOKUP(E395,'Info Metodos'!$A$2:$G$80,4,FALSE)</f>
        <v>#N/A</v>
      </c>
      <c r="J395" t="e">
        <f>VLOOKUP(E395,'Info Metodos'!$A$2:$G$80,3,FALSE)</f>
        <v>#N/A</v>
      </c>
      <c r="K395">
        <f t="shared" si="6"/>
        <v>394</v>
      </c>
      <c r="Q395" t="e">
        <f>VLOOKUP(D395,#REF!,1,FALSE)</f>
        <v>#REF!</v>
      </c>
      <c r="R395" t="str">
        <f>IFERROR(VLOOKUP(D395,#REF!,1,FALSE),"No entregado")</f>
        <v>No entregado</v>
      </c>
      <c r="S395" t="str">
        <f>IFERROR(VLOOKUP(D395,#REF!,1,FALSE),"No entregado")</f>
        <v>No entregado</v>
      </c>
    </row>
    <row r="396" spans="1:19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 t="s">
        <v>5721</v>
      </c>
      <c r="H396" t="s">
        <v>5721</v>
      </c>
      <c r="I396" t="e">
        <f>VLOOKUP(E396,'Info Metodos'!$A$2:$G$80,4,FALSE)</f>
        <v>#N/A</v>
      </c>
      <c r="J396" t="e">
        <f>VLOOKUP(E396,'Info Metodos'!$A$2:$G$80,3,FALSE)</f>
        <v>#N/A</v>
      </c>
      <c r="K396">
        <f t="shared" si="6"/>
        <v>395</v>
      </c>
      <c r="Q396" t="e">
        <f>VLOOKUP(D396,#REF!,1,FALSE)</f>
        <v>#REF!</v>
      </c>
      <c r="R396" t="str">
        <f>IFERROR(VLOOKUP(D396,#REF!,1,FALSE),"No entregado")</f>
        <v>No entregado</v>
      </c>
      <c r="S396" t="str">
        <f>IFERROR(VLOOKUP(D396,#REF!,1,FALSE),"No entregado")</f>
        <v>No entregado</v>
      </c>
    </row>
    <row r="397" spans="1:19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 t="s">
        <v>5721</v>
      </c>
      <c r="H397" t="s">
        <v>5721</v>
      </c>
      <c r="I397" t="e">
        <f>VLOOKUP(E397,'Info Metodos'!$A$2:$G$80,4,FALSE)</f>
        <v>#N/A</v>
      </c>
      <c r="J397" t="e">
        <f>VLOOKUP(E397,'Info Metodos'!$A$2:$G$80,3,FALSE)</f>
        <v>#N/A</v>
      </c>
      <c r="K397">
        <f t="shared" si="6"/>
        <v>396</v>
      </c>
      <c r="Q397" t="e">
        <f>VLOOKUP(D397,#REF!,1,FALSE)</f>
        <v>#REF!</v>
      </c>
      <c r="R397" t="str">
        <f>IFERROR(VLOOKUP(D397,#REF!,1,FALSE),"No entregado")</f>
        <v>No entregado</v>
      </c>
      <c r="S397" t="str">
        <f>IFERROR(VLOOKUP(D397,#REF!,1,FALSE),"No entregado")</f>
        <v>No entregado</v>
      </c>
    </row>
    <row r="398" spans="1:19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 t="s">
        <v>5721</v>
      </c>
      <c r="H398" t="s">
        <v>5721</v>
      </c>
      <c r="I398" t="e">
        <f>VLOOKUP(E398,'Info Metodos'!$A$2:$G$80,4,FALSE)</f>
        <v>#N/A</v>
      </c>
      <c r="J398" t="e">
        <f>VLOOKUP(E398,'Info Metodos'!$A$2:$G$80,3,FALSE)</f>
        <v>#N/A</v>
      </c>
      <c r="K398">
        <f t="shared" si="6"/>
        <v>397</v>
      </c>
      <c r="Q398" t="e">
        <f>VLOOKUP(D398,#REF!,1,FALSE)</f>
        <v>#REF!</v>
      </c>
      <c r="R398" t="str">
        <f>IFERROR(VLOOKUP(D398,#REF!,1,FALSE),"No entregado")</f>
        <v>No entregado</v>
      </c>
      <c r="S398" t="str">
        <f>IFERROR(VLOOKUP(D398,#REF!,1,FALSE),"No entregado")</f>
        <v>No entregado</v>
      </c>
    </row>
    <row r="399" spans="1:19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 t="s">
        <v>5721</v>
      </c>
      <c r="H399" t="s">
        <v>5721</v>
      </c>
      <c r="I399" t="e">
        <f>VLOOKUP(E399,'Info Metodos'!$A$2:$G$80,4,FALSE)</f>
        <v>#N/A</v>
      </c>
      <c r="J399" t="e">
        <f>VLOOKUP(E399,'Info Metodos'!$A$2:$G$80,3,FALSE)</f>
        <v>#N/A</v>
      </c>
      <c r="K399">
        <f t="shared" si="6"/>
        <v>398</v>
      </c>
      <c r="Q399" t="e">
        <f>VLOOKUP(D399,#REF!,1,FALSE)</f>
        <v>#REF!</v>
      </c>
      <c r="R399" t="str">
        <f>IFERROR(VLOOKUP(D399,#REF!,1,FALSE),"No entregado")</f>
        <v>No entregado</v>
      </c>
      <c r="S399" t="str">
        <f>IFERROR(VLOOKUP(D399,#REF!,1,FALSE),"No entregado")</f>
        <v>No entregado</v>
      </c>
    </row>
    <row r="400" spans="1:19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 t="s">
        <v>5721</v>
      </c>
      <c r="H400" t="s">
        <v>5721</v>
      </c>
      <c r="I400" t="e">
        <f>VLOOKUP(E400,'Info Metodos'!$A$2:$G$80,4,FALSE)</f>
        <v>#N/A</v>
      </c>
      <c r="J400" t="e">
        <f>VLOOKUP(E400,'Info Metodos'!$A$2:$G$80,3,FALSE)</f>
        <v>#N/A</v>
      </c>
      <c r="K400">
        <f t="shared" si="6"/>
        <v>399</v>
      </c>
      <c r="Q400" t="e">
        <f>VLOOKUP(D400,#REF!,1,FALSE)</f>
        <v>#REF!</v>
      </c>
      <c r="R400" t="str">
        <f>IFERROR(VLOOKUP(D400,#REF!,1,FALSE),"No entregado")</f>
        <v>No entregado</v>
      </c>
      <c r="S400" t="str">
        <f>IFERROR(VLOOKUP(D400,#REF!,1,FALSE),"No entregado")</f>
        <v>No entregado</v>
      </c>
    </row>
    <row r="401" spans="1:19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 t="s">
        <v>5721</v>
      </c>
      <c r="H401" t="s">
        <v>5721</v>
      </c>
      <c r="I401" t="e">
        <f>VLOOKUP(E401,'Info Metodos'!$A$2:$G$80,4,FALSE)</f>
        <v>#N/A</v>
      </c>
      <c r="J401" t="e">
        <f>VLOOKUP(E401,'Info Metodos'!$A$2:$G$80,3,FALSE)</f>
        <v>#N/A</v>
      </c>
      <c r="K401">
        <f t="shared" si="6"/>
        <v>400</v>
      </c>
      <c r="Q401" t="e">
        <f>VLOOKUP(D401,#REF!,1,FALSE)</f>
        <v>#REF!</v>
      </c>
      <c r="R401" t="str">
        <f>IFERROR(VLOOKUP(D401,#REF!,1,FALSE),"No entregado")</f>
        <v>No entregado</v>
      </c>
      <c r="S401" t="str">
        <f>IFERROR(VLOOKUP(D401,#REF!,1,FALSE),"No entregado")</f>
        <v>No entregado</v>
      </c>
    </row>
    <row r="402" spans="1:19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 t="s">
        <v>5721</v>
      </c>
      <c r="H402" t="s">
        <v>5721</v>
      </c>
      <c r="I402" t="e">
        <f>VLOOKUP(E402,'Info Metodos'!$A$2:$G$80,4,FALSE)</f>
        <v>#N/A</v>
      </c>
      <c r="J402" t="e">
        <f>VLOOKUP(E402,'Info Metodos'!$A$2:$G$80,3,FALSE)</f>
        <v>#N/A</v>
      </c>
      <c r="K402">
        <f t="shared" si="6"/>
        <v>401</v>
      </c>
      <c r="Q402" t="e">
        <f>VLOOKUP(D402,#REF!,1,FALSE)</f>
        <v>#REF!</v>
      </c>
      <c r="R402" t="str">
        <f>IFERROR(VLOOKUP(D402,#REF!,1,FALSE),"No entregado")</f>
        <v>No entregado</v>
      </c>
      <c r="S402" t="str">
        <f>IFERROR(VLOOKUP(D402,#REF!,1,FALSE),"No entregado")</f>
        <v>No entregado</v>
      </c>
    </row>
    <row r="403" spans="1:19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 t="s">
        <v>5721</v>
      </c>
      <c r="H403" t="s">
        <v>5721</v>
      </c>
      <c r="I403" t="e">
        <f>VLOOKUP(E403,'Info Metodos'!$A$2:$G$80,4,FALSE)</f>
        <v>#N/A</v>
      </c>
      <c r="J403" t="e">
        <f>VLOOKUP(E403,'Info Metodos'!$A$2:$G$80,3,FALSE)</f>
        <v>#N/A</v>
      </c>
      <c r="K403">
        <f t="shared" si="6"/>
        <v>402</v>
      </c>
      <c r="Q403" t="e">
        <f>VLOOKUP(D403,#REF!,1,FALSE)</f>
        <v>#REF!</v>
      </c>
      <c r="R403" t="str">
        <f>IFERROR(VLOOKUP(D403,#REF!,1,FALSE),"No entregado")</f>
        <v>No entregado</v>
      </c>
      <c r="S403" t="str">
        <f>IFERROR(VLOOKUP(D403,#REF!,1,FALSE),"No entregado")</f>
        <v>No entregado</v>
      </c>
    </row>
    <row r="404" spans="1:19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 t="s">
        <v>5721</v>
      </c>
      <c r="H404" t="s">
        <v>5721</v>
      </c>
      <c r="I404" t="e">
        <f>VLOOKUP(E404,'Info Metodos'!$A$2:$G$80,4,FALSE)</f>
        <v>#N/A</v>
      </c>
      <c r="J404" t="e">
        <f>VLOOKUP(E404,'Info Metodos'!$A$2:$G$80,3,FALSE)</f>
        <v>#N/A</v>
      </c>
      <c r="K404">
        <f t="shared" si="6"/>
        <v>403</v>
      </c>
      <c r="Q404" t="e">
        <f>VLOOKUP(D404,#REF!,1,FALSE)</f>
        <v>#REF!</v>
      </c>
      <c r="R404" t="str">
        <f>IFERROR(VLOOKUP(D404,#REF!,1,FALSE),"No entregado")</f>
        <v>No entregado</v>
      </c>
      <c r="S404" t="str">
        <f>IFERROR(VLOOKUP(D404,#REF!,1,FALSE),"No entregado")</f>
        <v>No entregado</v>
      </c>
    </row>
    <row r="405" spans="1:19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 t="s">
        <v>5721</v>
      </c>
      <c r="H405" t="s">
        <v>5721</v>
      </c>
      <c r="I405" t="e">
        <f>VLOOKUP(E405,'Info Metodos'!$A$2:$G$80,4,FALSE)</f>
        <v>#N/A</v>
      </c>
      <c r="J405" t="e">
        <f>VLOOKUP(E405,'Info Metodos'!$A$2:$G$80,3,FALSE)</f>
        <v>#N/A</v>
      </c>
      <c r="K405">
        <f t="shared" si="6"/>
        <v>404</v>
      </c>
      <c r="Q405" t="e">
        <f>VLOOKUP(D405,#REF!,1,FALSE)</f>
        <v>#REF!</v>
      </c>
      <c r="R405" t="str">
        <f>IFERROR(VLOOKUP(D405,#REF!,1,FALSE),"No entregado")</f>
        <v>No entregado</v>
      </c>
      <c r="S405" t="str">
        <f>IFERROR(VLOOKUP(D405,#REF!,1,FALSE),"No entregado")</f>
        <v>No entregado</v>
      </c>
    </row>
    <row r="406" spans="1:19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 t="s">
        <v>5721</v>
      </c>
      <c r="H406" t="s">
        <v>5721</v>
      </c>
      <c r="I406" t="e">
        <f>VLOOKUP(E406,'Info Metodos'!$A$2:$G$80,4,FALSE)</f>
        <v>#N/A</v>
      </c>
      <c r="J406" t="e">
        <f>VLOOKUP(E406,'Info Metodos'!$A$2:$G$80,3,FALSE)</f>
        <v>#N/A</v>
      </c>
      <c r="K406">
        <f t="shared" si="6"/>
        <v>405</v>
      </c>
      <c r="Q406" t="e">
        <f>VLOOKUP(D406,#REF!,1,FALSE)</f>
        <v>#REF!</v>
      </c>
      <c r="R406" t="str">
        <f>IFERROR(VLOOKUP(D406,#REF!,1,FALSE),"No entregado")</f>
        <v>No entregado</v>
      </c>
      <c r="S406" t="str">
        <f>IFERROR(VLOOKUP(D406,#REF!,1,FALSE),"No entregado")</f>
        <v>No entregado</v>
      </c>
    </row>
    <row r="407" spans="1:19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 t="s">
        <v>5721</v>
      </c>
      <c r="H407" t="s">
        <v>5721</v>
      </c>
      <c r="I407" t="e">
        <f>VLOOKUP(E407,'Info Metodos'!$A$2:$G$80,4,FALSE)</f>
        <v>#N/A</v>
      </c>
      <c r="J407" t="e">
        <f>VLOOKUP(E407,'Info Metodos'!$A$2:$G$80,3,FALSE)</f>
        <v>#N/A</v>
      </c>
      <c r="K407">
        <f t="shared" si="6"/>
        <v>406</v>
      </c>
      <c r="Q407" t="e">
        <f>VLOOKUP(D407,#REF!,1,FALSE)</f>
        <v>#REF!</v>
      </c>
      <c r="R407" t="str">
        <f>IFERROR(VLOOKUP(D407,#REF!,1,FALSE),"No entregado")</f>
        <v>No entregado</v>
      </c>
      <c r="S407" t="str">
        <f>IFERROR(VLOOKUP(D407,#REF!,1,FALSE),"No entregado")</f>
        <v>No entregado</v>
      </c>
    </row>
    <row r="408" spans="1:19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 t="s">
        <v>5721</v>
      </c>
      <c r="H408" t="s">
        <v>5721</v>
      </c>
      <c r="I408" t="e">
        <f>VLOOKUP(E408,'Info Metodos'!$A$2:$G$80,4,FALSE)</f>
        <v>#N/A</v>
      </c>
      <c r="J408" t="e">
        <f>VLOOKUP(E408,'Info Metodos'!$A$2:$G$80,3,FALSE)</f>
        <v>#N/A</v>
      </c>
      <c r="K408">
        <f t="shared" si="6"/>
        <v>407</v>
      </c>
      <c r="Q408" t="e">
        <f>VLOOKUP(D408,#REF!,1,FALSE)</f>
        <v>#REF!</v>
      </c>
      <c r="R408" t="str">
        <f>IFERROR(VLOOKUP(D408,#REF!,1,FALSE),"No entregado")</f>
        <v>No entregado</v>
      </c>
      <c r="S408" t="str">
        <f>IFERROR(VLOOKUP(D408,#REF!,1,FALSE),"No entregado")</f>
        <v>No entregado</v>
      </c>
    </row>
    <row r="409" spans="1:19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 t="s">
        <v>5721</v>
      </c>
      <c r="H409" t="s">
        <v>5721</v>
      </c>
      <c r="I409" t="e">
        <f>VLOOKUP(E409,'Info Metodos'!$A$2:$G$80,4,FALSE)</f>
        <v>#N/A</v>
      </c>
      <c r="J409" t="e">
        <f>VLOOKUP(E409,'Info Metodos'!$A$2:$G$80,3,FALSE)</f>
        <v>#N/A</v>
      </c>
      <c r="K409">
        <f t="shared" si="6"/>
        <v>408</v>
      </c>
      <c r="Q409" t="e">
        <f>VLOOKUP(D409,#REF!,1,FALSE)</f>
        <v>#REF!</v>
      </c>
      <c r="R409" t="str">
        <f>IFERROR(VLOOKUP(D409,#REF!,1,FALSE),"No entregado")</f>
        <v>No entregado</v>
      </c>
      <c r="S409" t="str">
        <f>IFERROR(VLOOKUP(D409,#REF!,1,FALSE),"No entregado")</f>
        <v>No entregado</v>
      </c>
    </row>
    <row r="410" spans="1:19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 t="s">
        <v>5721</v>
      </c>
      <c r="H410" t="s">
        <v>5721</v>
      </c>
      <c r="I410" t="e">
        <f>VLOOKUP(E410,'Info Metodos'!$A$2:$G$80,4,FALSE)</f>
        <v>#N/A</v>
      </c>
      <c r="J410" t="e">
        <f>VLOOKUP(E410,'Info Metodos'!$A$2:$G$80,3,FALSE)</f>
        <v>#N/A</v>
      </c>
      <c r="K410">
        <f t="shared" si="6"/>
        <v>409</v>
      </c>
      <c r="Q410" t="e">
        <f>VLOOKUP(D410,#REF!,1,FALSE)</f>
        <v>#REF!</v>
      </c>
      <c r="R410" t="str">
        <f>IFERROR(VLOOKUP(D410,#REF!,1,FALSE),"No entregado")</f>
        <v>No entregado</v>
      </c>
      <c r="S410" t="str">
        <f>IFERROR(VLOOKUP(D410,#REF!,1,FALSE),"No entregado")</f>
        <v>No entregado</v>
      </c>
    </row>
    <row r="411" spans="1:19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 t="s">
        <v>5721</v>
      </c>
      <c r="H411" t="s">
        <v>5721</v>
      </c>
      <c r="I411" t="e">
        <f>VLOOKUP(E411,'Info Metodos'!$A$2:$G$80,4,FALSE)</f>
        <v>#N/A</v>
      </c>
      <c r="J411" t="e">
        <f>VLOOKUP(E411,'Info Metodos'!$A$2:$G$80,3,FALSE)</f>
        <v>#N/A</v>
      </c>
      <c r="K411">
        <f t="shared" si="6"/>
        <v>410</v>
      </c>
      <c r="Q411" t="e">
        <f>VLOOKUP(D411,#REF!,1,FALSE)</f>
        <v>#REF!</v>
      </c>
      <c r="R411" t="str">
        <f>IFERROR(VLOOKUP(D411,#REF!,1,FALSE),"No entregado")</f>
        <v>No entregado</v>
      </c>
      <c r="S411" t="str">
        <f>IFERROR(VLOOKUP(D411,#REF!,1,FALSE),"No entregado")</f>
        <v>No entregado</v>
      </c>
    </row>
    <row r="412" spans="1:19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 t="s">
        <v>5721</v>
      </c>
      <c r="H412" t="s">
        <v>5721</v>
      </c>
      <c r="I412" t="e">
        <f>VLOOKUP(E412,'Info Metodos'!$A$2:$G$80,4,FALSE)</f>
        <v>#N/A</v>
      </c>
      <c r="J412" t="e">
        <f>VLOOKUP(E412,'Info Metodos'!$A$2:$G$80,3,FALSE)</f>
        <v>#N/A</v>
      </c>
      <c r="K412">
        <f t="shared" si="6"/>
        <v>411</v>
      </c>
      <c r="Q412" t="e">
        <f>VLOOKUP(D412,#REF!,1,FALSE)</f>
        <v>#REF!</v>
      </c>
      <c r="R412" t="str">
        <f>IFERROR(VLOOKUP(D412,#REF!,1,FALSE),"No entregado")</f>
        <v>No entregado</v>
      </c>
      <c r="S412" t="str">
        <f>IFERROR(VLOOKUP(D412,#REF!,1,FALSE),"No entregado")</f>
        <v>No entregado</v>
      </c>
    </row>
    <row r="413" spans="1:19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 t="s">
        <v>5721</v>
      </c>
      <c r="H413" t="s">
        <v>5721</v>
      </c>
      <c r="I413" t="e">
        <f>VLOOKUP(E413,'Info Metodos'!$A$2:$G$80,4,FALSE)</f>
        <v>#N/A</v>
      </c>
      <c r="J413" t="e">
        <f>VLOOKUP(E413,'Info Metodos'!$A$2:$G$80,3,FALSE)</f>
        <v>#N/A</v>
      </c>
      <c r="K413">
        <f t="shared" si="6"/>
        <v>412</v>
      </c>
      <c r="Q413" t="e">
        <f>VLOOKUP(D413,#REF!,1,FALSE)</f>
        <v>#REF!</v>
      </c>
      <c r="R413" t="str">
        <f>IFERROR(VLOOKUP(D413,#REF!,1,FALSE),"No entregado")</f>
        <v>No entregado</v>
      </c>
      <c r="S413" t="str">
        <f>IFERROR(VLOOKUP(D413,#REF!,1,FALSE),"No entregado")</f>
        <v>No entregado</v>
      </c>
    </row>
    <row r="414" spans="1:19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 t="s">
        <v>5721</v>
      </c>
      <c r="H414" t="s">
        <v>5721</v>
      </c>
      <c r="I414" t="e">
        <f>VLOOKUP(E414,'Info Metodos'!$A$2:$G$80,4,FALSE)</f>
        <v>#N/A</v>
      </c>
      <c r="J414" t="e">
        <f>VLOOKUP(E414,'Info Metodos'!$A$2:$G$80,3,FALSE)</f>
        <v>#N/A</v>
      </c>
      <c r="K414">
        <f t="shared" si="6"/>
        <v>413</v>
      </c>
      <c r="Q414" t="e">
        <f>VLOOKUP(D414,#REF!,1,FALSE)</f>
        <v>#REF!</v>
      </c>
      <c r="R414" t="str">
        <f>IFERROR(VLOOKUP(D414,#REF!,1,FALSE),"No entregado")</f>
        <v>No entregado</v>
      </c>
      <c r="S414" t="str">
        <f>IFERROR(VLOOKUP(D414,#REF!,1,FALSE),"No entregado")</f>
        <v>No entregado</v>
      </c>
    </row>
    <row r="415" spans="1:19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 t="s">
        <v>5721</v>
      </c>
      <c r="H415" t="s">
        <v>5721</v>
      </c>
      <c r="I415" t="e">
        <f>VLOOKUP(E415,'Info Metodos'!$A$2:$G$80,4,FALSE)</f>
        <v>#N/A</v>
      </c>
      <c r="J415" t="e">
        <f>VLOOKUP(E415,'Info Metodos'!$A$2:$G$80,3,FALSE)</f>
        <v>#N/A</v>
      </c>
      <c r="K415">
        <f t="shared" si="6"/>
        <v>414</v>
      </c>
      <c r="Q415" t="e">
        <f>VLOOKUP(D415,#REF!,1,FALSE)</f>
        <v>#REF!</v>
      </c>
      <c r="R415" t="str">
        <f>IFERROR(VLOOKUP(D415,#REF!,1,FALSE),"No entregado")</f>
        <v>No entregado</v>
      </c>
      <c r="S415" t="str">
        <f>IFERROR(VLOOKUP(D415,#REF!,1,FALSE),"No entregado")</f>
        <v>No entregado</v>
      </c>
    </row>
    <row r="416" spans="1:19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 t="s">
        <v>5721</v>
      </c>
      <c r="H416" t="s">
        <v>5721</v>
      </c>
      <c r="I416" t="e">
        <f>VLOOKUP(E416,'Info Metodos'!$A$2:$G$80,4,FALSE)</f>
        <v>#N/A</v>
      </c>
      <c r="J416" t="e">
        <f>VLOOKUP(E416,'Info Metodos'!$A$2:$G$80,3,FALSE)</f>
        <v>#N/A</v>
      </c>
      <c r="K416">
        <f t="shared" si="6"/>
        <v>415</v>
      </c>
      <c r="Q416" t="e">
        <f>VLOOKUP(D416,#REF!,1,FALSE)</f>
        <v>#REF!</v>
      </c>
      <c r="R416" t="str">
        <f>IFERROR(VLOOKUP(D416,#REF!,1,FALSE),"No entregado")</f>
        <v>No entregado</v>
      </c>
      <c r="S416" t="str">
        <f>IFERROR(VLOOKUP(D416,#REF!,1,FALSE),"No entregado")</f>
        <v>No entregado</v>
      </c>
    </row>
    <row r="417" spans="1:19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 t="s">
        <v>5721</v>
      </c>
      <c r="H417" t="s">
        <v>5721</v>
      </c>
      <c r="I417" t="e">
        <f>VLOOKUP(E417,'Info Metodos'!$A$2:$G$80,4,FALSE)</f>
        <v>#N/A</v>
      </c>
      <c r="J417" t="e">
        <f>VLOOKUP(E417,'Info Metodos'!$A$2:$G$80,3,FALSE)</f>
        <v>#N/A</v>
      </c>
      <c r="K417">
        <f t="shared" si="6"/>
        <v>416</v>
      </c>
      <c r="Q417" t="e">
        <f>VLOOKUP(D417,#REF!,1,FALSE)</f>
        <v>#REF!</v>
      </c>
      <c r="R417" t="str">
        <f>IFERROR(VLOOKUP(D417,#REF!,1,FALSE),"No entregado")</f>
        <v>No entregado</v>
      </c>
      <c r="S417" t="str">
        <f>IFERROR(VLOOKUP(D417,#REF!,1,FALSE),"No entregado")</f>
        <v>No entregado</v>
      </c>
    </row>
    <row r="418" spans="1:19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 t="s">
        <v>5721</v>
      </c>
      <c r="H418" t="s">
        <v>5721</v>
      </c>
      <c r="I418" t="e">
        <f>VLOOKUP(E418,'Info Metodos'!$A$2:$G$80,4,FALSE)</f>
        <v>#N/A</v>
      </c>
      <c r="J418" t="e">
        <f>VLOOKUP(E418,'Info Metodos'!$A$2:$G$80,3,FALSE)</f>
        <v>#N/A</v>
      </c>
      <c r="K418">
        <f t="shared" si="6"/>
        <v>417</v>
      </c>
      <c r="Q418" t="e">
        <f>VLOOKUP(D418,#REF!,1,FALSE)</f>
        <v>#REF!</v>
      </c>
      <c r="R418" t="str">
        <f>IFERROR(VLOOKUP(D418,#REF!,1,FALSE),"No entregado")</f>
        <v>No entregado</v>
      </c>
      <c r="S418" t="str">
        <f>IFERROR(VLOOKUP(D418,#REF!,1,FALSE),"No entregado")</f>
        <v>No entregado</v>
      </c>
    </row>
    <row r="419" spans="1:19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 t="s">
        <v>5721</v>
      </c>
      <c r="H419" t="s">
        <v>5721</v>
      </c>
      <c r="I419" t="e">
        <f>VLOOKUP(E419,'Info Metodos'!$A$2:$G$80,4,FALSE)</f>
        <v>#N/A</v>
      </c>
      <c r="J419" t="e">
        <f>VLOOKUP(E419,'Info Metodos'!$A$2:$G$80,3,FALSE)</f>
        <v>#N/A</v>
      </c>
      <c r="K419">
        <f t="shared" si="6"/>
        <v>418</v>
      </c>
      <c r="Q419" t="e">
        <f>VLOOKUP(D419,#REF!,1,FALSE)</f>
        <v>#REF!</v>
      </c>
      <c r="R419" t="str">
        <f>IFERROR(VLOOKUP(D419,#REF!,1,FALSE),"No entregado")</f>
        <v>No entregado</v>
      </c>
      <c r="S419" t="str">
        <f>IFERROR(VLOOKUP(D419,#REF!,1,FALSE),"No entregado")</f>
        <v>No entregado</v>
      </c>
    </row>
    <row r="420" spans="1:19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 t="s">
        <v>5721</v>
      </c>
      <c r="H420" t="s">
        <v>5721</v>
      </c>
      <c r="I420" t="e">
        <f>VLOOKUP(E420,'Info Metodos'!$A$2:$G$80,4,FALSE)</f>
        <v>#N/A</v>
      </c>
      <c r="J420" t="e">
        <f>VLOOKUP(E420,'Info Metodos'!$A$2:$G$80,3,FALSE)</f>
        <v>#N/A</v>
      </c>
      <c r="K420">
        <f t="shared" si="6"/>
        <v>419</v>
      </c>
      <c r="Q420" t="e">
        <f>VLOOKUP(D420,#REF!,1,FALSE)</f>
        <v>#REF!</v>
      </c>
      <c r="R420" t="str">
        <f>IFERROR(VLOOKUP(D420,#REF!,1,FALSE),"No entregado")</f>
        <v>No entregado</v>
      </c>
      <c r="S420" t="str">
        <f>IFERROR(VLOOKUP(D420,#REF!,1,FALSE),"No entregado")</f>
        <v>No entregado</v>
      </c>
    </row>
    <row r="421" spans="1:19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 t="s">
        <v>5721</v>
      </c>
      <c r="H421" t="s">
        <v>5721</v>
      </c>
      <c r="I421" t="e">
        <f>VLOOKUP(E421,'Info Metodos'!$A$2:$G$80,4,FALSE)</f>
        <v>#N/A</v>
      </c>
      <c r="J421" t="e">
        <f>VLOOKUP(E421,'Info Metodos'!$A$2:$G$80,3,FALSE)</f>
        <v>#N/A</v>
      </c>
      <c r="K421">
        <f t="shared" si="6"/>
        <v>420</v>
      </c>
      <c r="Q421" t="e">
        <f>VLOOKUP(D421,#REF!,1,FALSE)</f>
        <v>#REF!</v>
      </c>
      <c r="R421" t="str">
        <f>IFERROR(VLOOKUP(D421,#REF!,1,FALSE),"No entregado")</f>
        <v>No entregado</v>
      </c>
      <c r="S421" t="str">
        <f>IFERROR(VLOOKUP(D421,#REF!,1,FALSE),"No entregado")</f>
        <v>No entregado</v>
      </c>
    </row>
    <row r="422" spans="1:19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 t="s">
        <v>5721</v>
      </c>
      <c r="H422" t="s">
        <v>5721</v>
      </c>
      <c r="I422" t="e">
        <f>VLOOKUP(E422,'Info Metodos'!$A$2:$G$80,4,FALSE)</f>
        <v>#N/A</v>
      </c>
      <c r="J422" t="e">
        <f>VLOOKUP(E422,'Info Metodos'!$A$2:$G$80,3,FALSE)</f>
        <v>#N/A</v>
      </c>
      <c r="K422">
        <f t="shared" si="6"/>
        <v>421</v>
      </c>
      <c r="Q422" t="e">
        <f>VLOOKUP(D422,#REF!,1,FALSE)</f>
        <v>#REF!</v>
      </c>
      <c r="R422" t="str">
        <f>IFERROR(VLOOKUP(D422,#REF!,1,FALSE),"No entregado")</f>
        <v>No entregado</v>
      </c>
      <c r="S422" t="str">
        <f>IFERROR(VLOOKUP(D422,#REF!,1,FALSE),"No entregado")</f>
        <v>No entregado</v>
      </c>
    </row>
    <row r="423" spans="1:19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 t="s">
        <v>5721</v>
      </c>
      <c r="H423" t="s">
        <v>5721</v>
      </c>
      <c r="I423" t="e">
        <f>VLOOKUP(E423,'Info Metodos'!$A$2:$G$80,4,FALSE)</f>
        <v>#N/A</v>
      </c>
      <c r="J423" t="e">
        <f>VLOOKUP(E423,'Info Metodos'!$A$2:$G$80,3,FALSE)</f>
        <v>#N/A</v>
      </c>
      <c r="K423">
        <f t="shared" si="6"/>
        <v>422</v>
      </c>
      <c r="Q423" t="e">
        <f>VLOOKUP(D423,#REF!,1,FALSE)</f>
        <v>#REF!</v>
      </c>
      <c r="R423" t="str">
        <f>IFERROR(VLOOKUP(D423,#REF!,1,FALSE),"No entregado")</f>
        <v>No entregado</v>
      </c>
      <c r="S423" t="str">
        <f>IFERROR(VLOOKUP(D423,#REF!,1,FALSE),"No entregado")</f>
        <v>No entregado</v>
      </c>
    </row>
    <row r="424" spans="1:19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 t="s">
        <v>5721</v>
      </c>
      <c r="H424" t="s">
        <v>5721</v>
      </c>
      <c r="I424" t="e">
        <f>VLOOKUP(E424,'Info Metodos'!$A$2:$G$80,4,FALSE)</f>
        <v>#N/A</v>
      </c>
      <c r="J424" t="e">
        <f>VLOOKUP(E424,'Info Metodos'!$A$2:$G$80,3,FALSE)</f>
        <v>#N/A</v>
      </c>
      <c r="K424">
        <f t="shared" si="6"/>
        <v>423</v>
      </c>
      <c r="Q424" t="e">
        <f>VLOOKUP(D424,#REF!,1,FALSE)</f>
        <v>#REF!</v>
      </c>
      <c r="R424" t="str">
        <f>IFERROR(VLOOKUP(D424,#REF!,1,FALSE),"No entregado")</f>
        <v>No entregado</v>
      </c>
      <c r="S424" t="str">
        <f>IFERROR(VLOOKUP(D424,#REF!,1,FALSE),"No entregado")</f>
        <v>No entregado</v>
      </c>
    </row>
    <row r="425" spans="1:19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 t="s">
        <v>5721</v>
      </c>
      <c r="H425" t="s">
        <v>5721</v>
      </c>
      <c r="I425" t="e">
        <f>VLOOKUP(E425,'Info Metodos'!$A$2:$G$80,4,FALSE)</f>
        <v>#N/A</v>
      </c>
      <c r="J425" t="e">
        <f>VLOOKUP(E425,'Info Metodos'!$A$2:$G$80,3,FALSE)</f>
        <v>#N/A</v>
      </c>
      <c r="K425">
        <f t="shared" si="6"/>
        <v>424</v>
      </c>
      <c r="Q425" t="e">
        <f>VLOOKUP(D425,#REF!,1,FALSE)</f>
        <v>#REF!</v>
      </c>
      <c r="R425" t="str">
        <f>IFERROR(VLOOKUP(D425,#REF!,1,FALSE),"No entregado")</f>
        <v>No entregado</v>
      </c>
      <c r="S425" t="str">
        <f>IFERROR(VLOOKUP(D425,#REF!,1,FALSE),"No entregado")</f>
        <v>No entregado</v>
      </c>
    </row>
    <row r="426" spans="1:19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 t="s">
        <v>5721</v>
      </c>
      <c r="H426" t="s">
        <v>5721</v>
      </c>
      <c r="I426" t="e">
        <f>VLOOKUP(E426,'Info Metodos'!$A$2:$G$80,4,FALSE)</f>
        <v>#N/A</v>
      </c>
      <c r="J426" t="e">
        <f>VLOOKUP(E426,'Info Metodos'!$A$2:$G$80,3,FALSE)</f>
        <v>#N/A</v>
      </c>
      <c r="K426">
        <f t="shared" si="6"/>
        <v>425</v>
      </c>
      <c r="Q426" t="e">
        <f>VLOOKUP(D426,#REF!,1,FALSE)</f>
        <v>#REF!</v>
      </c>
      <c r="R426" t="str">
        <f>IFERROR(VLOOKUP(D426,#REF!,1,FALSE),"No entregado")</f>
        <v>No entregado</v>
      </c>
      <c r="S426" t="str">
        <f>IFERROR(VLOOKUP(D426,#REF!,1,FALSE),"No entregado")</f>
        <v>No entregado</v>
      </c>
    </row>
    <row r="427" spans="1:19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 t="s">
        <v>5721</v>
      </c>
      <c r="H427" t="s">
        <v>5721</v>
      </c>
      <c r="I427" t="e">
        <f>VLOOKUP(E427,'Info Metodos'!$A$2:$G$80,4,FALSE)</f>
        <v>#N/A</v>
      </c>
      <c r="J427" t="e">
        <f>VLOOKUP(E427,'Info Metodos'!$A$2:$G$80,3,FALSE)</f>
        <v>#N/A</v>
      </c>
      <c r="K427">
        <f t="shared" si="6"/>
        <v>426</v>
      </c>
      <c r="Q427" t="e">
        <f>VLOOKUP(D427,#REF!,1,FALSE)</f>
        <v>#REF!</v>
      </c>
      <c r="R427" t="str">
        <f>IFERROR(VLOOKUP(D427,#REF!,1,FALSE),"No entregado")</f>
        <v>No entregado</v>
      </c>
      <c r="S427" t="str">
        <f>IFERROR(VLOOKUP(D427,#REF!,1,FALSE),"No entregado")</f>
        <v>No entregado</v>
      </c>
    </row>
    <row r="428" spans="1:19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 t="s">
        <v>5721</v>
      </c>
      <c r="H428" t="s">
        <v>5721</v>
      </c>
      <c r="I428" t="e">
        <f>VLOOKUP(E428,'Info Metodos'!$A$2:$G$80,4,FALSE)</f>
        <v>#N/A</v>
      </c>
      <c r="J428" t="e">
        <f>VLOOKUP(E428,'Info Metodos'!$A$2:$G$80,3,FALSE)</f>
        <v>#N/A</v>
      </c>
      <c r="K428">
        <f t="shared" si="6"/>
        <v>427</v>
      </c>
      <c r="Q428" t="e">
        <f>VLOOKUP(D428,#REF!,1,FALSE)</f>
        <v>#REF!</v>
      </c>
      <c r="R428" t="str">
        <f>IFERROR(VLOOKUP(D428,#REF!,1,FALSE),"No entregado")</f>
        <v>No entregado</v>
      </c>
      <c r="S428" t="str">
        <f>IFERROR(VLOOKUP(D428,#REF!,1,FALSE),"No entregado")</f>
        <v>No entregado</v>
      </c>
    </row>
    <row r="429" spans="1:19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 t="s">
        <v>5721</v>
      </c>
      <c r="H429" t="s">
        <v>5721</v>
      </c>
      <c r="I429" t="e">
        <f>VLOOKUP(E429,'Info Metodos'!$A$2:$G$80,4,FALSE)</f>
        <v>#N/A</v>
      </c>
      <c r="J429" t="e">
        <f>VLOOKUP(E429,'Info Metodos'!$A$2:$G$80,3,FALSE)</f>
        <v>#N/A</v>
      </c>
      <c r="K429">
        <f t="shared" si="6"/>
        <v>428</v>
      </c>
      <c r="Q429" t="e">
        <f>VLOOKUP(D429,#REF!,1,FALSE)</f>
        <v>#REF!</v>
      </c>
      <c r="R429" t="str">
        <f>IFERROR(VLOOKUP(D429,#REF!,1,FALSE),"No entregado")</f>
        <v>No entregado</v>
      </c>
      <c r="S429" t="str">
        <f>IFERROR(VLOOKUP(D429,#REF!,1,FALSE),"No entregado")</f>
        <v>No entregado</v>
      </c>
    </row>
    <row r="430" spans="1:19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 t="s">
        <v>5721</v>
      </c>
      <c r="H430" t="s">
        <v>5721</v>
      </c>
      <c r="I430" t="e">
        <f>VLOOKUP(E430,'Info Metodos'!$A$2:$G$80,4,FALSE)</f>
        <v>#N/A</v>
      </c>
      <c r="J430" t="e">
        <f>VLOOKUP(E430,'Info Metodos'!$A$2:$G$80,3,FALSE)</f>
        <v>#N/A</v>
      </c>
      <c r="K430">
        <f t="shared" si="6"/>
        <v>429</v>
      </c>
      <c r="Q430" t="e">
        <f>VLOOKUP(D430,#REF!,1,FALSE)</f>
        <v>#REF!</v>
      </c>
      <c r="R430" t="str">
        <f>IFERROR(VLOOKUP(D430,#REF!,1,FALSE),"No entregado")</f>
        <v>No entregado</v>
      </c>
      <c r="S430" t="str">
        <f>IFERROR(VLOOKUP(D430,#REF!,1,FALSE),"No entregado")</f>
        <v>No entregado</v>
      </c>
    </row>
    <row r="431" spans="1:19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 t="s">
        <v>5721</v>
      </c>
      <c r="H431" t="s">
        <v>5721</v>
      </c>
      <c r="I431" t="e">
        <f>VLOOKUP(E431,'Info Metodos'!$A$2:$G$80,4,FALSE)</f>
        <v>#N/A</v>
      </c>
      <c r="J431" t="e">
        <f>VLOOKUP(E431,'Info Metodos'!$A$2:$G$80,3,FALSE)</f>
        <v>#N/A</v>
      </c>
      <c r="K431">
        <f t="shared" si="6"/>
        <v>430</v>
      </c>
      <c r="Q431" t="e">
        <f>VLOOKUP(D431,#REF!,1,FALSE)</f>
        <v>#REF!</v>
      </c>
      <c r="R431" t="str">
        <f>IFERROR(VLOOKUP(D431,#REF!,1,FALSE),"No entregado")</f>
        <v>No entregado</v>
      </c>
      <c r="S431" t="str">
        <f>IFERROR(VLOOKUP(D431,#REF!,1,FALSE),"No entregado")</f>
        <v>No entregado</v>
      </c>
    </row>
    <row r="432" spans="1:19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 t="s">
        <v>5721</v>
      </c>
      <c r="H432" t="s">
        <v>5721</v>
      </c>
      <c r="I432" t="e">
        <f>VLOOKUP(E432,'Info Metodos'!$A$2:$G$80,4,FALSE)</f>
        <v>#N/A</v>
      </c>
      <c r="J432" t="e">
        <f>VLOOKUP(E432,'Info Metodos'!$A$2:$G$80,3,FALSE)</f>
        <v>#N/A</v>
      </c>
      <c r="K432">
        <f t="shared" si="6"/>
        <v>431</v>
      </c>
      <c r="Q432" t="e">
        <f>VLOOKUP(D432,#REF!,1,FALSE)</f>
        <v>#REF!</v>
      </c>
      <c r="R432" t="str">
        <f>IFERROR(VLOOKUP(D432,#REF!,1,FALSE),"No entregado")</f>
        <v>No entregado</v>
      </c>
      <c r="S432" t="str">
        <f>IFERROR(VLOOKUP(D432,#REF!,1,FALSE),"No entregado")</f>
        <v>No entregado</v>
      </c>
    </row>
    <row r="433" spans="1:19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 t="s">
        <v>5721</v>
      </c>
      <c r="H433" t="s">
        <v>5721</v>
      </c>
      <c r="I433" t="e">
        <f>VLOOKUP(E433,'Info Metodos'!$A$2:$G$80,4,FALSE)</f>
        <v>#N/A</v>
      </c>
      <c r="J433" t="e">
        <f>VLOOKUP(E433,'Info Metodos'!$A$2:$G$80,3,FALSE)</f>
        <v>#N/A</v>
      </c>
      <c r="K433">
        <f t="shared" si="6"/>
        <v>432</v>
      </c>
      <c r="Q433" t="e">
        <f>VLOOKUP(D433,#REF!,1,FALSE)</f>
        <v>#REF!</v>
      </c>
      <c r="R433" t="str">
        <f>IFERROR(VLOOKUP(D433,#REF!,1,FALSE),"No entregado")</f>
        <v>No entregado</v>
      </c>
      <c r="S433" t="str">
        <f>IFERROR(VLOOKUP(D433,#REF!,1,FALSE),"No entregado")</f>
        <v>No entregado</v>
      </c>
    </row>
    <row r="434" spans="1:19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 t="s">
        <v>5721</v>
      </c>
      <c r="H434" t="s">
        <v>5721</v>
      </c>
      <c r="I434" t="e">
        <f>VLOOKUP(E434,'Info Metodos'!$A$2:$G$80,4,FALSE)</f>
        <v>#N/A</v>
      </c>
      <c r="J434" t="e">
        <f>VLOOKUP(E434,'Info Metodos'!$A$2:$G$80,3,FALSE)</f>
        <v>#N/A</v>
      </c>
      <c r="K434">
        <f t="shared" si="6"/>
        <v>433</v>
      </c>
      <c r="Q434" t="e">
        <f>VLOOKUP(D434,#REF!,1,FALSE)</f>
        <v>#REF!</v>
      </c>
      <c r="R434" t="str">
        <f>IFERROR(VLOOKUP(D434,#REF!,1,FALSE),"No entregado")</f>
        <v>No entregado</v>
      </c>
      <c r="S434" t="str">
        <f>IFERROR(VLOOKUP(D434,#REF!,1,FALSE),"No entregado")</f>
        <v>No entregado</v>
      </c>
    </row>
    <row r="435" spans="1:19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 t="s">
        <v>5721</v>
      </c>
      <c r="H435" t="s">
        <v>5721</v>
      </c>
      <c r="I435" t="e">
        <f>VLOOKUP(E435,'Info Metodos'!$A$2:$G$80,4,FALSE)</f>
        <v>#N/A</v>
      </c>
      <c r="J435" t="e">
        <f>VLOOKUP(E435,'Info Metodos'!$A$2:$G$80,3,FALSE)</f>
        <v>#N/A</v>
      </c>
      <c r="K435">
        <f t="shared" si="6"/>
        <v>434</v>
      </c>
      <c r="Q435" t="e">
        <f>VLOOKUP(D435,#REF!,1,FALSE)</f>
        <v>#REF!</v>
      </c>
      <c r="R435" t="str">
        <f>IFERROR(VLOOKUP(D435,#REF!,1,FALSE),"No entregado")</f>
        <v>No entregado</v>
      </c>
      <c r="S435" t="str">
        <f>IFERROR(VLOOKUP(D435,#REF!,1,FALSE),"No entregado")</f>
        <v>No entregado</v>
      </c>
    </row>
    <row r="436" spans="1:19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 t="s">
        <v>5721</v>
      </c>
      <c r="H436" t="s">
        <v>5721</v>
      </c>
      <c r="I436" t="e">
        <f>VLOOKUP(E436,'Info Metodos'!$A$2:$G$80,4,FALSE)</f>
        <v>#N/A</v>
      </c>
      <c r="J436" t="e">
        <f>VLOOKUP(E436,'Info Metodos'!$A$2:$G$80,3,FALSE)</f>
        <v>#N/A</v>
      </c>
      <c r="K436">
        <f t="shared" si="6"/>
        <v>435</v>
      </c>
      <c r="Q436" t="e">
        <f>VLOOKUP(D436,#REF!,1,FALSE)</f>
        <v>#REF!</v>
      </c>
      <c r="R436" t="str">
        <f>IFERROR(VLOOKUP(D436,#REF!,1,FALSE),"No entregado")</f>
        <v>No entregado</v>
      </c>
      <c r="S436" t="str">
        <f>IFERROR(VLOOKUP(D436,#REF!,1,FALSE),"No entregado")</f>
        <v>No entregado</v>
      </c>
    </row>
    <row r="437" spans="1:19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 t="s">
        <v>5721</v>
      </c>
      <c r="H437" t="s">
        <v>5721</v>
      </c>
      <c r="I437" t="e">
        <f>VLOOKUP(E437,'Info Metodos'!$A$2:$G$80,4,FALSE)</f>
        <v>#N/A</v>
      </c>
      <c r="J437" t="e">
        <f>VLOOKUP(E437,'Info Metodos'!$A$2:$G$80,3,FALSE)</f>
        <v>#N/A</v>
      </c>
      <c r="K437">
        <f t="shared" si="6"/>
        <v>436</v>
      </c>
      <c r="Q437" t="e">
        <f>VLOOKUP(D437,#REF!,1,FALSE)</f>
        <v>#REF!</v>
      </c>
      <c r="R437" t="str">
        <f>IFERROR(VLOOKUP(D437,#REF!,1,FALSE),"No entregado")</f>
        <v>No entregado</v>
      </c>
      <c r="S437" t="str">
        <f>IFERROR(VLOOKUP(D437,#REF!,1,FALSE),"No entregado")</f>
        <v>No entregado</v>
      </c>
    </row>
    <row r="438" spans="1:19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 t="s">
        <v>5721</v>
      </c>
      <c r="H438" t="s">
        <v>5721</v>
      </c>
      <c r="I438" t="e">
        <f>VLOOKUP(E438,'Info Metodos'!$A$2:$G$80,4,FALSE)</f>
        <v>#N/A</v>
      </c>
      <c r="J438" t="e">
        <f>VLOOKUP(E438,'Info Metodos'!$A$2:$G$80,3,FALSE)</f>
        <v>#N/A</v>
      </c>
      <c r="K438">
        <f t="shared" si="6"/>
        <v>437</v>
      </c>
      <c r="Q438" t="e">
        <f>VLOOKUP(D438,#REF!,1,FALSE)</f>
        <v>#REF!</v>
      </c>
      <c r="R438" t="str">
        <f>IFERROR(VLOOKUP(D438,#REF!,1,FALSE),"No entregado")</f>
        <v>No entregado</v>
      </c>
      <c r="S438" t="str">
        <f>IFERROR(VLOOKUP(D438,#REF!,1,FALSE),"No entregado")</f>
        <v>No entregado</v>
      </c>
    </row>
    <row r="439" spans="1:19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 t="s">
        <v>5721</v>
      </c>
      <c r="H439" t="s">
        <v>5721</v>
      </c>
      <c r="I439" t="e">
        <f>VLOOKUP(E439,'Info Metodos'!$A$2:$G$80,4,FALSE)</f>
        <v>#N/A</v>
      </c>
      <c r="J439" t="e">
        <f>VLOOKUP(E439,'Info Metodos'!$A$2:$G$80,3,FALSE)</f>
        <v>#N/A</v>
      </c>
      <c r="K439">
        <f t="shared" si="6"/>
        <v>438</v>
      </c>
      <c r="Q439" t="e">
        <f>VLOOKUP(D439,#REF!,1,FALSE)</f>
        <v>#REF!</v>
      </c>
      <c r="R439" t="str">
        <f>IFERROR(VLOOKUP(D439,#REF!,1,FALSE),"No entregado")</f>
        <v>No entregado</v>
      </c>
      <c r="S439" t="str">
        <f>IFERROR(VLOOKUP(D439,#REF!,1,FALSE),"No entregado")</f>
        <v>No entregado</v>
      </c>
    </row>
    <row r="440" spans="1:19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 t="s">
        <v>5721</v>
      </c>
      <c r="H440" t="s">
        <v>5721</v>
      </c>
      <c r="I440" t="e">
        <f>VLOOKUP(E440,'Info Metodos'!$A$2:$G$80,4,FALSE)</f>
        <v>#N/A</v>
      </c>
      <c r="J440" t="e">
        <f>VLOOKUP(E440,'Info Metodos'!$A$2:$G$80,3,FALSE)</f>
        <v>#N/A</v>
      </c>
      <c r="K440">
        <f t="shared" si="6"/>
        <v>439</v>
      </c>
      <c r="Q440" t="e">
        <f>VLOOKUP(D440,#REF!,1,FALSE)</f>
        <v>#REF!</v>
      </c>
      <c r="R440" t="str">
        <f>IFERROR(VLOOKUP(D440,#REF!,1,FALSE),"No entregado")</f>
        <v>No entregado</v>
      </c>
      <c r="S440" t="str">
        <f>IFERROR(VLOOKUP(D440,#REF!,1,FALSE),"No entregado")</f>
        <v>No entregado</v>
      </c>
    </row>
    <row r="441" spans="1:19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 t="s">
        <v>5721</v>
      </c>
      <c r="H441" t="s">
        <v>5721</v>
      </c>
      <c r="I441" t="e">
        <f>VLOOKUP(E441,'Info Metodos'!$A$2:$G$80,4,FALSE)</f>
        <v>#N/A</v>
      </c>
      <c r="J441" t="e">
        <f>VLOOKUP(E441,'Info Metodos'!$A$2:$G$80,3,FALSE)</f>
        <v>#N/A</v>
      </c>
      <c r="K441">
        <f t="shared" si="6"/>
        <v>440</v>
      </c>
      <c r="Q441" t="e">
        <f>VLOOKUP(D441,#REF!,1,FALSE)</f>
        <v>#REF!</v>
      </c>
      <c r="R441" t="str">
        <f>IFERROR(VLOOKUP(D441,#REF!,1,FALSE),"No entregado")</f>
        <v>No entregado</v>
      </c>
      <c r="S441" t="str">
        <f>IFERROR(VLOOKUP(D441,#REF!,1,FALSE),"No entregado")</f>
        <v>No entregado</v>
      </c>
    </row>
    <row r="442" spans="1:19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 t="s">
        <v>5721</v>
      </c>
      <c r="H442" t="s">
        <v>5721</v>
      </c>
      <c r="I442" t="e">
        <f>VLOOKUP(E442,'Info Metodos'!$A$2:$G$80,4,FALSE)</f>
        <v>#N/A</v>
      </c>
      <c r="J442" t="e">
        <f>VLOOKUP(E442,'Info Metodos'!$A$2:$G$80,3,FALSE)</f>
        <v>#N/A</v>
      </c>
      <c r="K442">
        <f t="shared" si="6"/>
        <v>441</v>
      </c>
      <c r="Q442" t="e">
        <f>VLOOKUP(D442,#REF!,1,FALSE)</f>
        <v>#REF!</v>
      </c>
      <c r="R442" t="str">
        <f>IFERROR(VLOOKUP(D442,#REF!,1,FALSE),"No entregado")</f>
        <v>No entregado</v>
      </c>
      <c r="S442" t="str">
        <f>IFERROR(VLOOKUP(D442,#REF!,1,FALSE),"No entregado")</f>
        <v>No entregado</v>
      </c>
    </row>
    <row r="443" spans="1:19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 t="s">
        <v>5721</v>
      </c>
      <c r="H443" t="s">
        <v>5721</v>
      </c>
      <c r="I443" t="e">
        <f>VLOOKUP(E443,'Info Metodos'!$A$2:$G$80,4,FALSE)</f>
        <v>#N/A</v>
      </c>
      <c r="J443" t="e">
        <f>VLOOKUP(E443,'Info Metodos'!$A$2:$G$80,3,FALSE)</f>
        <v>#N/A</v>
      </c>
      <c r="K443">
        <f t="shared" si="6"/>
        <v>442</v>
      </c>
      <c r="Q443" t="e">
        <f>VLOOKUP(D443,#REF!,1,FALSE)</f>
        <v>#REF!</v>
      </c>
      <c r="R443" t="str">
        <f>IFERROR(VLOOKUP(D443,#REF!,1,FALSE),"No entregado")</f>
        <v>No entregado</v>
      </c>
      <c r="S443" t="str">
        <f>IFERROR(VLOOKUP(D443,#REF!,1,FALSE),"No entregado")</f>
        <v>No entregado</v>
      </c>
    </row>
    <row r="444" spans="1:19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 t="s">
        <v>5721</v>
      </c>
      <c r="H444" t="s">
        <v>5721</v>
      </c>
      <c r="I444" t="e">
        <f>VLOOKUP(E444,'Info Metodos'!$A$2:$G$80,4,FALSE)</f>
        <v>#N/A</v>
      </c>
      <c r="J444" t="e">
        <f>VLOOKUP(E444,'Info Metodos'!$A$2:$G$80,3,FALSE)</f>
        <v>#N/A</v>
      </c>
      <c r="K444">
        <f t="shared" si="6"/>
        <v>443</v>
      </c>
      <c r="Q444" t="e">
        <f>VLOOKUP(D444,#REF!,1,FALSE)</f>
        <v>#REF!</v>
      </c>
      <c r="R444" t="str">
        <f>IFERROR(VLOOKUP(D444,#REF!,1,FALSE),"No entregado")</f>
        <v>No entregado</v>
      </c>
      <c r="S444" t="str">
        <f>IFERROR(VLOOKUP(D444,#REF!,1,FALSE),"No entregado")</f>
        <v>No entregado</v>
      </c>
    </row>
    <row r="445" spans="1:19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 t="s">
        <v>5721</v>
      </c>
      <c r="H445" t="s">
        <v>5721</v>
      </c>
      <c r="I445" t="e">
        <f>VLOOKUP(E445,'Info Metodos'!$A$2:$G$80,4,FALSE)</f>
        <v>#N/A</v>
      </c>
      <c r="J445" t="e">
        <f>VLOOKUP(E445,'Info Metodos'!$A$2:$G$80,3,FALSE)</f>
        <v>#N/A</v>
      </c>
      <c r="K445">
        <f t="shared" si="6"/>
        <v>444</v>
      </c>
      <c r="Q445" t="e">
        <f>VLOOKUP(D445,#REF!,1,FALSE)</f>
        <v>#REF!</v>
      </c>
      <c r="R445" t="str">
        <f>IFERROR(VLOOKUP(D445,#REF!,1,FALSE),"No entregado")</f>
        <v>No entregado</v>
      </c>
      <c r="S445" t="str">
        <f>IFERROR(VLOOKUP(D445,#REF!,1,FALSE),"No entregado")</f>
        <v>No entregado</v>
      </c>
    </row>
    <row r="446" spans="1:19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 t="s">
        <v>5721</v>
      </c>
      <c r="H446" t="s">
        <v>5721</v>
      </c>
      <c r="I446" t="e">
        <f>VLOOKUP(E446,'Info Metodos'!$A$2:$G$80,4,FALSE)</f>
        <v>#N/A</v>
      </c>
      <c r="J446" t="e">
        <f>VLOOKUP(E446,'Info Metodos'!$A$2:$G$80,3,FALSE)</f>
        <v>#N/A</v>
      </c>
      <c r="K446">
        <f t="shared" si="6"/>
        <v>445</v>
      </c>
      <c r="Q446" t="e">
        <f>VLOOKUP(D446,#REF!,1,FALSE)</f>
        <v>#REF!</v>
      </c>
      <c r="R446" t="str">
        <f>IFERROR(VLOOKUP(D446,#REF!,1,FALSE),"No entregado")</f>
        <v>No entregado</v>
      </c>
      <c r="S446" t="str">
        <f>IFERROR(VLOOKUP(D446,#REF!,1,FALSE),"No entregado")</f>
        <v>No entregado</v>
      </c>
    </row>
    <row r="447" spans="1:19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 t="s">
        <v>5721</v>
      </c>
      <c r="H447" t="s">
        <v>5721</v>
      </c>
      <c r="I447" t="e">
        <f>VLOOKUP(E447,'Info Metodos'!$A$2:$G$80,4,FALSE)</f>
        <v>#N/A</v>
      </c>
      <c r="J447" t="e">
        <f>VLOOKUP(E447,'Info Metodos'!$A$2:$G$80,3,FALSE)</f>
        <v>#N/A</v>
      </c>
      <c r="K447">
        <f t="shared" si="6"/>
        <v>446</v>
      </c>
      <c r="Q447" t="e">
        <f>VLOOKUP(D447,#REF!,1,FALSE)</f>
        <v>#REF!</v>
      </c>
      <c r="R447" t="str">
        <f>IFERROR(VLOOKUP(D447,#REF!,1,FALSE),"No entregado")</f>
        <v>No entregado</v>
      </c>
      <c r="S447" t="str">
        <f>IFERROR(VLOOKUP(D447,#REF!,1,FALSE),"No entregado")</f>
        <v>No entregado</v>
      </c>
    </row>
    <row r="448" spans="1:19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 t="s">
        <v>5721</v>
      </c>
      <c r="H448" t="s">
        <v>5721</v>
      </c>
      <c r="I448" t="e">
        <f>VLOOKUP(E448,'Info Metodos'!$A$2:$G$80,4,FALSE)</f>
        <v>#N/A</v>
      </c>
      <c r="J448" t="e">
        <f>VLOOKUP(E448,'Info Metodos'!$A$2:$G$80,3,FALSE)</f>
        <v>#N/A</v>
      </c>
      <c r="K448">
        <f t="shared" si="6"/>
        <v>447</v>
      </c>
      <c r="Q448" t="e">
        <f>VLOOKUP(D448,#REF!,1,FALSE)</f>
        <v>#REF!</v>
      </c>
      <c r="R448" t="str">
        <f>IFERROR(VLOOKUP(D448,#REF!,1,FALSE),"No entregado")</f>
        <v>No entregado</v>
      </c>
      <c r="S448" t="str">
        <f>IFERROR(VLOOKUP(D448,#REF!,1,FALSE),"No entregado")</f>
        <v>No entregado</v>
      </c>
    </row>
    <row r="449" spans="1:19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 t="s">
        <v>5721</v>
      </c>
      <c r="H449" t="s">
        <v>5721</v>
      </c>
      <c r="I449" t="e">
        <f>VLOOKUP(E449,'Info Metodos'!$A$2:$G$80,4,FALSE)</f>
        <v>#N/A</v>
      </c>
      <c r="J449" t="e">
        <f>VLOOKUP(E449,'Info Metodos'!$A$2:$G$80,3,FALSE)</f>
        <v>#N/A</v>
      </c>
      <c r="K449">
        <f t="shared" si="6"/>
        <v>448</v>
      </c>
      <c r="Q449" t="e">
        <f>VLOOKUP(D449,#REF!,1,FALSE)</f>
        <v>#REF!</v>
      </c>
      <c r="R449" t="str">
        <f>IFERROR(VLOOKUP(D449,#REF!,1,FALSE),"No entregado")</f>
        <v>No entregado</v>
      </c>
      <c r="S449" t="str">
        <f>IFERROR(VLOOKUP(D449,#REF!,1,FALSE),"No entregado")</f>
        <v>No entregado</v>
      </c>
    </row>
    <row r="450" spans="1:19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 t="s">
        <v>5721</v>
      </c>
      <c r="H450" t="s">
        <v>5721</v>
      </c>
      <c r="I450" t="e">
        <f>VLOOKUP(E450,'Info Metodos'!$A$2:$G$80,4,FALSE)</f>
        <v>#N/A</v>
      </c>
      <c r="J450" t="e">
        <f>VLOOKUP(E450,'Info Metodos'!$A$2:$G$80,3,FALSE)</f>
        <v>#N/A</v>
      </c>
      <c r="K450">
        <f t="shared" si="6"/>
        <v>449</v>
      </c>
      <c r="Q450" t="e">
        <f>VLOOKUP(D450,#REF!,1,FALSE)</f>
        <v>#REF!</v>
      </c>
      <c r="R450" t="str">
        <f>IFERROR(VLOOKUP(D450,#REF!,1,FALSE),"No entregado")</f>
        <v>No entregado</v>
      </c>
      <c r="S450" t="str">
        <f>IFERROR(VLOOKUP(D450,#REF!,1,FALSE),"No entregado")</f>
        <v>No entregado</v>
      </c>
    </row>
    <row r="451" spans="1:19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 t="s">
        <v>5721</v>
      </c>
      <c r="H451" t="s">
        <v>5721</v>
      </c>
      <c r="I451" t="e">
        <f>VLOOKUP(E451,'Info Metodos'!$A$2:$G$80,4,FALSE)</f>
        <v>#N/A</v>
      </c>
      <c r="J451" t="e">
        <f>VLOOKUP(E451,'Info Metodos'!$A$2:$G$80,3,FALSE)</f>
        <v>#N/A</v>
      </c>
      <c r="K451">
        <f t="shared" ref="K451:K514" si="7">A451</f>
        <v>450</v>
      </c>
      <c r="Q451" t="e">
        <f>VLOOKUP(D451,#REF!,1,FALSE)</f>
        <v>#REF!</v>
      </c>
      <c r="R451" t="str">
        <f>IFERROR(VLOOKUP(D451,#REF!,1,FALSE),"No entregado")</f>
        <v>No entregado</v>
      </c>
      <c r="S451" t="str">
        <f>IFERROR(VLOOKUP(D451,#REF!,1,FALSE),"No entregado")</f>
        <v>No entregado</v>
      </c>
    </row>
    <row r="452" spans="1:19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 t="s">
        <v>5721</v>
      </c>
      <c r="H452" t="s">
        <v>5721</v>
      </c>
      <c r="I452" t="e">
        <f>VLOOKUP(E452,'Info Metodos'!$A$2:$G$80,4,FALSE)</f>
        <v>#N/A</v>
      </c>
      <c r="J452" t="e">
        <f>VLOOKUP(E452,'Info Metodos'!$A$2:$G$80,3,FALSE)</f>
        <v>#N/A</v>
      </c>
      <c r="K452">
        <f t="shared" si="7"/>
        <v>451</v>
      </c>
      <c r="Q452" t="e">
        <f>VLOOKUP(D452,#REF!,1,FALSE)</f>
        <v>#REF!</v>
      </c>
      <c r="R452" t="str">
        <f>IFERROR(VLOOKUP(D452,#REF!,1,FALSE),"No entregado")</f>
        <v>No entregado</v>
      </c>
      <c r="S452" t="str">
        <f>IFERROR(VLOOKUP(D452,#REF!,1,FALSE),"No entregado")</f>
        <v>No entregado</v>
      </c>
    </row>
    <row r="453" spans="1:19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 t="s">
        <v>5721</v>
      </c>
      <c r="H453" t="s">
        <v>5721</v>
      </c>
      <c r="I453" t="e">
        <f>VLOOKUP(E453,'Info Metodos'!$A$2:$G$80,4,FALSE)</f>
        <v>#N/A</v>
      </c>
      <c r="J453" t="e">
        <f>VLOOKUP(E453,'Info Metodos'!$A$2:$G$80,3,FALSE)</f>
        <v>#N/A</v>
      </c>
      <c r="K453">
        <f t="shared" si="7"/>
        <v>452</v>
      </c>
      <c r="Q453" t="e">
        <f>VLOOKUP(D453,#REF!,1,FALSE)</f>
        <v>#REF!</v>
      </c>
      <c r="R453" t="str">
        <f>IFERROR(VLOOKUP(D453,#REF!,1,FALSE),"No entregado")</f>
        <v>No entregado</v>
      </c>
      <c r="S453" t="str">
        <f>IFERROR(VLOOKUP(D453,#REF!,1,FALSE),"No entregado")</f>
        <v>No entregado</v>
      </c>
    </row>
    <row r="454" spans="1:19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 t="s">
        <v>5721</v>
      </c>
      <c r="H454" t="s">
        <v>5721</v>
      </c>
      <c r="I454" t="e">
        <f>VLOOKUP(E454,'Info Metodos'!$A$2:$G$80,4,FALSE)</f>
        <v>#N/A</v>
      </c>
      <c r="J454" t="e">
        <f>VLOOKUP(E454,'Info Metodos'!$A$2:$G$80,3,FALSE)</f>
        <v>#N/A</v>
      </c>
      <c r="K454">
        <f t="shared" si="7"/>
        <v>453</v>
      </c>
      <c r="Q454" t="e">
        <f>VLOOKUP(D454,#REF!,1,FALSE)</f>
        <v>#REF!</v>
      </c>
      <c r="R454" t="str">
        <f>IFERROR(VLOOKUP(D454,#REF!,1,FALSE),"No entregado")</f>
        <v>No entregado</v>
      </c>
      <c r="S454" t="str">
        <f>IFERROR(VLOOKUP(D454,#REF!,1,FALSE),"No entregado")</f>
        <v>No entregado</v>
      </c>
    </row>
    <row r="455" spans="1:19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 t="s">
        <v>5721</v>
      </c>
      <c r="H455" t="s">
        <v>5721</v>
      </c>
      <c r="I455" t="e">
        <f>VLOOKUP(E455,'Info Metodos'!$A$2:$G$80,4,FALSE)</f>
        <v>#N/A</v>
      </c>
      <c r="J455" t="e">
        <f>VLOOKUP(E455,'Info Metodos'!$A$2:$G$80,3,FALSE)</f>
        <v>#N/A</v>
      </c>
      <c r="K455">
        <f t="shared" si="7"/>
        <v>454</v>
      </c>
      <c r="Q455" t="e">
        <f>VLOOKUP(D455,#REF!,1,FALSE)</f>
        <v>#REF!</v>
      </c>
      <c r="R455" t="str">
        <f>IFERROR(VLOOKUP(D455,#REF!,1,FALSE),"No entregado")</f>
        <v>No entregado</v>
      </c>
      <c r="S455" t="str">
        <f>IFERROR(VLOOKUP(D455,#REF!,1,FALSE),"No entregado")</f>
        <v>No entregado</v>
      </c>
    </row>
    <row r="456" spans="1:19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 t="s">
        <v>5721</v>
      </c>
      <c r="H456" t="s">
        <v>5721</v>
      </c>
      <c r="I456" t="e">
        <f>VLOOKUP(E456,'Info Metodos'!$A$2:$G$80,4,FALSE)</f>
        <v>#N/A</v>
      </c>
      <c r="J456" t="e">
        <f>VLOOKUP(E456,'Info Metodos'!$A$2:$G$80,3,FALSE)</f>
        <v>#N/A</v>
      </c>
      <c r="K456">
        <f t="shared" si="7"/>
        <v>455</v>
      </c>
      <c r="Q456" t="e">
        <f>VLOOKUP(D456,#REF!,1,FALSE)</f>
        <v>#REF!</v>
      </c>
      <c r="R456" t="str">
        <f>IFERROR(VLOOKUP(D456,#REF!,1,FALSE),"No entregado")</f>
        <v>No entregado</v>
      </c>
      <c r="S456" t="str">
        <f>IFERROR(VLOOKUP(D456,#REF!,1,FALSE),"No entregado")</f>
        <v>No entregado</v>
      </c>
    </row>
    <row r="457" spans="1:19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 t="s">
        <v>5721</v>
      </c>
      <c r="H457" t="s">
        <v>5721</v>
      </c>
      <c r="I457" t="e">
        <f>VLOOKUP(E457,'Info Metodos'!$A$2:$G$80,4,FALSE)</f>
        <v>#N/A</v>
      </c>
      <c r="J457" t="e">
        <f>VLOOKUP(E457,'Info Metodos'!$A$2:$G$80,3,FALSE)</f>
        <v>#N/A</v>
      </c>
      <c r="K457">
        <f t="shared" si="7"/>
        <v>456</v>
      </c>
      <c r="Q457" t="e">
        <f>VLOOKUP(D457,#REF!,1,FALSE)</f>
        <v>#REF!</v>
      </c>
      <c r="R457" t="str">
        <f>IFERROR(VLOOKUP(D457,#REF!,1,FALSE),"No entregado")</f>
        <v>No entregado</v>
      </c>
      <c r="S457" t="str">
        <f>IFERROR(VLOOKUP(D457,#REF!,1,FALSE),"No entregado")</f>
        <v>No entregado</v>
      </c>
    </row>
    <row r="458" spans="1:19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 t="s">
        <v>5721</v>
      </c>
      <c r="H458" t="s">
        <v>5721</v>
      </c>
      <c r="I458" t="e">
        <f>VLOOKUP(E458,'Info Metodos'!$A$2:$G$80,4,FALSE)</f>
        <v>#N/A</v>
      </c>
      <c r="J458" t="e">
        <f>VLOOKUP(E458,'Info Metodos'!$A$2:$G$80,3,FALSE)</f>
        <v>#N/A</v>
      </c>
      <c r="K458">
        <f t="shared" si="7"/>
        <v>457</v>
      </c>
      <c r="Q458" t="e">
        <f>VLOOKUP(D458,#REF!,1,FALSE)</f>
        <v>#REF!</v>
      </c>
      <c r="R458" t="str">
        <f>IFERROR(VLOOKUP(D458,#REF!,1,FALSE),"No entregado")</f>
        <v>No entregado</v>
      </c>
      <c r="S458" t="str">
        <f>IFERROR(VLOOKUP(D458,#REF!,1,FALSE),"No entregado")</f>
        <v>No entregado</v>
      </c>
    </row>
    <row r="459" spans="1:19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 t="s">
        <v>5721</v>
      </c>
      <c r="H459" t="s">
        <v>5721</v>
      </c>
      <c r="I459" t="e">
        <f>VLOOKUP(E459,'Info Metodos'!$A$2:$G$80,4,FALSE)</f>
        <v>#N/A</v>
      </c>
      <c r="J459" t="e">
        <f>VLOOKUP(E459,'Info Metodos'!$A$2:$G$80,3,FALSE)</f>
        <v>#N/A</v>
      </c>
      <c r="K459">
        <f t="shared" si="7"/>
        <v>458</v>
      </c>
      <c r="Q459" t="e">
        <f>VLOOKUP(D459,#REF!,1,FALSE)</f>
        <v>#REF!</v>
      </c>
      <c r="R459" t="str">
        <f>IFERROR(VLOOKUP(D459,#REF!,1,FALSE),"No entregado")</f>
        <v>No entregado</v>
      </c>
      <c r="S459" t="str">
        <f>IFERROR(VLOOKUP(D459,#REF!,1,FALSE),"No entregado")</f>
        <v>No entregado</v>
      </c>
    </row>
    <row r="460" spans="1:19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 t="s">
        <v>5721</v>
      </c>
      <c r="H460" t="s">
        <v>5721</v>
      </c>
      <c r="I460" t="e">
        <f>VLOOKUP(E460,'Info Metodos'!$A$2:$G$80,4,FALSE)</f>
        <v>#N/A</v>
      </c>
      <c r="J460" t="e">
        <f>VLOOKUP(E460,'Info Metodos'!$A$2:$G$80,3,FALSE)</f>
        <v>#N/A</v>
      </c>
      <c r="K460">
        <f t="shared" si="7"/>
        <v>459</v>
      </c>
      <c r="Q460" t="e">
        <f>VLOOKUP(D460,#REF!,1,FALSE)</f>
        <v>#REF!</v>
      </c>
      <c r="R460" t="str">
        <f>IFERROR(VLOOKUP(D460,#REF!,1,FALSE),"No entregado")</f>
        <v>No entregado</v>
      </c>
      <c r="S460" t="str">
        <f>IFERROR(VLOOKUP(D460,#REF!,1,FALSE),"No entregado")</f>
        <v>No entregado</v>
      </c>
    </row>
    <row r="461" spans="1:19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 t="s">
        <v>5721</v>
      </c>
      <c r="H461" t="s">
        <v>5721</v>
      </c>
      <c r="I461" t="e">
        <f>VLOOKUP(E461,'Info Metodos'!$A$2:$G$80,4,FALSE)</f>
        <v>#N/A</v>
      </c>
      <c r="J461" t="e">
        <f>VLOOKUP(E461,'Info Metodos'!$A$2:$G$80,3,FALSE)</f>
        <v>#N/A</v>
      </c>
      <c r="K461">
        <f t="shared" si="7"/>
        <v>460</v>
      </c>
      <c r="Q461" t="e">
        <f>VLOOKUP(D461,#REF!,1,FALSE)</f>
        <v>#REF!</v>
      </c>
      <c r="R461" t="str">
        <f>IFERROR(VLOOKUP(D461,#REF!,1,FALSE),"No entregado")</f>
        <v>No entregado</v>
      </c>
      <c r="S461" t="str">
        <f>IFERROR(VLOOKUP(D461,#REF!,1,FALSE),"No entregado")</f>
        <v>No entregado</v>
      </c>
    </row>
    <row r="462" spans="1:19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 t="s">
        <v>5721</v>
      </c>
      <c r="H462" t="s">
        <v>5721</v>
      </c>
      <c r="I462" t="e">
        <f>VLOOKUP(E462,'Info Metodos'!$A$2:$G$80,4,FALSE)</f>
        <v>#N/A</v>
      </c>
      <c r="J462" t="e">
        <f>VLOOKUP(E462,'Info Metodos'!$A$2:$G$80,3,FALSE)</f>
        <v>#N/A</v>
      </c>
      <c r="K462">
        <f t="shared" si="7"/>
        <v>461</v>
      </c>
      <c r="Q462" t="e">
        <f>VLOOKUP(D462,#REF!,1,FALSE)</f>
        <v>#REF!</v>
      </c>
      <c r="R462" t="str">
        <f>IFERROR(VLOOKUP(D462,#REF!,1,FALSE),"No entregado")</f>
        <v>No entregado</v>
      </c>
      <c r="S462" t="str">
        <f>IFERROR(VLOOKUP(D462,#REF!,1,FALSE),"No entregado")</f>
        <v>No entregado</v>
      </c>
    </row>
    <row r="463" spans="1:19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 t="s">
        <v>5721</v>
      </c>
      <c r="H463" t="s">
        <v>5721</v>
      </c>
      <c r="I463" t="e">
        <f>VLOOKUP(E463,'Info Metodos'!$A$2:$G$80,4,FALSE)</f>
        <v>#N/A</v>
      </c>
      <c r="J463" t="e">
        <f>VLOOKUP(E463,'Info Metodos'!$A$2:$G$80,3,FALSE)</f>
        <v>#N/A</v>
      </c>
      <c r="K463">
        <f t="shared" si="7"/>
        <v>462</v>
      </c>
      <c r="Q463" t="e">
        <f>VLOOKUP(D463,#REF!,1,FALSE)</f>
        <v>#REF!</v>
      </c>
      <c r="R463" t="str">
        <f>IFERROR(VLOOKUP(D463,#REF!,1,FALSE),"No entregado")</f>
        <v>No entregado</v>
      </c>
      <c r="S463" t="str">
        <f>IFERROR(VLOOKUP(D463,#REF!,1,FALSE),"No entregado")</f>
        <v>No entregado</v>
      </c>
    </row>
    <row r="464" spans="1:19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 t="s">
        <v>5721</v>
      </c>
      <c r="H464" t="s">
        <v>5721</v>
      </c>
      <c r="I464" t="e">
        <f>VLOOKUP(E464,'Info Metodos'!$A$2:$G$80,4,FALSE)</f>
        <v>#N/A</v>
      </c>
      <c r="J464" t="e">
        <f>VLOOKUP(E464,'Info Metodos'!$A$2:$G$80,3,FALSE)</f>
        <v>#N/A</v>
      </c>
      <c r="K464">
        <f t="shared" si="7"/>
        <v>463</v>
      </c>
      <c r="Q464" t="e">
        <f>VLOOKUP(D464,#REF!,1,FALSE)</f>
        <v>#REF!</v>
      </c>
      <c r="R464" t="str">
        <f>IFERROR(VLOOKUP(D464,#REF!,1,FALSE),"No entregado")</f>
        <v>No entregado</v>
      </c>
      <c r="S464" t="str">
        <f>IFERROR(VLOOKUP(D464,#REF!,1,FALSE),"No entregado")</f>
        <v>No entregado</v>
      </c>
    </row>
    <row r="465" spans="1:19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 t="s">
        <v>5721</v>
      </c>
      <c r="H465" t="s">
        <v>5721</v>
      </c>
      <c r="I465" t="e">
        <f>VLOOKUP(E465,'Info Metodos'!$A$2:$G$80,4,FALSE)</f>
        <v>#N/A</v>
      </c>
      <c r="J465" t="e">
        <f>VLOOKUP(E465,'Info Metodos'!$A$2:$G$80,3,FALSE)</f>
        <v>#N/A</v>
      </c>
      <c r="K465">
        <f t="shared" si="7"/>
        <v>464</v>
      </c>
      <c r="Q465" t="e">
        <f>VLOOKUP(D465,#REF!,1,FALSE)</f>
        <v>#REF!</v>
      </c>
      <c r="R465" t="str">
        <f>IFERROR(VLOOKUP(D465,#REF!,1,FALSE),"No entregado")</f>
        <v>No entregado</v>
      </c>
      <c r="S465" t="str">
        <f>IFERROR(VLOOKUP(D465,#REF!,1,FALSE),"No entregado")</f>
        <v>No entregado</v>
      </c>
    </row>
    <row r="466" spans="1:19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 t="s">
        <v>5721</v>
      </c>
      <c r="H466" t="s">
        <v>5721</v>
      </c>
      <c r="I466" t="e">
        <f>VLOOKUP(E466,'Info Metodos'!$A$2:$G$80,4,FALSE)</f>
        <v>#N/A</v>
      </c>
      <c r="J466" t="e">
        <f>VLOOKUP(E466,'Info Metodos'!$A$2:$G$80,3,FALSE)</f>
        <v>#N/A</v>
      </c>
      <c r="K466">
        <f t="shared" si="7"/>
        <v>465</v>
      </c>
      <c r="Q466" t="e">
        <f>VLOOKUP(D466,#REF!,1,FALSE)</f>
        <v>#REF!</v>
      </c>
      <c r="R466" t="str">
        <f>IFERROR(VLOOKUP(D466,#REF!,1,FALSE),"No entregado")</f>
        <v>No entregado</v>
      </c>
      <c r="S466" t="str">
        <f>IFERROR(VLOOKUP(D466,#REF!,1,FALSE),"No entregado")</f>
        <v>No entregado</v>
      </c>
    </row>
    <row r="467" spans="1:19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 t="s">
        <v>5721</v>
      </c>
      <c r="H467" t="s">
        <v>5721</v>
      </c>
      <c r="I467" t="e">
        <f>VLOOKUP(E467,'Info Metodos'!$A$2:$G$80,4,FALSE)</f>
        <v>#N/A</v>
      </c>
      <c r="J467" t="e">
        <f>VLOOKUP(E467,'Info Metodos'!$A$2:$G$80,3,FALSE)</f>
        <v>#N/A</v>
      </c>
      <c r="K467">
        <f t="shared" si="7"/>
        <v>466</v>
      </c>
      <c r="Q467" t="e">
        <f>VLOOKUP(D467,#REF!,1,FALSE)</f>
        <v>#REF!</v>
      </c>
      <c r="R467" t="str">
        <f>IFERROR(VLOOKUP(D467,#REF!,1,FALSE),"No entregado")</f>
        <v>No entregado</v>
      </c>
      <c r="S467" t="str">
        <f>IFERROR(VLOOKUP(D467,#REF!,1,FALSE),"No entregado")</f>
        <v>No entregado</v>
      </c>
    </row>
    <row r="468" spans="1:19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 t="s">
        <v>5721</v>
      </c>
      <c r="H468" t="s">
        <v>5721</v>
      </c>
      <c r="I468" t="e">
        <f>VLOOKUP(E468,'Info Metodos'!$A$2:$G$80,4,FALSE)</f>
        <v>#N/A</v>
      </c>
      <c r="J468" t="e">
        <f>VLOOKUP(E468,'Info Metodos'!$A$2:$G$80,3,FALSE)</f>
        <v>#N/A</v>
      </c>
      <c r="K468">
        <f t="shared" si="7"/>
        <v>467</v>
      </c>
      <c r="Q468" t="e">
        <f>VLOOKUP(D468,#REF!,1,FALSE)</f>
        <v>#REF!</v>
      </c>
      <c r="R468" t="str">
        <f>IFERROR(VLOOKUP(D468,#REF!,1,FALSE),"No entregado")</f>
        <v>No entregado</v>
      </c>
      <c r="S468" t="str">
        <f>IFERROR(VLOOKUP(D468,#REF!,1,FALSE),"No entregado")</f>
        <v>No entregado</v>
      </c>
    </row>
    <row r="469" spans="1:19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 t="s">
        <v>5721</v>
      </c>
      <c r="H469" t="s">
        <v>5721</v>
      </c>
      <c r="I469" t="e">
        <f>VLOOKUP(E469,'Info Metodos'!$A$2:$G$80,4,FALSE)</f>
        <v>#N/A</v>
      </c>
      <c r="J469" t="e">
        <f>VLOOKUP(E469,'Info Metodos'!$A$2:$G$80,3,FALSE)</f>
        <v>#N/A</v>
      </c>
      <c r="K469">
        <f t="shared" si="7"/>
        <v>468</v>
      </c>
      <c r="Q469" t="e">
        <f>VLOOKUP(D469,#REF!,1,FALSE)</f>
        <v>#REF!</v>
      </c>
      <c r="R469" t="str">
        <f>IFERROR(VLOOKUP(D469,#REF!,1,FALSE),"No entregado")</f>
        <v>No entregado</v>
      </c>
      <c r="S469" t="str">
        <f>IFERROR(VLOOKUP(D469,#REF!,1,FALSE),"No entregado")</f>
        <v>No entregado</v>
      </c>
    </row>
    <row r="470" spans="1:19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 t="s">
        <v>5721</v>
      </c>
      <c r="H470" t="s">
        <v>5721</v>
      </c>
      <c r="I470" t="e">
        <f>VLOOKUP(E470,'Info Metodos'!$A$2:$G$80,4,FALSE)</f>
        <v>#N/A</v>
      </c>
      <c r="J470" t="e">
        <f>VLOOKUP(E470,'Info Metodos'!$A$2:$G$80,3,FALSE)</f>
        <v>#N/A</v>
      </c>
      <c r="K470">
        <f t="shared" si="7"/>
        <v>469</v>
      </c>
      <c r="Q470" t="e">
        <f>VLOOKUP(D470,#REF!,1,FALSE)</f>
        <v>#REF!</v>
      </c>
      <c r="R470" t="str">
        <f>IFERROR(VLOOKUP(D470,#REF!,1,FALSE),"No entregado")</f>
        <v>No entregado</v>
      </c>
      <c r="S470" t="str">
        <f>IFERROR(VLOOKUP(D470,#REF!,1,FALSE),"No entregado")</f>
        <v>No entregado</v>
      </c>
    </row>
    <row r="471" spans="1:19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 t="s">
        <v>5721</v>
      </c>
      <c r="H471" t="s">
        <v>5721</v>
      </c>
      <c r="I471" t="e">
        <f>VLOOKUP(E471,'Info Metodos'!$A$2:$G$80,4,FALSE)</f>
        <v>#N/A</v>
      </c>
      <c r="J471" t="e">
        <f>VLOOKUP(E471,'Info Metodos'!$A$2:$G$80,3,FALSE)</f>
        <v>#N/A</v>
      </c>
      <c r="K471">
        <f t="shared" si="7"/>
        <v>470</v>
      </c>
      <c r="Q471" t="e">
        <f>VLOOKUP(D471,#REF!,1,FALSE)</f>
        <v>#REF!</v>
      </c>
      <c r="R471" t="str">
        <f>IFERROR(VLOOKUP(D471,#REF!,1,FALSE),"No entregado")</f>
        <v>No entregado</v>
      </c>
      <c r="S471" t="str">
        <f>IFERROR(VLOOKUP(D471,#REF!,1,FALSE),"No entregado")</f>
        <v>No entregado</v>
      </c>
    </row>
    <row r="472" spans="1:19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 t="s">
        <v>5721</v>
      </c>
      <c r="H472" t="s">
        <v>5721</v>
      </c>
      <c r="I472" t="e">
        <f>VLOOKUP(E472,'Info Metodos'!$A$2:$G$80,4,FALSE)</f>
        <v>#N/A</v>
      </c>
      <c r="J472" t="e">
        <f>VLOOKUP(E472,'Info Metodos'!$A$2:$G$80,3,FALSE)</f>
        <v>#N/A</v>
      </c>
      <c r="K472">
        <f t="shared" si="7"/>
        <v>471</v>
      </c>
      <c r="Q472" t="e">
        <f>VLOOKUP(D472,#REF!,1,FALSE)</f>
        <v>#REF!</v>
      </c>
      <c r="R472" t="str">
        <f>IFERROR(VLOOKUP(D472,#REF!,1,FALSE),"No entregado")</f>
        <v>No entregado</v>
      </c>
      <c r="S472" t="str">
        <f>IFERROR(VLOOKUP(D472,#REF!,1,FALSE),"No entregado")</f>
        <v>No entregado</v>
      </c>
    </row>
    <row r="473" spans="1:19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 t="s">
        <v>5721</v>
      </c>
      <c r="H473" t="s">
        <v>5721</v>
      </c>
      <c r="I473" t="e">
        <f>VLOOKUP(E473,'Info Metodos'!$A$2:$G$80,4,FALSE)</f>
        <v>#N/A</v>
      </c>
      <c r="J473" t="e">
        <f>VLOOKUP(E473,'Info Metodos'!$A$2:$G$80,3,FALSE)</f>
        <v>#N/A</v>
      </c>
      <c r="K473">
        <f t="shared" si="7"/>
        <v>472</v>
      </c>
      <c r="Q473" t="e">
        <f>VLOOKUP(D473,#REF!,1,FALSE)</f>
        <v>#REF!</v>
      </c>
      <c r="R473" t="str">
        <f>IFERROR(VLOOKUP(D473,#REF!,1,FALSE),"No entregado")</f>
        <v>No entregado</v>
      </c>
      <c r="S473" t="str">
        <f>IFERROR(VLOOKUP(D473,#REF!,1,FALSE),"No entregado")</f>
        <v>No entregado</v>
      </c>
    </row>
    <row r="474" spans="1:19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 t="s">
        <v>5721</v>
      </c>
      <c r="H474" t="s">
        <v>5721</v>
      </c>
      <c r="I474" t="e">
        <f>VLOOKUP(E474,'Info Metodos'!$A$2:$G$80,4,FALSE)</f>
        <v>#N/A</v>
      </c>
      <c r="J474" t="e">
        <f>VLOOKUP(E474,'Info Metodos'!$A$2:$G$80,3,FALSE)</f>
        <v>#N/A</v>
      </c>
      <c r="K474">
        <f t="shared" si="7"/>
        <v>473</v>
      </c>
      <c r="Q474" t="e">
        <f>VLOOKUP(D474,#REF!,1,FALSE)</f>
        <v>#REF!</v>
      </c>
      <c r="R474" t="str">
        <f>IFERROR(VLOOKUP(D474,#REF!,1,FALSE),"No entregado")</f>
        <v>No entregado</v>
      </c>
      <c r="S474" t="str">
        <f>IFERROR(VLOOKUP(D474,#REF!,1,FALSE),"No entregado")</f>
        <v>No entregado</v>
      </c>
    </row>
    <row r="475" spans="1:19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 t="s">
        <v>5721</v>
      </c>
      <c r="H475" t="s">
        <v>5721</v>
      </c>
      <c r="I475" t="e">
        <f>VLOOKUP(E475,'Info Metodos'!$A$2:$G$80,4,FALSE)</f>
        <v>#N/A</v>
      </c>
      <c r="J475" t="e">
        <f>VLOOKUP(E475,'Info Metodos'!$A$2:$G$80,3,FALSE)</f>
        <v>#N/A</v>
      </c>
      <c r="K475">
        <f t="shared" si="7"/>
        <v>474</v>
      </c>
      <c r="Q475" t="e">
        <f>VLOOKUP(D475,#REF!,1,FALSE)</f>
        <v>#REF!</v>
      </c>
      <c r="R475" t="str">
        <f>IFERROR(VLOOKUP(D475,#REF!,1,FALSE),"No entregado")</f>
        <v>No entregado</v>
      </c>
      <c r="S475" t="str">
        <f>IFERROR(VLOOKUP(D475,#REF!,1,FALSE),"No entregado")</f>
        <v>No entregado</v>
      </c>
    </row>
    <row r="476" spans="1:19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 t="s">
        <v>5721</v>
      </c>
      <c r="H476" t="s">
        <v>5721</v>
      </c>
      <c r="I476" t="e">
        <f>VLOOKUP(E476,'Info Metodos'!$A$2:$G$80,4,FALSE)</f>
        <v>#N/A</v>
      </c>
      <c r="J476" t="e">
        <f>VLOOKUP(E476,'Info Metodos'!$A$2:$G$80,3,FALSE)</f>
        <v>#N/A</v>
      </c>
      <c r="K476">
        <f t="shared" si="7"/>
        <v>475</v>
      </c>
      <c r="Q476" t="e">
        <f>VLOOKUP(D476,#REF!,1,FALSE)</f>
        <v>#REF!</v>
      </c>
      <c r="R476" t="str">
        <f>IFERROR(VLOOKUP(D476,#REF!,1,FALSE),"No entregado")</f>
        <v>No entregado</v>
      </c>
      <c r="S476" t="str">
        <f>IFERROR(VLOOKUP(D476,#REF!,1,FALSE),"No entregado")</f>
        <v>No entregado</v>
      </c>
    </row>
    <row r="477" spans="1:19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 t="s">
        <v>5721</v>
      </c>
      <c r="H477" t="s">
        <v>5721</v>
      </c>
      <c r="I477" t="e">
        <f>VLOOKUP(E477,'Info Metodos'!$A$2:$G$80,4,FALSE)</f>
        <v>#N/A</v>
      </c>
      <c r="J477" t="e">
        <f>VLOOKUP(E477,'Info Metodos'!$A$2:$G$80,3,FALSE)</f>
        <v>#N/A</v>
      </c>
      <c r="K477">
        <f t="shared" si="7"/>
        <v>476</v>
      </c>
      <c r="Q477" t="e">
        <f>VLOOKUP(D477,#REF!,1,FALSE)</f>
        <v>#REF!</v>
      </c>
      <c r="R477" t="str">
        <f>IFERROR(VLOOKUP(D477,#REF!,1,FALSE),"No entregado")</f>
        <v>No entregado</v>
      </c>
      <c r="S477" t="str">
        <f>IFERROR(VLOOKUP(D477,#REF!,1,FALSE),"No entregado")</f>
        <v>No entregado</v>
      </c>
    </row>
    <row r="478" spans="1:19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 t="s">
        <v>5721</v>
      </c>
      <c r="H478" t="s">
        <v>5721</v>
      </c>
      <c r="I478" t="e">
        <f>VLOOKUP(E478,'Info Metodos'!$A$2:$G$80,4,FALSE)</f>
        <v>#N/A</v>
      </c>
      <c r="J478" t="e">
        <f>VLOOKUP(E478,'Info Metodos'!$A$2:$G$80,3,FALSE)</f>
        <v>#N/A</v>
      </c>
      <c r="K478">
        <f t="shared" si="7"/>
        <v>477</v>
      </c>
      <c r="Q478" t="e">
        <f>VLOOKUP(D478,#REF!,1,FALSE)</f>
        <v>#REF!</v>
      </c>
      <c r="R478" t="str">
        <f>IFERROR(VLOOKUP(D478,#REF!,1,FALSE),"No entregado")</f>
        <v>No entregado</v>
      </c>
      <c r="S478" t="str">
        <f>IFERROR(VLOOKUP(D478,#REF!,1,FALSE),"No entregado")</f>
        <v>No entregado</v>
      </c>
    </row>
    <row r="479" spans="1:19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 t="s">
        <v>5721</v>
      </c>
      <c r="H479" t="s">
        <v>5721</v>
      </c>
      <c r="I479" t="e">
        <f>VLOOKUP(E479,'Info Metodos'!$A$2:$G$80,4,FALSE)</f>
        <v>#N/A</v>
      </c>
      <c r="J479" t="e">
        <f>VLOOKUP(E479,'Info Metodos'!$A$2:$G$80,3,FALSE)</f>
        <v>#N/A</v>
      </c>
      <c r="K479">
        <f t="shared" si="7"/>
        <v>478</v>
      </c>
      <c r="Q479" t="e">
        <f>VLOOKUP(D479,#REF!,1,FALSE)</f>
        <v>#REF!</v>
      </c>
      <c r="R479" t="str">
        <f>IFERROR(VLOOKUP(D479,#REF!,1,FALSE),"No entregado")</f>
        <v>No entregado</v>
      </c>
      <c r="S479" t="str">
        <f>IFERROR(VLOOKUP(D479,#REF!,1,FALSE),"No entregado")</f>
        <v>No entregado</v>
      </c>
    </row>
    <row r="480" spans="1:19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 t="s">
        <v>5721</v>
      </c>
      <c r="H480" t="s">
        <v>5721</v>
      </c>
      <c r="I480" t="e">
        <f>VLOOKUP(E480,'Info Metodos'!$A$2:$G$80,4,FALSE)</f>
        <v>#N/A</v>
      </c>
      <c r="J480" t="e">
        <f>VLOOKUP(E480,'Info Metodos'!$A$2:$G$80,3,FALSE)</f>
        <v>#N/A</v>
      </c>
      <c r="K480">
        <f t="shared" si="7"/>
        <v>479</v>
      </c>
      <c r="Q480" t="e">
        <f>VLOOKUP(D480,#REF!,1,FALSE)</f>
        <v>#REF!</v>
      </c>
      <c r="R480" t="str">
        <f>IFERROR(VLOOKUP(D480,#REF!,1,FALSE),"No entregado")</f>
        <v>No entregado</v>
      </c>
      <c r="S480" t="str">
        <f>IFERROR(VLOOKUP(D480,#REF!,1,FALSE),"No entregado")</f>
        <v>No entregado</v>
      </c>
    </row>
    <row r="481" spans="1:19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 t="s">
        <v>5721</v>
      </c>
      <c r="H481" t="s">
        <v>5721</v>
      </c>
      <c r="I481" t="e">
        <f>VLOOKUP(E481,'Info Metodos'!$A$2:$G$80,4,FALSE)</f>
        <v>#N/A</v>
      </c>
      <c r="J481" t="e">
        <f>VLOOKUP(E481,'Info Metodos'!$A$2:$G$80,3,FALSE)</f>
        <v>#N/A</v>
      </c>
      <c r="K481">
        <f t="shared" si="7"/>
        <v>480</v>
      </c>
      <c r="Q481" t="e">
        <f>VLOOKUP(D481,#REF!,1,FALSE)</f>
        <v>#REF!</v>
      </c>
      <c r="R481" t="str">
        <f>IFERROR(VLOOKUP(D481,#REF!,1,FALSE),"No entregado")</f>
        <v>No entregado</v>
      </c>
      <c r="S481" t="str">
        <f>IFERROR(VLOOKUP(D481,#REF!,1,FALSE),"No entregado")</f>
        <v>No entregado</v>
      </c>
    </row>
    <row r="482" spans="1:19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 t="s">
        <v>5721</v>
      </c>
      <c r="H482" t="s">
        <v>5721</v>
      </c>
      <c r="I482" t="e">
        <f>VLOOKUP(E482,'Info Metodos'!$A$2:$G$80,4,FALSE)</f>
        <v>#N/A</v>
      </c>
      <c r="J482" t="e">
        <f>VLOOKUP(E482,'Info Metodos'!$A$2:$G$80,3,FALSE)</f>
        <v>#N/A</v>
      </c>
      <c r="K482">
        <f t="shared" si="7"/>
        <v>481</v>
      </c>
      <c r="Q482" t="e">
        <f>VLOOKUP(D482,#REF!,1,FALSE)</f>
        <v>#REF!</v>
      </c>
      <c r="R482" t="str">
        <f>IFERROR(VLOOKUP(D482,#REF!,1,FALSE),"No entregado")</f>
        <v>No entregado</v>
      </c>
      <c r="S482" t="str">
        <f>IFERROR(VLOOKUP(D482,#REF!,1,FALSE),"No entregado")</f>
        <v>No entregado</v>
      </c>
    </row>
    <row r="483" spans="1:19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 t="s">
        <v>5721</v>
      </c>
      <c r="H483" t="s">
        <v>5721</v>
      </c>
      <c r="I483" t="e">
        <f>VLOOKUP(E483,'Info Metodos'!$A$2:$G$80,4,FALSE)</f>
        <v>#N/A</v>
      </c>
      <c r="J483" t="e">
        <f>VLOOKUP(E483,'Info Metodos'!$A$2:$G$80,3,FALSE)</f>
        <v>#N/A</v>
      </c>
      <c r="K483">
        <f t="shared" si="7"/>
        <v>482</v>
      </c>
      <c r="Q483" t="e">
        <f>VLOOKUP(D483,#REF!,1,FALSE)</f>
        <v>#REF!</v>
      </c>
      <c r="R483" t="str">
        <f>IFERROR(VLOOKUP(D483,#REF!,1,FALSE),"No entregado")</f>
        <v>No entregado</v>
      </c>
      <c r="S483" t="str">
        <f>IFERROR(VLOOKUP(D483,#REF!,1,FALSE),"No entregado")</f>
        <v>No entregado</v>
      </c>
    </row>
    <row r="484" spans="1:19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 t="s">
        <v>5721</v>
      </c>
      <c r="H484" t="s">
        <v>5721</v>
      </c>
      <c r="I484" t="e">
        <f>VLOOKUP(E484,'Info Metodos'!$A$2:$G$80,4,FALSE)</f>
        <v>#N/A</v>
      </c>
      <c r="J484" t="e">
        <f>VLOOKUP(E484,'Info Metodos'!$A$2:$G$80,3,FALSE)</f>
        <v>#N/A</v>
      </c>
      <c r="K484">
        <f t="shared" si="7"/>
        <v>483</v>
      </c>
      <c r="Q484" t="e">
        <f>VLOOKUP(D484,#REF!,1,FALSE)</f>
        <v>#REF!</v>
      </c>
      <c r="R484" t="str">
        <f>IFERROR(VLOOKUP(D484,#REF!,1,FALSE),"No entregado")</f>
        <v>No entregado</v>
      </c>
      <c r="S484" t="str">
        <f>IFERROR(VLOOKUP(D484,#REF!,1,FALSE),"No entregado")</f>
        <v>No entregado</v>
      </c>
    </row>
    <row r="485" spans="1:19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 t="s">
        <v>5721</v>
      </c>
      <c r="H485" t="s">
        <v>5721</v>
      </c>
      <c r="I485" t="e">
        <f>VLOOKUP(E485,'Info Metodos'!$A$2:$G$80,4,FALSE)</f>
        <v>#N/A</v>
      </c>
      <c r="J485" t="e">
        <f>VLOOKUP(E485,'Info Metodos'!$A$2:$G$80,3,FALSE)</f>
        <v>#N/A</v>
      </c>
      <c r="K485">
        <f t="shared" si="7"/>
        <v>484</v>
      </c>
      <c r="Q485" t="e">
        <f>VLOOKUP(D485,#REF!,1,FALSE)</f>
        <v>#REF!</v>
      </c>
      <c r="R485" t="str">
        <f>IFERROR(VLOOKUP(D485,#REF!,1,FALSE),"No entregado")</f>
        <v>No entregado</v>
      </c>
      <c r="S485" t="str">
        <f>IFERROR(VLOOKUP(D485,#REF!,1,FALSE),"No entregado")</f>
        <v>No entregado</v>
      </c>
    </row>
    <row r="486" spans="1:19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 t="s">
        <v>5721</v>
      </c>
      <c r="H486" t="s">
        <v>5721</v>
      </c>
      <c r="I486" t="e">
        <f>VLOOKUP(E486,'Info Metodos'!$A$2:$G$80,4,FALSE)</f>
        <v>#N/A</v>
      </c>
      <c r="J486" t="e">
        <f>VLOOKUP(E486,'Info Metodos'!$A$2:$G$80,3,FALSE)</f>
        <v>#N/A</v>
      </c>
      <c r="K486">
        <f t="shared" si="7"/>
        <v>485</v>
      </c>
      <c r="Q486" t="e">
        <f>VLOOKUP(D486,#REF!,1,FALSE)</f>
        <v>#REF!</v>
      </c>
      <c r="R486" t="str">
        <f>IFERROR(VLOOKUP(D486,#REF!,1,FALSE),"No entregado")</f>
        <v>No entregado</v>
      </c>
      <c r="S486" t="str">
        <f>IFERROR(VLOOKUP(D486,#REF!,1,FALSE),"No entregado")</f>
        <v>No entregado</v>
      </c>
    </row>
    <row r="487" spans="1:19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 t="s">
        <v>5721</v>
      </c>
      <c r="H487" t="s">
        <v>5721</v>
      </c>
      <c r="I487" t="e">
        <f>VLOOKUP(E487,'Info Metodos'!$A$2:$G$80,4,FALSE)</f>
        <v>#N/A</v>
      </c>
      <c r="J487" t="e">
        <f>VLOOKUP(E487,'Info Metodos'!$A$2:$G$80,3,FALSE)</f>
        <v>#N/A</v>
      </c>
      <c r="K487">
        <f t="shared" si="7"/>
        <v>486</v>
      </c>
      <c r="Q487" t="e">
        <f>VLOOKUP(D487,#REF!,1,FALSE)</f>
        <v>#REF!</v>
      </c>
      <c r="R487" t="str">
        <f>IFERROR(VLOOKUP(D487,#REF!,1,FALSE),"No entregado")</f>
        <v>No entregado</v>
      </c>
      <c r="S487" t="str">
        <f>IFERROR(VLOOKUP(D487,#REF!,1,FALSE),"No entregado")</f>
        <v>No entregado</v>
      </c>
    </row>
    <row r="488" spans="1:19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 t="s">
        <v>5721</v>
      </c>
      <c r="H488" t="s">
        <v>5721</v>
      </c>
      <c r="I488" t="e">
        <f>VLOOKUP(E488,'Info Metodos'!$A$2:$G$80,4,FALSE)</f>
        <v>#N/A</v>
      </c>
      <c r="J488" t="e">
        <f>VLOOKUP(E488,'Info Metodos'!$A$2:$G$80,3,FALSE)</f>
        <v>#N/A</v>
      </c>
      <c r="K488">
        <f t="shared" si="7"/>
        <v>487</v>
      </c>
      <c r="Q488" t="e">
        <f>VLOOKUP(D488,#REF!,1,FALSE)</f>
        <v>#REF!</v>
      </c>
      <c r="R488" t="str">
        <f>IFERROR(VLOOKUP(D488,#REF!,1,FALSE),"No entregado")</f>
        <v>No entregado</v>
      </c>
      <c r="S488" t="str">
        <f>IFERROR(VLOOKUP(D488,#REF!,1,FALSE),"No entregado")</f>
        <v>No entregado</v>
      </c>
    </row>
    <row r="489" spans="1:19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 t="s">
        <v>5721</v>
      </c>
      <c r="H489" t="s">
        <v>5721</v>
      </c>
      <c r="I489" t="e">
        <f>VLOOKUP(E489,'Info Metodos'!$A$2:$G$80,4,FALSE)</f>
        <v>#N/A</v>
      </c>
      <c r="J489" t="e">
        <f>VLOOKUP(E489,'Info Metodos'!$A$2:$G$80,3,FALSE)</f>
        <v>#N/A</v>
      </c>
      <c r="K489">
        <f t="shared" si="7"/>
        <v>488</v>
      </c>
      <c r="Q489" t="e">
        <f>VLOOKUP(D489,#REF!,1,FALSE)</f>
        <v>#REF!</v>
      </c>
      <c r="R489" t="str">
        <f>IFERROR(VLOOKUP(D489,#REF!,1,FALSE),"No entregado")</f>
        <v>No entregado</v>
      </c>
      <c r="S489" t="str">
        <f>IFERROR(VLOOKUP(D489,#REF!,1,FALSE),"No entregado")</f>
        <v>No entregado</v>
      </c>
    </row>
    <row r="490" spans="1:19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 t="s">
        <v>5721</v>
      </c>
      <c r="H490" t="s">
        <v>5721</v>
      </c>
      <c r="I490" t="e">
        <f>VLOOKUP(E490,'Info Metodos'!$A$2:$G$80,4,FALSE)</f>
        <v>#N/A</v>
      </c>
      <c r="J490" t="e">
        <f>VLOOKUP(E490,'Info Metodos'!$A$2:$G$80,3,FALSE)</f>
        <v>#N/A</v>
      </c>
      <c r="K490">
        <f t="shared" si="7"/>
        <v>489</v>
      </c>
      <c r="Q490" t="e">
        <f>VLOOKUP(D490,#REF!,1,FALSE)</f>
        <v>#REF!</v>
      </c>
      <c r="R490" t="str">
        <f>IFERROR(VLOOKUP(D490,#REF!,1,FALSE),"No entregado")</f>
        <v>No entregado</v>
      </c>
      <c r="S490" t="str">
        <f>IFERROR(VLOOKUP(D490,#REF!,1,FALSE),"No entregado")</f>
        <v>No entregado</v>
      </c>
    </row>
    <row r="491" spans="1:19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 t="s">
        <v>5721</v>
      </c>
      <c r="H491" t="s">
        <v>5721</v>
      </c>
      <c r="I491" t="e">
        <f>VLOOKUP(E491,'Info Metodos'!$A$2:$G$80,4,FALSE)</f>
        <v>#N/A</v>
      </c>
      <c r="J491" t="e">
        <f>VLOOKUP(E491,'Info Metodos'!$A$2:$G$80,3,FALSE)</f>
        <v>#N/A</v>
      </c>
      <c r="K491">
        <f t="shared" si="7"/>
        <v>490</v>
      </c>
      <c r="Q491" t="e">
        <f>VLOOKUP(D491,#REF!,1,FALSE)</f>
        <v>#REF!</v>
      </c>
      <c r="R491" t="str">
        <f>IFERROR(VLOOKUP(D491,#REF!,1,FALSE),"No entregado")</f>
        <v>No entregado</v>
      </c>
      <c r="S491" t="str">
        <f>IFERROR(VLOOKUP(D491,#REF!,1,FALSE),"No entregado")</f>
        <v>No entregado</v>
      </c>
    </row>
    <row r="492" spans="1:19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 t="s">
        <v>5721</v>
      </c>
      <c r="H492" t="s">
        <v>5721</v>
      </c>
      <c r="I492" t="e">
        <f>VLOOKUP(E492,'Info Metodos'!$A$2:$G$80,4,FALSE)</f>
        <v>#N/A</v>
      </c>
      <c r="J492" t="e">
        <f>VLOOKUP(E492,'Info Metodos'!$A$2:$G$80,3,FALSE)</f>
        <v>#N/A</v>
      </c>
      <c r="K492">
        <f t="shared" si="7"/>
        <v>491</v>
      </c>
      <c r="Q492" t="e">
        <f>VLOOKUP(D492,#REF!,1,FALSE)</f>
        <v>#REF!</v>
      </c>
      <c r="R492" t="str">
        <f>IFERROR(VLOOKUP(D492,#REF!,1,FALSE),"No entregado")</f>
        <v>No entregado</v>
      </c>
      <c r="S492" t="str">
        <f>IFERROR(VLOOKUP(D492,#REF!,1,FALSE),"No entregado")</f>
        <v>No entregado</v>
      </c>
    </row>
    <row r="493" spans="1:19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 t="s">
        <v>5721</v>
      </c>
      <c r="H493" t="s">
        <v>5721</v>
      </c>
      <c r="I493" t="e">
        <f>VLOOKUP(E493,'Info Metodos'!$A$2:$G$80,4,FALSE)</f>
        <v>#N/A</v>
      </c>
      <c r="J493" t="e">
        <f>VLOOKUP(E493,'Info Metodos'!$A$2:$G$80,3,FALSE)</f>
        <v>#N/A</v>
      </c>
      <c r="K493">
        <f t="shared" si="7"/>
        <v>492</v>
      </c>
      <c r="Q493" t="e">
        <f>VLOOKUP(D493,#REF!,1,FALSE)</f>
        <v>#REF!</v>
      </c>
      <c r="R493" t="str">
        <f>IFERROR(VLOOKUP(D493,#REF!,1,FALSE),"No entregado")</f>
        <v>No entregado</v>
      </c>
      <c r="S493" t="str">
        <f>IFERROR(VLOOKUP(D493,#REF!,1,FALSE),"No entregado")</f>
        <v>No entregado</v>
      </c>
    </row>
    <row r="494" spans="1:19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 t="s">
        <v>5721</v>
      </c>
      <c r="H494" t="s">
        <v>5721</v>
      </c>
      <c r="I494" t="e">
        <f>VLOOKUP(E494,'Info Metodos'!$A$2:$G$80,4,FALSE)</f>
        <v>#N/A</v>
      </c>
      <c r="J494" t="e">
        <f>VLOOKUP(E494,'Info Metodos'!$A$2:$G$80,3,FALSE)</f>
        <v>#N/A</v>
      </c>
      <c r="K494">
        <f t="shared" si="7"/>
        <v>493</v>
      </c>
      <c r="Q494" t="e">
        <f>VLOOKUP(D494,#REF!,1,FALSE)</f>
        <v>#REF!</v>
      </c>
      <c r="R494" t="str">
        <f>IFERROR(VLOOKUP(D494,#REF!,1,FALSE),"No entregado")</f>
        <v>No entregado</v>
      </c>
      <c r="S494" t="str">
        <f>IFERROR(VLOOKUP(D494,#REF!,1,FALSE),"No entregado")</f>
        <v>No entregado</v>
      </c>
    </row>
    <row r="495" spans="1:19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 t="s">
        <v>5721</v>
      </c>
      <c r="H495" t="s">
        <v>5721</v>
      </c>
      <c r="I495" t="e">
        <f>VLOOKUP(E495,'Info Metodos'!$A$2:$G$80,4,FALSE)</f>
        <v>#N/A</v>
      </c>
      <c r="J495" t="e">
        <f>VLOOKUP(E495,'Info Metodos'!$A$2:$G$80,3,FALSE)</f>
        <v>#N/A</v>
      </c>
      <c r="K495">
        <f t="shared" si="7"/>
        <v>494</v>
      </c>
      <c r="Q495" t="e">
        <f>VLOOKUP(D495,#REF!,1,FALSE)</f>
        <v>#REF!</v>
      </c>
      <c r="R495" t="str">
        <f>IFERROR(VLOOKUP(D495,#REF!,1,FALSE),"No entregado")</f>
        <v>No entregado</v>
      </c>
      <c r="S495" t="str">
        <f>IFERROR(VLOOKUP(D495,#REF!,1,FALSE),"No entregado")</f>
        <v>No entregado</v>
      </c>
    </row>
    <row r="496" spans="1:19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 t="s">
        <v>5721</v>
      </c>
      <c r="H496" t="s">
        <v>5721</v>
      </c>
      <c r="I496" t="e">
        <f>VLOOKUP(E496,'Info Metodos'!$A$2:$G$80,4,FALSE)</f>
        <v>#N/A</v>
      </c>
      <c r="J496" t="e">
        <f>VLOOKUP(E496,'Info Metodos'!$A$2:$G$80,3,FALSE)</f>
        <v>#N/A</v>
      </c>
      <c r="K496">
        <f t="shared" si="7"/>
        <v>495</v>
      </c>
      <c r="Q496" t="e">
        <f>VLOOKUP(D496,#REF!,1,FALSE)</f>
        <v>#REF!</v>
      </c>
      <c r="R496" t="str">
        <f>IFERROR(VLOOKUP(D496,#REF!,1,FALSE),"No entregado")</f>
        <v>No entregado</v>
      </c>
      <c r="S496" t="str">
        <f>IFERROR(VLOOKUP(D496,#REF!,1,FALSE),"No entregado")</f>
        <v>No entregado</v>
      </c>
    </row>
    <row r="497" spans="1:19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 t="s">
        <v>5721</v>
      </c>
      <c r="H497" t="s">
        <v>5721</v>
      </c>
      <c r="I497" t="e">
        <f>VLOOKUP(E497,'Info Metodos'!$A$2:$G$80,4,FALSE)</f>
        <v>#N/A</v>
      </c>
      <c r="J497" t="e">
        <f>VLOOKUP(E497,'Info Metodos'!$A$2:$G$80,3,FALSE)</f>
        <v>#N/A</v>
      </c>
      <c r="K497">
        <f t="shared" si="7"/>
        <v>496</v>
      </c>
      <c r="Q497" t="e">
        <f>VLOOKUP(D497,#REF!,1,FALSE)</f>
        <v>#REF!</v>
      </c>
      <c r="R497" t="str">
        <f>IFERROR(VLOOKUP(D497,#REF!,1,FALSE),"No entregado")</f>
        <v>No entregado</v>
      </c>
      <c r="S497" t="str">
        <f>IFERROR(VLOOKUP(D497,#REF!,1,FALSE),"No entregado")</f>
        <v>No entregado</v>
      </c>
    </row>
    <row r="498" spans="1:19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 t="s">
        <v>5721</v>
      </c>
      <c r="H498" t="s">
        <v>5721</v>
      </c>
      <c r="I498" t="e">
        <f>VLOOKUP(E498,'Info Metodos'!$A$2:$G$80,4,FALSE)</f>
        <v>#N/A</v>
      </c>
      <c r="J498" t="e">
        <f>VLOOKUP(E498,'Info Metodos'!$A$2:$G$80,3,FALSE)</f>
        <v>#N/A</v>
      </c>
      <c r="K498">
        <f t="shared" si="7"/>
        <v>497</v>
      </c>
      <c r="Q498" t="e">
        <f>VLOOKUP(D498,#REF!,1,FALSE)</f>
        <v>#REF!</v>
      </c>
      <c r="R498" t="str">
        <f>IFERROR(VLOOKUP(D498,#REF!,1,FALSE),"No entregado")</f>
        <v>No entregado</v>
      </c>
      <c r="S498" t="str">
        <f>IFERROR(VLOOKUP(D498,#REF!,1,FALSE),"No entregado")</f>
        <v>No entregado</v>
      </c>
    </row>
    <row r="499" spans="1:19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 t="s">
        <v>5721</v>
      </c>
      <c r="H499" t="s">
        <v>5721</v>
      </c>
      <c r="I499" t="e">
        <f>VLOOKUP(E499,'Info Metodos'!$A$2:$G$80,4,FALSE)</f>
        <v>#N/A</v>
      </c>
      <c r="J499" t="e">
        <f>VLOOKUP(E499,'Info Metodos'!$A$2:$G$80,3,FALSE)</f>
        <v>#N/A</v>
      </c>
      <c r="K499">
        <f t="shared" si="7"/>
        <v>498</v>
      </c>
      <c r="Q499" t="e">
        <f>VLOOKUP(D499,#REF!,1,FALSE)</f>
        <v>#REF!</v>
      </c>
      <c r="R499" t="str">
        <f>IFERROR(VLOOKUP(D499,#REF!,1,FALSE),"No entregado")</f>
        <v>No entregado</v>
      </c>
      <c r="S499" t="str">
        <f>IFERROR(VLOOKUP(D499,#REF!,1,FALSE),"No entregado")</f>
        <v>No entregado</v>
      </c>
    </row>
    <row r="500" spans="1:19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 t="s">
        <v>5721</v>
      </c>
      <c r="H500" t="s">
        <v>5721</v>
      </c>
      <c r="I500" t="e">
        <f>VLOOKUP(E500,'Info Metodos'!$A$2:$G$80,4,FALSE)</f>
        <v>#N/A</v>
      </c>
      <c r="J500" t="e">
        <f>VLOOKUP(E500,'Info Metodos'!$A$2:$G$80,3,FALSE)</f>
        <v>#N/A</v>
      </c>
      <c r="K500">
        <f t="shared" si="7"/>
        <v>499</v>
      </c>
      <c r="Q500" t="e">
        <f>VLOOKUP(D500,#REF!,1,FALSE)</f>
        <v>#REF!</v>
      </c>
      <c r="R500" t="str">
        <f>IFERROR(VLOOKUP(D500,#REF!,1,FALSE),"No entregado")</f>
        <v>No entregado</v>
      </c>
      <c r="S500" t="str">
        <f>IFERROR(VLOOKUP(D500,#REF!,1,FALSE),"No entregado")</f>
        <v>No entregado</v>
      </c>
    </row>
    <row r="501" spans="1:19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 t="s">
        <v>5721</v>
      </c>
      <c r="H501" t="s">
        <v>5721</v>
      </c>
      <c r="I501" t="e">
        <f>VLOOKUP(E501,'Info Metodos'!$A$2:$G$80,4,FALSE)</f>
        <v>#N/A</v>
      </c>
      <c r="J501" t="e">
        <f>VLOOKUP(E501,'Info Metodos'!$A$2:$G$80,3,FALSE)</f>
        <v>#N/A</v>
      </c>
      <c r="K501">
        <f t="shared" si="7"/>
        <v>500</v>
      </c>
      <c r="Q501" t="e">
        <f>VLOOKUP(D501,#REF!,1,FALSE)</f>
        <v>#REF!</v>
      </c>
      <c r="R501" t="str">
        <f>IFERROR(VLOOKUP(D501,#REF!,1,FALSE),"No entregado")</f>
        <v>No entregado</v>
      </c>
      <c r="S501" t="str">
        <f>IFERROR(VLOOKUP(D501,#REF!,1,FALSE),"No entregado")</f>
        <v>No entregado</v>
      </c>
    </row>
    <row r="502" spans="1:19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 t="s">
        <v>5721</v>
      </c>
      <c r="H502" t="s">
        <v>5721</v>
      </c>
      <c r="I502" t="e">
        <f>VLOOKUP(E502,'Info Metodos'!$A$2:$G$80,4,FALSE)</f>
        <v>#N/A</v>
      </c>
      <c r="J502" t="e">
        <f>VLOOKUP(E502,'Info Metodos'!$A$2:$G$80,3,FALSE)</f>
        <v>#N/A</v>
      </c>
      <c r="K502">
        <f t="shared" si="7"/>
        <v>501</v>
      </c>
      <c r="Q502" t="e">
        <f>VLOOKUP(D502,#REF!,1,FALSE)</f>
        <v>#REF!</v>
      </c>
      <c r="R502" t="str">
        <f>IFERROR(VLOOKUP(D502,#REF!,1,FALSE),"No entregado")</f>
        <v>No entregado</v>
      </c>
      <c r="S502" t="str">
        <f>IFERROR(VLOOKUP(D502,#REF!,1,FALSE),"No entregado")</f>
        <v>No entregado</v>
      </c>
    </row>
    <row r="503" spans="1:19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 t="s">
        <v>5721</v>
      </c>
      <c r="H503" t="s">
        <v>5721</v>
      </c>
      <c r="I503" t="e">
        <f>VLOOKUP(E503,'Info Metodos'!$A$2:$G$80,4,FALSE)</f>
        <v>#N/A</v>
      </c>
      <c r="J503" t="e">
        <f>VLOOKUP(E503,'Info Metodos'!$A$2:$G$80,3,FALSE)</f>
        <v>#N/A</v>
      </c>
      <c r="K503">
        <f t="shared" si="7"/>
        <v>502</v>
      </c>
      <c r="Q503" t="e">
        <f>VLOOKUP(D503,#REF!,1,FALSE)</f>
        <v>#REF!</v>
      </c>
      <c r="R503" t="str">
        <f>IFERROR(VLOOKUP(D503,#REF!,1,FALSE),"No entregado")</f>
        <v>No entregado</v>
      </c>
      <c r="S503" t="str">
        <f>IFERROR(VLOOKUP(D503,#REF!,1,FALSE),"No entregado")</f>
        <v>No entregado</v>
      </c>
    </row>
    <row r="504" spans="1:19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 t="s">
        <v>5721</v>
      </c>
      <c r="H504" t="s">
        <v>5721</v>
      </c>
      <c r="I504" t="e">
        <f>VLOOKUP(E504,'Info Metodos'!$A$2:$G$80,4,FALSE)</f>
        <v>#N/A</v>
      </c>
      <c r="J504" t="e">
        <f>VLOOKUP(E504,'Info Metodos'!$A$2:$G$80,3,FALSE)</f>
        <v>#N/A</v>
      </c>
      <c r="K504">
        <f t="shared" si="7"/>
        <v>503</v>
      </c>
      <c r="Q504" t="e">
        <f>VLOOKUP(D504,#REF!,1,FALSE)</f>
        <v>#REF!</v>
      </c>
      <c r="R504" t="str">
        <f>IFERROR(VLOOKUP(D504,#REF!,1,FALSE),"No entregado")</f>
        <v>No entregado</v>
      </c>
      <c r="S504" t="str">
        <f>IFERROR(VLOOKUP(D504,#REF!,1,FALSE),"No entregado")</f>
        <v>No entregado</v>
      </c>
    </row>
    <row r="505" spans="1:19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 t="s">
        <v>5721</v>
      </c>
      <c r="H505" t="s">
        <v>5721</v>
      </c>
      <c r="I505" t="e">
        <f>VLOOKUP(E505,'Info Metodos'!$A$2:$G$80,4,FALSE)</f>
        <v>#N/A</v>
      </c>
      <c r="J505" t="e">
        <f>VLOOKUP(E505,'Info Metodos'!$A$2:$G$80,3,FALSE)</f>
        <v>#N/A</v>
      </c>
      <c r="K505">
        <f t="shared" si="7"/>
        <v>504</v>
      </c>
      <c r="Q505" t="e">
        <f>VLOOKUP(D505,#REF!,1,FALSE)</f>
        <v>#REF!</v>
      </c>
      <c r="R505" t="str">
        <f>IFERROR(VLOOKUP(D505,#REF!,1,FALSE),"No entregado")</f>
        <v>No entregado</v>
      </c>
      <c r="S505" t="str">
        <f>IFERROR(VLOOKUP(D505,#REF!,1,FALSE),"No entregado")</f>
        <v>No entregado</v>
      </c>
    </row>
    <row r="506" spans="1:19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 t="s">
        <v>5721</v>
      </c>
      <c r="H506" t="s">
        <v>5721</v>
      </c>
      <c r="I506" t="e">
        <f>VLOOKUP(E506,'Info Metodos'!$A$2:$G$80,4,FALSE)</f>
        <v>#N/A</v>
      </c>
      <c r="J506" t="e">
        <f>VLOOKUP(E506,'Info Metodos'!$A$2:$G$80,3,FALSE)</f>
        <v>#N/A</v>
      </c>
      <c r="K506">
        <f t="shared" si="7"/>
        <v>505</v>
      </c>
      <c r="Q506" t="e">
        <f>VLOOKUP(D506,#REF!,1,FALSE)</f>
        <v>#REF!</v>
      </c>
      <c r="R506" t="str">
        <f>IFERROR(VLOOKUP(D506,#REF!,1,FALSE),"No entregado")</f>
        <v>No entregado</v>
      </c>
      <c r="S506" t="str">
        <f>IFERROR(VLOOKUP(D506,#REF!,1,FALSE),"No entregado")</f>
        <v>No entregado</v>
      </c>
    </row>
    <row r="507" spans="1:19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 t="s">
        <v>5721</v>
      </c>
      <c r="H507" t="s">
        <v>5721</v>
      </c>
      <c r="I507" t="e">
        <f>VLOOKUP(E507,'Info Metodos'!$A$2:$G$80,4,FALSE)</f>
        <v>#N/A</v>
      </c>
      <c r="J507" t="e">
        <f>VLOOKUP(E507,'Info Metodos'!$A$2:$G$80,3,FALSE)</f>
        <v>#N/A</v>
      </c>
      <c r="K507">
        <f t="shared" si="7"/>
        <v>506</v>
      </c>
      <c r="Q507" t="e">
        <f>VLOOKUP(D507,#REF!,1,FALSE)</f>
        <v>#REF!</v>
      </c>
      <c r="R507" t="str">
        <f>IFERROR(VLOOKUP(D507,#REF!,1,FALSE),"No entregado")</f>
        <v>No entregado</v>
      </c>
      <c r="S507" t="str">
        <f>IFERROR(VLOOKUP(D507,#REF!,1,FALSE),"No entregado")</f>
        <v>No entregado</v>
      </c>
    </row>
    <row r="508" spans="1:19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 t="s">
        <v>5721</v>
      </c>
      <c r="H508" t="s">
        <v>5721</v>
      </c>
      <c r="I508" t="e">
        <f>VLOOKUP(E508,'Info Metodos'!$A$2:$G$80,4,FALSE)</f>
        <v>#N/A</v>
      </c>
      <c r="J508" t="e">
        <f>VLOOKUP(E508,'Info Metodos'!$A$2:$G$80,3,FALSE)</f>
        <v>#N/A</v>
      </c>
      <c r="K508">
        <f t="shared" si="7"/>
        <v>507</v>
      </c>
      <c r="Q508" t="e">
        <f>VLOOKUP(D508,#REF!,1,FALSE)</f>
        <v>#REF!</v>
      </c>
      <c r="R508" t="str">
        <f>IFERROR(VLOOKUP(D508,#REF!,1,FALSE),"No entregado")</f>
        <v>No entregado</v>
      </c>
      <c r="S508" t="str">
        <f>IFERROR(VLOOKUP(D508,#REF!,1,FALSE),"No entregado")</f>
        <v>No entregado</v>
      </c>
    </row>
    <row r="509" spans="1:19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 t="s">
        <v>5721</v>
      </c>
      <c r="H509" t="s">
        <v>5721</v>
      </c>
      <c r="I509" t="e">
        <f>VLOOKUP(E509,'Info Metodos'!$A$2:$G$80,4,FALSE)</f>
        <v>#N/A</v>
      </c>
      <c r="J509" t="e">
        <f>VLOOKUP(E509,'Info Metodos'!$A$2:$G$80,3,FALSE)</f>
        <v>#N/A</v>
      </c>
      <c r="K509">
        <f t="shared" si="7"/>
        <v>508</v>
      </c>
      <c r="Q509" t="e">
        <f>VLOOKUP(D509,#REF!,1,FALSE)</f>
        <v>#REF!</v>
      </c>
      <c r="R509" t="str">
        <f>IFERROR(VLOOKUP(D509,#REF!,1,FALSE),"No entregado")</f>
        <v>No entregado</v>
      </c>
      <c r="S509" t="str">
        <f>IFERROR(VLOOKUP(D509,#REF!,1,FALSE),"No entregado")</f>
        <v>No entregado</v>
      </c>
    </row>
    <row r="510" spans="1:19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 t="s">
        <v>5721</v>
      </c>
      <c r="H510" t="s">
        <v>5721</v>
      </c>
      <c r="I510" t="e">
        <f>VLOOKUP(E510,'Info Metodos'!$A$2:$G$80,4,FALSE)</f>
        <v>#N/A</v>
      </c>
      <c r="J510" t="e">
        <f>VLOOKUP(E510,'Info Metodos'!$A$2:$G$80,3,FALSE)</f>
        <v>#N/A</v>
      </c>
      <c r="K510">
        <f t="shared" si="7"/>
        <v>509</v>
      </c>
      <c r="Q510" t="e">
        <f>VLOOKUP(D510,#REF!,1,FALSE)</f>
        <v>#REF!</v>
      </c>
      <c r="R510" t="str">
        <f>IFERROR(VLOOKUP(D510,#REF!,1,FALSE),"No entregado")</f>
        <v>No entregado</v>
      </c>
      <c r="S510" t="str">
        <f>IFERROR(VLOOKUP(D510,#REF!,1,FALSE),"No entregado")</f>
        <v>No entregado</v>
      </c>
    </row>
    <row r="511" spans="1:19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 t="s">
        <v>5721</v>
      </c>
      <c r="H511" t="s">
        <v>5721</v>
      </c>
      <c r="I511" t="e">
        <f>VLOOKUP(E511,'Info Metodos'!$A$2:$G$80,4,FALSE)</f>
        <v>#N/A</v>
      </c>
      <c r="J511" t="e">
        <f>VLOOKUP(E511,'Info Metodos'!$A$2:$G$80,3,FALSE)</f>
        <v>#N/A</v>
      </c>
      <c r="K511">
        <f t="shared" si="7"/>
        <v>510</v>
      </c>
      <c r="Q511" t="e">
        <f>VLOOKUP(D511,#REF!,1,FALSE)</f>
        <v>#REF!</v>
      </c>
      <c r="R511" t="str">
        <f>IFERROR(VLOOKUP(D511,#REF!,1,FALSE),"No entregado")</f>
        <v>No entregado</v>
      </c>
      <c r="S511" t="str">
        <f>IFERROR(VLOOKUP(D511,#REF!,1,FALSE),"No entregado")</f>
        <v>No entregado</v>
      </c>
    </row>
    <row r="512" spans="1:19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 t="s">
        <v>5721</v>
      </c>
      <c r="H512" t="s">
        <v>5721</v>
      </c>
      <c r="I512" t="e">
        <f>VLOOKUP(E512,'Info Metodos'!$A$2:$G$80,4,FALSE)</f>
        <v>#N/A</v>
      </c>
      <c r="J512" t="e">
        <f>VLOOKUP(E512,'Info Metodos'!$A$2:$G$80,3,FALSE)</f>
        <v>#N/A</v>
      </c>
      <c r="K512">
        <f t="shared" si="7"/>
        <v>511</v>
      </c>
      <c r="Q512" t="e">
        <f>VLOOKUP(D512,#REF!,1,FALSE)</f>
        <v>#REF!</v>
      </c>
      <c r="R512" t="str">
        <f>IFERROR(VLOOKUP(D512,#REF!,1,FALSE),"No entregado")</f>
        <v>No entregado</v>
      </c>
      <c r="S512" t="str">
        <f>IFERROR(VLOOKUP(D512,#REF!,1,FALSE),"No entregado")</f>
        <v>No entregado</v>
      </c>
    </row>
    <row r="513" spans="1:19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 t="s">
        <v>5721</v>
      </c>
      <c r="H513" t="s">
        <v>5721</v>
      </c>
      <c r="I513" t="e">
        <f>VLOOKUP(E513,'Info Metodos'!$A$2:$G$80,4,FALSE)</f>
        <v>#N/A</v>
      </c>
      <c r="J513" t="e">
        <f>VLOOKUP(E513,'Info Metodos'!$A$2:$G$80,3,FALSE)</f>
        <v>#N/A</v>
      </c>
      <c r="K513">
        <f t="shared" si="7"/>
        <v>512</v>
      </c>
      <c r="Q513" t="e">
        <f>VLOOKUP(D513,#REF!,1,FALSE)</f>
        <v>#REF!</v>
      </c>
      <c r="R513" t="str">
        <f>IFERROR(VLOOKUP(D513,#REF!,1,FALSE),"No entregado")</f>
        <v>No entregado</v>
      </c>
      <c r="S513" t="str">
        <f>IFERROR(VLOOKUP(D513,#REF!,1,FALSE),"No entregado")</f>
        <v>No entregado</v>
      </c>
    </row>
    <row r="514" spans="1:19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 t="s">
        <v>5721</v>
      </c>
      <c r="H514" t="s">
        <v>5721</v>
      </c>
      <c r="I514" t="e">
        <f>VLOOKUP(E514,'Info Metodos'!$A$2:$G$80,4,FALSE)</f>
        <v>#N/A</v>
      </c>
      <c r="J514" t="e">
        <f>VLOOKUP(E514,'Info Metodos'!$A$2:$G$80,3,FALSE)</f>
        <v>#N/A</v>
      </c>
      <c r="K514">
        <f t="shared" si="7"/>
        <v>513</v>
      </c>
      <c r="Q514" t="e">
        <f>VLOOKUP(D514,#REF!,1,FALSE)</f>
        <v>#REF!</v>
      </c>
      <c r="R514" t="str">
        <f>IFERROR(VLOOKUP(D514,#REF!,1,FALSE),"No entregado")</f>
        <v>No entregado</v>
      </c>
      <c r="S514" t="str">
        <f>IFERROR(VLOOKUP(D514,#REF!,1,FALSE),"No entregado")</f>
        <v>No entregado</v>
      </c>
    </row>
    <row r="515" spans="1:19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 t="s">
        <v>5721</v>
      </c>
      <c r="H515" t="s">
        <v>5721</v>
      </c>
      <c r="I515" t="e">
        <f>VLOOKUP(E515,'Info Metodos'!$A$2:$G$80,4,FALSE)</f>
        <v>#N/A</v>
      </c>
      <c r="J515" t="e">
        <f>VLOOKUP(E515,'Info Metodos'!$A$2:$G$80,3,FALSE)</f>
        <v>#N/A</v>
      </c>
      <c r="K515">
        <f t="shared" ref="K515:K578" si="8">A515</f>
        <v>514</v>
      </c>
      <c r="Q515" t="e">
        <f>VLOOKUP(D515,#REF!,1,FALSE)</f>
        <v>#REF!</v>
      </c>
      <c r="R515" t="str">
        <f>IFERROR(VLOOKUP(D515,#REF!,1,FALSE),"No entregado")</f>
        <v>No entregado</v>
      </c>
      <c r="S515" t="str">
        <f>IFERROR(VLOOKUP(D515,#REF!,1,FALSE),"No entregado")</f>
        <v>No entregado</v>
      </c>
    </row>
    <row r="516" spans="1:19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 t="s">
        <v>5721</v>
      </c>
      <c r="H516" t="s">
        <v>5721</v>
      </c>
      <c r="I516" t="e">
        <f>VLOOKUP(E516,'Info Metodos'!$A$2:$G$80,4,FALSE)</f>
        <v>#N/A</v>
      </c>
      <c r="J516" t="e">
        <f>VLOOKUP(E516,'Info Metodos'!$A$2:$G$80,3,FALSE)</f>
        <v>#N/A</v>
      </c>
      <c r="K516">
        <f t="shared" si="8"/>
        <v>515</v>
      </c>
      <c r="Q516" t="e">
        <f>VLOOKUP(D516,#REF!,1,FALSE)</f>
        <v>#REF!</v>
      </c>
      <c r="R516" t="str">
        <f>IFERROR(VLOOKUP(D516,#REF!,1,FALSE),"No entregado")</f>
        <v>No entregado</v>
      </c>
      <c r="S516" t="str">
        <f>IFERROR(VLOOKUP(D516,#REF!,1,FALSE),"No entregado")</f>
        <v>No entregado</v>
      </c>
    </row>
    <row r="517" spans="1:19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 t="s">
        <v>5721</v>
      </c>
      <c r="H517" t="s">
        <v>5721</v>
      </c>
      <c r="I517" t="e">
        <f>VLOOKUP(E517,'Info Metodos'!$A$2:$G$80,4,FALSE)</f>
        <v>#N/A</v>
      </c>
      <c r="J517" t="e">
        <f>VLOOKUP(E517,'Info Metodos'!$A$2:$G$80,3,FALSE)</f>
        <v>#N/A</v>
      </c>
      <c r="K517">
        <f t="shared" si="8"/>
        <v>516</v>
      </c>
      <c r="Q517" t="e">
        <f>VLOOKUP(D517,#REF!,1,FALSE)</f>
        <v>#REF!</v>
      </c>
      <c r="R517" t="str">
        <f>IFERROR(VLOOKUP(D517,#REF!,1,FALSE),"No entregado")</f>
        <v>No entregado</v>
      </c>
      <c r="S517" t="str">
        <f>IFERROR(VLOOKUP(D517,#REF!,1,FALSE),"No entregado")</f>
        <v>No entregado</v>
      </c>
    </row>
    <row r="518" spans="1:19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 t="s">
        <v>5721</v>
      </c>
      <c r="H518" t="s">
        <v>5721</v>
      </c>
      <c r="I518" t="e">
        <f>VLOOKUP(E518,'Info Metodos'!$A$2:$G$80,4,FALSE)</f>
        <v>#N/A</v>
      </c>
      <c r="J518" t="e">
        <f>VLOOKUP(E518,'Info Metodos'!$A$2:$G$80,3,FALSE)</f>
        <v>#N/A</v>
      </c>
      <c r="K518">
        <f t="shared" si="8"/>
        <v>517</v>
      </c>
      <c r="Q518" t="e">
        <f>VLOOKUP(D518,#REF!,1,FALSE)</f>
        <v>#REF!</v>
      </c>
      <c r="R518" t="str">
        <f>IFERROR(VLOOKUP(D518,#REF!,1,FALSE),"No entregado")</f>
        <v>No entregado</v>
      </c>
      <c r="S518" t="str">
        <f>IFERROR(VLOOKUP(D518,#REF!,1,FALSE),"No entregado")</f>
        <v>No entregado</v>
      </c>
    </row>
    <row r="519" spans="1:19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 t="s">
        <v>5721</v>
      </c>
      <c r="H519" t="s">
        <v>5721</v>
      </c>
      <c r="I519" t="e">
        <f>VLOOKUP(E519,'Info Metodos'!$A$2:$G$80,4,FALSE)</f>
        <v>#N/A</v>
      </c>
      <c r="J519" t="e">
        <f>VLOOKUP(E519,'Info Metodos'!$A$2:$G$80,3,FALSE)</f>
        <v>#N/A</v>
      </c>
      <c r="K519">
        <f t="shared" si="8"/>
        <v>518</v>
      </c>
      <c r="Q519" t="e">
        <f>VLOOKUP(D519,#REF!,1,FALSE)</f>
        <v>#REF!</v>
      </c>
      <c r="R519" t="str">
        <f>IFERROR(VLOOKUP(D519,#REF!,1,FALSE),"No entregado")</f>
        <v>No entregado</v>
      </c>
      <c r="S519" t="str">
        <f>IFERROR(VLOOKUP(D519,#REF!,1,FALSE),"No entregado")</f>
        <v>No entregado</v>
      </c>
    </row>
    <row r="520" spans="1:19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 t="s">
        <v>5721</v>
      </c>
      <c r="H520" t="s">
        <v>5721</v>
      </c>
      <c r="I520" t="e">
        <f>VLOOKUP(E520,'Info Metodos'!$A$2:$G$80,4,FALSE)</f>
        <v>#N/A</v>
      </c>
      <c r="J520" t="e">
        <f>VLOOKUP(E520,'Info Metodos'!$A$2:$G$80,3,FALSE)</f>
        <v>#N/A</v>
      </c>
      <c r="K520">
        <f t="shared" si="8"/>
        <v>519</v>
      </c>
      <c r="Q520" t="e">
        <f>VLOOKUP(D520,#REF!,1,FALSE)</f>
        <v>#REF!</v>
      </c>
      <c r="R520" t="str">
        <f>IFERROR(VLOOKUP(D520,#REF!,1,FALSE),"No entregado")</f>
        <v>No entregado</v>
      </c>
      <c r="S520" t="str">
        <f>IFERROR(VLOOKUP(D520,#REF!,1,FALSE),"No entregado")</f>
        <v>No entregado</v>
      </c>
    </row>
    <row r="521" spans="1:19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 t="s">
        <v>5721</v>
      </c>
      <c r="H521" t="s">
        <v>5721</v>
      </c>
      <c r="I521" t="e">
        <f>VLOOKUP(E521,'Info Metodos'!$A$2:$G$80,4,FALSE)</f>
        <v>#N/A</v>
      </c>
      <c r="J521" t="e">
        <f>VLOOKUP(E521,'Info Metodos'!$A$2:$G$80,3,FALSE)</f>
        <v>#N/A</v>
      </c>
      <c r="K521">
        <f t="shared" si="8"/>
        <v>520</v>
      </c>
      <c r="Q521" t="e">
        <f>VLOOKUP(D521,#REF!,1,FALSE)</f>
        <v>#REF!</v>
      </c>
      <c r="R521" t="str">
        <f>IFERROR(VLOOKUP(D521,#REF!,1,FALSE),"No entregado")</f>
        <v>No entregado</v>
      </c>
      <c r="S521" t="str">
        <f>IFERROR(VLOOKUP(D521,#REF!,1,FALSE),"No entregado")</f>
        <v>No entregado</v>
      </c>
    </row>
    <row r="522" spans="1:19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 t="s">
        <v>5721</v>
      </c>
      <c r="H522" t="s">
        <v>5721</v>
      </c>
      <c r="I522" t="e">
        <f>VLOOKUP(E522,'Info Metodos'!$A$2:$G$80,4,FALSE)</f>
        <v>#N/A</v>
      </c>
      <c r="J522" t="e">
        <f>VLOOKUP(E522,'Info Metodos'!$A$2:$G$80,3,FALSE)</f>
        <v>#N/A</v>
      </c>
      <c r="K522">
        <f t="shared" si="8"/>
        <v>521</v>
      </c>
      <c r="Q522" t="e">
        <f>VLOOKUP(D522,#REF!,1,FALSE)</f>
        <v>#REF!</v>
      </c>
      <c r="R522" t="str">
        <f>IFERROR(VLOOKUP(D522,#REF!,1,FALSE),"No entregado")</f>
        <v>No entregado</v>
      </c>
      <c r="S522" t="str">
        <f>IFERROR(VLOOKUP(D522,#REF!,1,FALSE),"No entregado")</f>
        <v>No entregado</v>
      </c>
    </row>
    <row r="523" spans="1:19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 t="s">
        <v>5721</v>
      </c>
      <c r="H523" t="s">
        <v>5721</v>
      </c>
      <c r="I523" t="e">
        <f>VLOOKUP(E523,'Info Metodos'!$A$2:$G$80,4,FALSE)</f>
        <v>#N/A</v>
      </c>
      <c r="J523" t="e">
        <f>VLOOKUP(E523,'Info Metodos'!$A$2:$G$80,3,FALSE)</f>
        <v>#N/A</v>
      </c>
      <c r="K523">
        <f t="shared" si="8"/>
        <v>522</v>
      </c>
      <c r="Q523" t="e">
        <f>VLOOKUP(D523,#REF!,1,FALSE)</f>
        <v>#REF!</v>
      </c>
      <c r="R523" t="str">
        <f>IFERROR(VLOOKUP(D523,#REF!,1,FALSE),"No entregado")</f>
        <v>No entregado</v>
      </c>
      <c r="S523" t="str">
        <f>IFERROR(VLOOKUP(D523,#REF!,1,FALSE),"No entregado")</f>
        <v>No entregado</v>
      </c>
    </row>
    <row r="524" spans="1:19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 t="s">
        <v>5721</v>
      </c>
      <c r="H524" t="s">
        <v>5721</v>
      </c>
      <c r="I524" t="e">
        <f>VLOOKUP(E524,'Info Metodos'!$A$2:$G$80,4,FALSE)</f>
        <v>#N/A</v>
      </c>
      <c r="J524" t="e">
        <f>VLOOKUP(E524,'Info Metodos'!$A$2:$G$80,3,FALSE)</f>
        <v>#N/A</v>
      </c>
      <c r="K524">
        <f t="shared" si="8"/>
        <v>523</v>
      </c>
      <c r="Q524" t="e">
        <f>VLOOKUP(D524,#REF!,1,FALSE)</f>
        <v>#REF!</v>
      </c>
      <c r="R524" t="str">
        <f>IFERROR(VLOOKUP(D524,#REF!,1,FALSE),"No entregado")</f>
        <v>No entregado</v>
      </c>
      <c r="S524" t="str">
        <f>IFERROR(VLOOKUP(D524,#REF!,1,FALSE),"No entregado")</f>
        <v>No entregado</v>
      </c>
    </row>
    <row r="525" spans="1:19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 t="s">
        <v>5721</v>
      </c>
      <c r="H525" t="s">
        <v>5721</v>
      </c>
      <c r="I525" t="e">
        <f>VLOOKUP(E525,'Info Metodos'!$A$2:$G$80,4,FALSE)</f>
        <v>#N/A</v>
      </c>
      <c r="J525" t="e">
        <f>VLOOKUP(E525,'Info Metodos'!$A$2:$G$80,3,FALSE)</f>
        <v>#N/A</v>
      </c>
      <c r="K525">
        <f t="shared" si="8"/>
        <v>524</v>
      </c>
      <c r="Q525" t="e">
        <f>VLOOKUP(D525,#REF!,1,FALSE)</f>
        <v>#REF!</v>
      </c>
      <c r="R525" t="str">
        <f>IFERROR(VLOOKUP(D525,#REF!,1,FALSE),"No entregado")</f>
        <v>No entregado</v>
      </c>
      <c r="S525" t="str">
        <f>IFERROR(VLOOKUP(D525,#REF!,1,FALSE),"No entregado")</f>
        <v>No entregado</v>
      </c>
    </row>
    <row r="526" spans="1:19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 t="s">
        <v>5721</v>
      </c>
      <c r="H526" t="s">
        <v>5721</v>
      </c>
      <c r="I526" t="e">
        <f>VLOOKUP(E526,'Info Metodos'!$A$2:$G$80,4,FALSE)</f>
        <v>#N/A</v>
      </c>
      <c r="J526" t="e">
        <f>VLOOKUP(E526,'Info Metodos'!$A$2:$G$80,3,FALSE)</f>
        <v>#N/A</v>
      </c>
      <c r="K526">
        <f t="shared" si="8"/>
        <v>525</v>
      </c>
      <c r="Q526" t="e">
        <f>VLOOKUP(D526,#REF!,1,FALSE)</f>
        <v>#REF!</v>
      </c>
      <c r="R526" t="str">
        <f>IFERROR(VLOOKUP(D526,#REF!,1,FALSE),"No entregado")</f>
        <v>No entregado</v>
      </c>
      <c r="S526" t="str">
        <f>IFERROR(VLOOKUP(D526,#REF!,1,FALSE),"No entregado")</f>
        <v>No entregado</v>
      </c>
    </row>
    <row r="527" spans="1:19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 t="s">
        <v>5721</v>
      </c>
      <c r="H527" t="s">
        <v>5721</v>
      </c>
      <c r="I527" t="e">
        <f>VLOOKUP(E527,'Info Metodos'!$A$2:$G$80,4,FALSE)</f>
        <v>#N/A</v>
      </c>
      <c r="J527" t="e">
        <f>VLOOKUP(E527,'Info Metodos'!$A$2:$G$80,3,FALSE)</f>
        <v>#N/A</v>
      </c>
      <c r="K527">
        <f t="shared" si="8"/>
        <v>526</v>
      </c>
      <c r="Q527" t="e">
        <f>VLOOKUP(D527,#REF!,1,FALSE)</f>
        <v>#REF!</v>
      </c>
      <c r="R527" t="str">
        <f>IFERROR(VLOOKUP(D527,#REF!,1,FALSE),"No entregado")</f>
        <v>No entregado</v>
      </c>
      <c r="S527" t="str">
        <f>IFERROR(VLOOKUP(D527,#REF!,1,FALSE),"No entregado")</f>
        <v>No entregado</v>
      </c>
    </row>
    <row r="528" spans="1:19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 t="s">
        <v>5721</v>
      </c>
      <c r="H528" t="s">
        <v>5721</v>
      </c>
      <c r="I528" t="e">
        <f>VLOOKUP(E528,'Info Metodos'!$A$2:$G$80,4,FALSE)</f>
        <v>#N/A</v>
      </c>
      <c r="J528" t="e">
        <f>VLOOKUP(E528,'Info Metodos'!$A$2:$G$80,3,FALSE)</f>
        <v>#N/A</v>
      </c>
      <c r="K528">
        <f t="shared" si="8"/>
        <v>527</v>
      </c>
      <c r="Q528" t="e">
        <f>VLOOKUP(D528,#REF!,1,FALSE)</f>
        <v>#REF!</v>
      </c>
      <c r="R528" t="str">
        <f>IFERROR(VLOOKUP(D528,#REF!,1,FALSE),"No entregado")</f>
        <v>No entregado</v>
      </c>
      <c r="S528" t="str">
        <f>IFERROR(VLOOKUP(D528,#REF!,1,FALSE),"No entregado")</f>
        <v>No entregado</v>
      </c>
    </row>
    <row r="529" spans="1:19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 t="s">
        <v>5721</v>
      </c>
      <c r="H529" t="s">
        <v>5721</v>
      </c>
      <c r="I529" t="e">
        <f>VLOOKUP(E529,'Info Metodos'!$A$2:$G$80,4,FALSE)</f>
        <v>#N/A</v>
      </c>
      <c r="J529" t="e">
        <f>VLOOKUP(E529,'Info Metodos'!$A$2:$G$80,3,FALSE)</f>
        <v>#N/A</v>
      </c>
      <c r="K529">
        <f t="shared" si="8"/>
        <v>528</v>
      </c>
      <c r="Q529" t="e">
        <f>VLOOKUP(D529,#REF!,1,FALSE)</f>
        <v>#REF!</v>
      </c>
      <c r="R529" t="str">
        <f>IFERROR(VLOOKUP(D529,#REF!,1,FALSE),"No entregado")</f>
        <v>No entregado</v>
      </c>
      <c r="S529" t="str">
        <f>IFERROR(VLOOKUP(D529,#REF!,1,FALSE),"No entregado")</f>
        <v>No entregado</v>
      </c>
    </row>
    <row r="530" spans="1:19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 t="s">
        <v>5721</v>
      </c>
      <c r="H530" t="s">
        <v>5721</v>
      </c>
      <c r="I530" t="e">
        <f>VLOOKUP(E530,'Info Metodos'!$A$2:$G$80,4,FALSE)</f>
        <v>#N/A</v>
      </c>
      <c r="J530" t="e">
        <f>VLOOKUP(E530,'Info Metodos'!$A$2:$G$80,3,FALSE)</f>
        <v>#N/A</v>
      </c>
      <c r="K530">
        <f t="shared" si="8"/>
        <v>529</v>
      </c>
      <c r="Q530" t="e">
        <f>VLOOKUP(D530,#REF!,1,FALSE)</f>
        <v>#REF!</v>
      </c>
      <c r="R530" t="str">
        <f>IFERROR(VLOOKUP(D530,#REF!,1,FALSE),"No entregado")</f>
        <v>No entregado</v>
      </c>
      <c r="S530" t="str">
        <f>IFERROR(VLOOKUP(D530,#REF!,1,FALSE),"No entregado")</f>
        <v>No entregado</v>
      </c>
    </row>
    <row r="531" spans="1:19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 t="s">
        <v>5721</v>
      </c>
      <c r="H531" t="s">
        <v>5721</v>
      </c>
      <c r="I531" t="e">
        <f>VLOOKUP(E531,'Info Metodos'!$A$2:$G$80,4,FALSE)</f>
        <v>#N/A</v>
      </c>
      <c r="J531" t="e">
        <f>VLOOKUP(E531,'Info Metodos'!$A$2:$G$80,3,FALSE)</f>
        <v>#N/A</v>
      </c>
      <c r="K531">
        <f t="shared" si="8"/>
        <v>530</v>
      </c>
      <c r="Q531" t="e">
        <f>VLOOKUP(D531,#REF!,1,FALSE)</f>
        <v>#REF!</v>
      </c>
      <c r="R531" t="str">
        <f>IFERROR(VLOOKUP(D531,#REF!,1,FALSE),"No entregado")</f>
        <v>No entregado</v>
      </c>
      <c r="S531" t="str">
        <f>IFERROR(VLOOKUP(D531,#REF!,1,FALSE),"No entregado")</f>
        <v>No entregado</v>
      </c>
    </row>
    <row r="532" spans="1:19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 t="s">
        <v>5721</v>
      </c>
      <c r="H532" t="s">
        <v>5721</v>
      </c>
      <c r="I532" t="e">
        <f>VLOOKUP(E532,'Info Metodos'!$A$2:$G$80,4,FALSE)</f>
        <v>#N/A</v>
      </c>
      <c r="J532" t="e">
        <f>VLOOKUP(E532,'Info Metodos'!$A$2:$G$80,3,FALSE)</f>
        <v>#N/A</v>
      </c>
      <c r="K532">
        <f t="shared" si="8"/>
        <v>531</v>
      </c>
      <c r="Q532" t="e">
        <f>VLOOKUP(D532,#REF!,1,FALSE)</f>
        <v>#REF!</v>
      </c>
      <c r="R532" t="str">
        <f>IFERROR(VLOOKUP(D532,#REF!,1,FALSE),"No entregado")</f>
        <v>No entregado</v>
      </c>
      <c r="S532" t="str">
        <f>IFERROR(VLOOKUP(D532,#REF!,1,FALSE),"No entregado")</f>
        <v>No entregado</v>
      </c>
    </row>
    <row r="533" spans="1:19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 t="s">
        <v>5721</v>
      </c>
      <c r="H533" t="s">
        <v>5721</v>
      </c>
      <c r="I533" t="e">
        <f>VLOOKUP(E533,'Info Metodos'!$A$2:$G$80,4,FALSE)</f>
        <v>#N/A</v>
      </c>
      <c r="J533" t="e">
        <f>VLOOKUP(E533,'Info Metodos'!$A$2:$G$80,3,FALSE)</f>
        <v>#N/A</v>
      </c>
      <c r="K533">
        <f t="shared" si="8"/>
        <v>532</v>
      </c>
      <c r="Q533" t="e">
        <f>VLOOKUP(D533,#REF!,1,FALSE)</f>
        <v>#REF!</v>
      </c>
      <c r="R533" t="str">
        <f>IFERROR(VLOOKUP(D533,#REF!,1,FALSE),"No entregado")</f>
        <v>No entregado</v>
      </c>
      <c r="S533" t="str">
        <f>IFERROR(VLOOKUP(D533,#REF!,1,FALSE),"No entregado")</f>
        <v>No entregado</v>
      </c>
    </row>
    <row r="534" spans="1:19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 t="s">
        <v>5721</v>
      </c>
      <c r="H534" t="s">
        <v>5721</v>
      </c>
      <c r="I534" t="e">
        <f>VLOOKUP(E534,'Info Metodos'!$A$2:$G$80,4,FALSE)</f>
        <v>#N/A</v>
      </c>
      <c r="J534" t="e">
        <f>VLOOKUP(E534,'Info Metodos'!$A$2:$G$80,3,FALSE)</f>
        <v>#N/A</v>
      </c>
      <c r="K534">
        <f t="shared" si="8"/>
        <v>533</v>
      </c>
      <c r="Q534" t="e">
        <f>VLOOKUP(D534,#REF!,1,FALSE)</f>
        <v>#REF!</v>
      </c>
      <c r="R534" t="str">
        <f>IFERROR(VLOOKUP(D534,#REF!,1,FALSE),"No entregado")</f>
        <v>No entregado</v>
      </c>
      <c r="S534" t="str">
        <f>IFERROR(VLOOKUP(D534,#REF!,1,FALSE),"No entregado")</f>
        <v>No entregado</v>
      </c>
    </row>
    <row r="535" spans="1:19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 t="s">
        <v>5721</v>
      </c>
      <c r="H535" t="s">
        <v>5721</v>
      </c>
      <c r="I535" t="e">
        <f>VLOOKUP(E535,'Info Metodos'!$A$2:$G$80,4,FALSE)</f>
        <v>#N/A</v>
      </c>
      <c r="J535" t="e">
        <f>VLOOKUP(E535,'Info Metodos'!$A$2:$G$80,3,FALSE)</f>
        <v>#N/A</v>
      </c>
      <c r="K535">
        <f t="shared" si="8"/>
        <v>534</v>
      </c>
      <c r="Q535" t="e">
        <f>VLOOKUP(D535,#REF!,1,FALSE)</f>
        <v>#REF!</v>
      </c>
      <c r="R535" t="str">
        <f>IFERROR(VLOOKUP(D535,#REF!,1,FALSE),"No entregado")</f>
        <v>No entregado</v>
      </c>
      <c r="S535" t="str">
        <f>IFERROR(VLOOKUP(D535,#REF!,1,FALSE),"No entregado")</f>
        <v>No entregado</v>
      </c>
    </row>
    <row r="536" spans="1:19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 t="s">
        <v>5721</v>
      </c>
      <c r="H536" t="s">
        <v>5721</v>
      </c>
      <c r="I536" t="e">
        <f>VLOOKUP(E536,'Info Metodos'!$A$2:$G$80,4,FALSE)</f>
        <v>#N/A</v>
      </c>
      <c r="J536" t="e">
        <f>VLOOKUP(E536,'Info Metodos'!$A$2:$G$80,3,FALSE)</f>
        <v>#N/A</v>
      </c>
      <c r="K536">
        <f t="shared" si="8"/>
        <v>535</v>
      </c>
      <c r="Q536" t="e">
        <f>VLOOKUP(D536,#REF!,1,FALSE)</f>
        <v>#REF!</v>
      </c>
      <c r="R536" t="str">
        <f>IFERROR(VLOOKUP(D536,#REF!,1,FALSE),"No entregado")</f>
        <v>No entregado</v>
      </c>
      <c r="S536" t="str">
        <f>IFERROR(VLOOKUP(D536,#REF!,1,FALSE),"No entregado")</f>
        <v>No entregado</v>
      </c>
    </row>
    <row r="537" spans="1:19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 t="s">
        <v>5721</v>
      </c>
      <c r="H537" t="s">
        <v>5721</v>
      </c>
      <c r="I537" t="e">
        <f>VLOOKUP(E537,'Info Metodos'!$A$2:$G$80,4,FALSE)</f>
        <v>#N/A</v>
      </c>
      <c r="J537" t="e">
        <f>VLOOKUP(E537,'Info Metodos'!$A$2:$G$80,3,FALSE)</f>
        <v>#N/A</v>
      </c>
      <c r="K537">
        <f t="shared" si="8"/>
        <v>536</v>
      </c>
      <c r="Q537" t="e">
        <f>VLOOKUP(D537,#REF!,1,FALSE)</f>
        <v>#REF!</v>
      </c>
      <c r="R537" t="str">
        <f>IFERROR(VLOOKUP(D537,#REF!,1,FALSE),"No entregado")</f>
        <v>No entregado</v>
      </c>
      <c r="S537" t="str">
        <f>IFERROR(VLOOKUP(D537,#REF!,1,FALSE),"No entregado")</f>
        <v>No entregado</v>
      </c>
    </row>
    <row r="538" spans="1:19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 t="s">
        <v>5721</v>
      </c>
      <c r="H538" t="s">
        <v>5721</v>
      </c>
      <c r="I538" t="e">
        <f>VLOOKUP(E538,'Info Metodos'!$A$2:$G$80,4,FALSE)</f>
        <v>#N/A</v>
      </c>
      <c r="J538" t="e">
        <f>VLOOKUP(E538,'Info Metodos'!$A$2:$G$80,3,FALSE)</f>
        <v>#N/A</v>
      </c>
      <c r="K538">
        <f t="shared" si="8"/>
        <v>537</v>
      </c>
      <c r="Q538" t="e">
        <f>VLOOKUP(D538,#REF!,1,FALSE)</f>
        <v>#REF!</v>
      </c>
      <c r="R538" t="str">
        <f>IFERROR(VLOOKUP(D538,#REF!,1,FALSE),"No entregado")</f>
        <v>No entregado</v>
      </c>
      <c r="S538" t="str">
        <f>IFERROR(VLOOKUP(D538,#REF!,1,FALSE),"No entregado")</f>
        <v>No entregado</v>
      </c>
    </row>
    <row r="539" spans="1:19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 t="s">
        <v>5721</v>
      </c>
      <c r="H539" t="s">
        <v>5721</v>
      </c>
      <c r="I539" t="e">
        <f>VLOOKUP(E539,'Info Metodos'!$A$2:$G$80,4,FALSE)</f>
        <v>#N/A</v>
      </c>
      <c r="J539" t="e">
        <f>VLOOKUP(E539,'Info Metodos'!$A$2:$G$80,3,FALSE)</f>
        <v>#N/A</v>
      </c>
      <c r="K539">
        <f t="shared" si="8"/>
        <v>538</v>
      </c>
      <c r="Q539" t="e">
        <f>VLOOKUP(D539,#REF!,1,FALSE)</f>
        <v>#REF!</v>
      </c>
      <c r="R539" t="str">
        <f>IFERROR(VLOOKUP(D539,#REF!,1,FALSE),"No entregado")</f>
        <v>No entregado</v>
      </c>
      <c r="S539" t="str">
        <f>IFERROR(VLOOKUP(D539,#REF!,1,FALSE),"No entregado")</f>
        <v>No entregado</v>
      </c>
    </row>
    <row r="540" spans="1:19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 t="s">
        <v>5721</v>
      </c>
      <c r="H540" t="s">
        <v>5721</v>
      </c>
      <c r="I540" t="e">
        <f>VLOOKUP(E540,'Info Metodos'!$A$2:$G$80,4,FALSE)</f>
        <v>#N/A</v>
      </c>
      <c r="J540" t="e">
        <f>VLOOKUP(E540,'Info Metodos'!$A$2:$G$80,3,FALSE)</f>
        <v>#N/A</v>
      </c>
      <c r="K540">
        <f t="shared" si="8"/>
        <v>539</v>
      </c>
      <c r="Q540" t="e">
        <f>VLOOKUP(D540,#REF!,1,FALSE)</f>
        <v>#REF!</v>
      </c>
      <c r="R540" t="str">
        <f>IFERROR(VLOOKUP(D540,#REF!,1,FALSE),"No entregado")</f>
        <v>No entregado</v>
      </c>
      <c r="S540" t="str">
        <f>IFERROR(VLOOKUP(D540,#REF!,1,FALSE),"No entregado")</f>
        <v>No entregado</v>
      </c>
    </row>
    <row r="541" spans="1:19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 t="s">
        <v>5721</v>
      </c>
      <c r="H541" t="s">
        <v>5721</v>
      </c>
      <c r="I541" t="e">
        <f>VLOOKUP(E541,'Info Metodos'!$A$2:$G$80,4,FALSE)</f>
        <v>#N/A</v>
      </c>
      <c r="J541" t="e">
        <f>VLOOKUP(E541,'Info Metodos'!$A$2:$G$80,3,FALSE)</f>
        <v>#N/A</v>
      </c>
      <c r="K541">
        <f t="shared" si="8"/>
        <v>540</v>
      </c>
      <c r="Q541" t="e">
        <f>VLOOKUP(D541,#REF!,1,FALSE)</f>
        <v>#REF!</v>
      </c>
      <c r="R541" t="str">
        <f>IFERROR(VLOOKUP(D541,#REF!,1,FALSE),"No entregado")</f>
        <v>No entregado</v>
      </c>
      <c r="S541" t="str">
        <f>IFERROR(VLOOKUP(D541,#REF!,1,FALSE),"No entregado")</f>
        <v>No entregado</v>
      </c>
    </row>
    <row r="542" spans="1:19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 t="s">
        <v>5721</v>
      </c>
      <c r="H542" t="s">
        <v>5721</v>
      </c>
      <c r="I542" t="e">
        <f>VLOOKUP(E542,'Info Metodos'!$A$2:$G$80,4,FALSE)</f>
        <v>#N/A</v>
      </c>
      <c r="J542" t="e">
        <f>VLOOKUP(E542,'Info Metodos'!$A$2:$G$80,3,FALSE)</f>
        <v>#N/A</v>
      </c>
      <c r="K542">
        <f t="shared" si="8"/>
        <v>541</v>
      </c>
      <c r="Q542" t="e">
        <f>VLOOKUP(D542,#REF!,1,FALSE)</f>
        <v>#REF!</v>
      </c>
      <c r="R542" t="str">
        <f>IFERROR(VLOOKUP(D542,#REF!,1,FALSE),"No entregado")</f>
        <v>No entregado</v>
      </c>
      <c r="S542" t="str">
        <f>IFERROR(VLOOKUP(D542,#REF!,1,FALSE),"No entregado")</f>
        <v>No entregado</v>
      </c>
    </row>
    <row r="543" spans="1:19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 t="s">
        <v>5721</v>
      </c>
      <c r="H543" t="s">
        <v>5721</v>
      </c>
      <c r="I543" t="e">
        <f>VLOOKUP(E543,'Info Metodos'!$A$2:$G$80,4,FALSE)</f>
        <v>#N/A</v>
      </c>
      <c r="J543" t="e">
        <f>VLOOKUP(E543,'Info Metodos'!$A$2:$G$80,3,FALSE)</f>
        <v>#N/A</v>
      </c>
      <c r="K543">
        <f t="shared" si="8"/>
        <v>542</v>
      </c>
      <c r="Q543" t="e">
        <f>VLOOKUP(D543,#REF!,1,FALSE)</f>
        <v>#REF!</v>
      </c>
      <c r="R543" t="str">
        <f>IFERROR(VLOOKUP(D543,#REF!,1,FALSE),"No entregado")</f>
        <v>No entregado</v>
      </c>
      <c r="S543" t="str">
        <f>IFERROR(VLOOKUP(D543,#REF!,1,FALSE),"No entregado")</f>
        <v>No entregado</v>
      </c>
    </row>
    <row r="544" spans="1:19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 t="s">
        <v>5721</v>
      </c>
      <c r="H544" t="s">
        <v>5721</v>
      </c>
      <c r="I544" t="e">
        <f>VLOOKUP(E544,'Info Metodos'!$A$2:$G$80,4,FALSE)</f>
        <v>#N/A</v>
      </c>
      <c r="J544" t="e">
        <f>VLOOKUP(E544,'Info Metodos'!$A$2:$G$80,3,FALSE)</f>
        <v>#N/A</v>
      </c>
      <c r="K544">
        <f t="shared" si="8"/>
        <v>543</v>
      </c>
      <c r="Q544" t="e">
        <f>VLOOKUP(D544,#REF!,1,FALSE)</f>
        <v>#REF!</v>
      </c>
      <c r="R544" t="str">
        <f>IFERROR(VLOOKUP(D544,#REF!,1,FALSE),"No entregado")</f>
        <v>No entregado</v>
      </c>
      <c r="S544" t="str">
        <f>IFERROR(VLOOKUP(D544,#REF!,1,FALSE),"No entregado")</f>
        <v>No entregado</v>
      </c>
    </row>
    <row r="545" spans="1:19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 t="s">
        <v>5721</v>
      </c>
      <c r="H545" t="s">
        <v>5721</v>
      </c>
      <c r="I545" t="e">
        <f>VLOOKUP(E545,'Info Metodos'!$A$2:$G$80,4,FALSE)</f>
        <v>#N/A</v>
      </c>
      <c r="J545" t="e">
        <f>VLOOKUP(E545,'Info Metodos'!$A$2:$G$80,3,FALSE)</f>
        <v>#N/A</v>
      </c>
      <c r="K545">
        <f t="shared" si="8"/>
        <v>544</v>
      </c>
      <c r="Q545" t="e">
        <f>VLOOKUP(D545,#REF!,1,FALSE)</f>
        <v>#REF!</v>
      </c>
      <c r="R545" t="str">
        <f>IFERROR(VLOOKUP(D545,#REF!,1,FALSE),"No entregado")</f>
        <v>No entregado</v>
      </c>
      <c r="S545" t="str">
        <f>IFERROR(VLOOKUP(D545,#REF!,1,FALSE),"No entregado")</f>
        <v>No entregado</v>
      </c>
    </row>
    <row r="546" spans="1:19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 t="s">
        <v>5721</v>
      </c>
      <c r="H546" t="s">
        <v>5721</v>
      </c>
      <c r="I546" t="e">
        <f>VLOOKUP(E546,'Info Metodos'!$A$2:$G$80,4,FALSE)</f>
        <v>#N/A</v>
      </c>
      <c r="J546" t="e">
        <f>VLOOKUP(E546,'Info Metodos'!$A$2:$G$80,3,FALSE)</f>
        <v>#N/A</v>
      </c>
      <c r="K546">
        <f t="shared" si="8"/>
        <v>545</v>
      </c>
      <c r="Q546" t="e">
        <f>VLOOKUP(D546,#REF!,1,FALSE)</f>
        <v>#REF!</v>
      </c>
      <c r="R546" t="str">
        <f>IFERROR(VLOOKUP(D546,#REF!,1,FALSE),"No entregado")</f>
        <v>No entregado</v>
      </c>
      <c r="S546" t="str">
        <f>IFERROR(VLOOKUP(D546,#REF!,1,FALSE),"No entregado")</f>
        <v>No entregado</v>
      </c>
    </row>
    <row r="547" spans="1:19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 t="s">
        <v>5721</v>
      </c>
      <c r="H547" t="s">
        <v>5721</v>
      </c>
      <c r="I547" t="e">
        <f>VLOOKUP(E547,'Info Metodos'!$A$2:$G$80,4,FALSE)</f>
        <v>#N/A</v>
      </c>
      <c r="J547" t="e">
        <f>VLOOKUP(E547,'Info Metodos'!$A$2:$G$80,3,FALSE)</f>
        <v>#N/A</v>
      </c>
      <c r="K547">
        <f t="shared" si="8"/>
        <v>546</v>
      </c>
      <c r="Q547" t="e">
        <f>VLOOKUP(D547,#REF!,1,FALSE)</f>
        <v>#REF!</v>
      </c>
      <c r="R547" t="str">
        <f>IFERROR(VLOOKUP(D547,#REF!,1,FALSE),"No entregado")</f>
        <v>No entregado</v>
      </c>
      <c r="S547" t="str">
        <f>IFERROR(VLOOKUP(D547,#REF!,1,FALSE),"No entregado")</f>
        <v>No entregado</v>
      </c>
    </row>
    <row r="548" spans="1:19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 t="s">
        <v>5721</v>
      </c>
      <c r="H548" t="s">
        <v>5721</v>
      </c>
      <c r="I548" t="e">
        <f>VLOOKUP(E548,'Info Metodos'!$A$2:$G$80,4,FALSE)</f>
        <v>#N/A</v>
      </c>
      <c r="J548" t="e">
        <f>VLOOKUP(E548,'Info Metodos'!$A$2:$G$80,3,FALSE)</f>
        <v>#N/A</v>
      </c>
      <c r="K548">
        <f t="shared" si="8"/>
        <v>547</v>
      </c>
      <c r="Q548" t="e">
        <f>VLOOKUP(D548,#REF!,1,FALSE)</f>
        <v>#REF!</v>
      </c>
      <c r="R548" t="str">
        <f>IFERROR(VLOOKUP(D548,#REF!,1,FALSE),"No entregado")</f>
        <v>No entregado</v>
      </c>
      <c r="S548" t="str">
        <f>IFERROR(VLOOKUP(D548,#REF!,1,FALSE),"No entregado")</f>
        <v>No entregado</v>
      </c>
    </row>
    <row r="549" spans="1:19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 t="s">
        <v>5721</v>
      </c>
      <c r="H549" t="s">
        <v>5721</v>
      </c>
      <c r="I549" t="e">
        <f>VLOOKUP(E549,'Info Metodos'!$A$2:$G$80,4,FALSE)</f>
        <v>#N/A</v>
      </c>
      <c r="J549" t="e">
        <f>VLOOKUP(E549,'Info Metodos'!$A$2:$G$80,3,FALSE)</f>
        <v>#N/A</v>
      </c>
      <c r="K549">
        <f t="shared" si="8"/>
        <v>548</v>
      </c>
      <c r="Q549" t="e">
        <f>VLOOKUP(D549,#REF!,1,FALSE)</f>
        <v>#REF!</v>
      </c>
      <c r="R549" t="str">
        <f>IFERROR(VLOOKUP(D549,#REF!,1,FALSE),"No entregado")</f>
        <v>No entregado</v>
      </c>
      <c r="S549" t="str">
        <f>IFERROR(VLOOKUP(D549,#REF!,1,FALSE),"No entregado")</f>
        <v>No entregado</v>
      </c>
    </row>
    <row r="550" spans="1:19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 t="s">
        <v>5721</v>
      </c>
      <c r="H550" t="s">
        <v>5721</v>
      </c>
      <c r="I550" t="e">
        <f>VLOOKUP(E550,'Info Metodos'!$A$2:$G$80,4,FALSE)</f>
        <v>#N/A</v>
      </c>
      <c r="J550" t="e">
        <f>VLOOKUP(E550,'Info Metodos'!$A$2:$G$80,3,FALSE)</f>
        <v>#N/A</v>
      </c>
      <c r="K550">
        <f t="shared" si="8"/>
        <v>549</v>
      </c>
      <c r="Q550" t="e">
        <f>VLOOKUP(D550,#REF!,1,FALSE)</f>
        <v>#REF!</v>
      </c>
      <c r="R550" t="str">
        <f>IFERROR(VLOOKUP(D550,#REF!,1,FALSE),"No entregado")</f>
        <v>No entregado</v>
      </c>
      <c r="S550" t="str">
        <f>IFERROR(VLOOKUP(D550,#REF!,1,FALSE),"No entregado")</f>
        <v>No entregado</v>
      </c>
    </row>
    <row r="551" spans="1:19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 t="s">
        <v>5721</v>
      </c>
      <c r="H551" t="s">
        <v>5721</v>
      </c>
      <c r="I551" t="e">
        <f>VLOOKUP(E551,'Info Metodos'!$A$2:$G$80,4,FALSE)</f>
        <v>#N/A</v>
      </c>
      <c r="J551" t="e">
        <f>VLOOKUP(E551,'Info Metodos'!$A$2:$G$80,3,FALSE)</f>
        <v>#N/A</v>
      </c>
      <c r="K551">
        <f t="shared" si="8"/>
        <v>550</v>
      </c>
      <c r="Q551" t="e">
        <f>VLOOKUP(D551,#REF!,1,FALSE)</f>
        <v>#REF!</v>
      </c>
      <c r="R551" t="str">
        <f>IFERROR(VLOOKUP(D551,#REF!,1,FALSE),"No entregado")</f>
        <v>No entregado</v>
      </c>
      <c r="S551" t="str">
        <f>IFERROR(VLOOKUP(D551,#REF!,1,FALSE),"No entregado")</f>
        <v>No entregado</v>
      </c>
    </row>
    <row r="552" spans="1:19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 t="s">
        <v>5721</v>
      </c>
      <c r="H552" t="s">
        <v>5721</v>
      </c>
      <c r="I552" t="e">
        <f>VLOOKUP(E552,'Info Metodos'!$A$2:$G$80,4,FALSE)</f>
        <v>#N/A</v>
      </c>
      <c r="J552" t="e">
        <f>VLOOKUP(E552,'Info Metodos'!$A$2:$G$80,3,FALSE)</f>
        <v>#N/A</v>
      </c>
      <c r="K552">
        <f t="shared" si="8"/>
        <v>551</v>
      </c>
      <c r="Q552" t="e">
        <f>VLOOKUP(D552,#REF!,1,FALSE)</f>
        <v>#REF!</v>
      </c>
      <c r="R552" t="str">
        <f>IFERROR(VLOOKUP(D552,#REF!,1,FALSE),"No entregado")</f>
        <v>No entregado</v>
      </c>
      <c r="S552" t="str">
        <f>IFERROR(VLOOKUP(D552,#REF!,1,FALSE),"No entregado")</f>
        <v>No entregado</v>
      </c>
    </row>
    <row r="553" spans="1:19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 t="s">
        <v>5721</v>
      </c>
      <c r="H553" t="s">
        <v>5721</v>
      </c>
      <c r="I553" t="e">
        <f>VLOOKUP(E553,'Info Metodos'!$A$2:$G$80,4,FALSE)</f>
        <v>#N/A</v>
      </c>
      <c r="J553" t="e">
        <f>VLOOKUP(E553,'Info Metodos'!$A$2:$G$80,3,FALSE)</f>
        <v>#N/A</v>
      </c>
      <c r="K553">
        <f t="shared" si="8"/>
        <v>552</v>
      </c>
      <c r="Q553" t="e">
        <f>VLOOKUP(D553,#REF!,1,FALSE)</f>
        <v>#REF!</v>
      </c>
      <c r="R553" t="str">
        <f>IFERROR(VLOOKUP(D553,#REF!,1,FALSE),"No entregado")</f>
        <v>No entregado</v>
      </c>
      <c r="S553" t="str">
        <f>IFERROR(VLOOKUP(D553,#REF!,1,FALSE),"No entregado")</f>
        <v>No entregado</v>
      </c>
    </row>
    <row r="554" spans="1:19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 t="s">
        <v>5721</v>
      </c>
      <c r="H554" t="s">
        <v>5721</v>
      </c>
      <c r="I554" t="e">
        <f>VLOOKUP(E554,'Info Metodos'!$A$2:$G$80,4,FALSE)</f>
        <v>#N/A</v>
      </c>
      <c r="J554" t="e">
        <f>VLOOKUP(E554,'Info Metodos'!$A$2:$G$80,3,FALSE)</f>
        <v>#N/A</v>
      </c>
      <c r="K554">
        <f t="shared" si="8"/>
        <v>553</v>
      </c>
      <c r="Q554" t="e">
        <f>VLOOKUP(D554,#REF!,1,FALSE)</f>
        <v>#REF!</v>
      </c>
      <c r="R554" t="str">
        <f>IFERROR(VLOOKUP(D554,#REF!,1,FALSE),"No entregado")</f>
        <v>No entregado</v>
      </c>
      <c r="S554" t="str">
        <f>IFERROR(VLOOKUP(D554,#REF!,1,FALSE),"No entregado")</f>
        <v>No entregado</v>
      </c>
    </row>
    <row r="555" spans="1:19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 t="s">
        <v>5721</v>
      </c>
      <c r="H555" t="s">
        <v>5721</v>
      </c>
      <c r="I555" t="e">
        <f>VLOOKUP(E555,'Info Metodos'!$A$2:$G$80,4,FALSE)</f>
        <v>#N/A</v>
      </c>
      <c r="J555" t="e">
        <f>VLOOKUP(E555,'Info Metodos'!$A$2:$G$80,3,FALSE)</f>
        <v>#N/A</v>
      </c>
      <c r="K555">
        <f t="shared" si="8"/>
        <v>554</v>
      </c>
      <c r="Q555" t="e">
        <f>VLOOKUP(D555,#REF!,1,FALSE)</f>
        <v>#REF!</v>
      </c>
      <c r="R555" t="str">
        <f>IFERROR(VLOOKUP(D555,#REF!,1,FALSE),"No entregado")</f>
        <v>No entregado</v>
      </c>
      <c r="S555" t="str">
        <f>IFERROR(VLOOKUP(D555,#REF!,1,FALSE),"No entregado")</f>
        <v>No entregado</v>
      </c>
    </row>
    <row r="556" spans="1:19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 t="s">
        <v>5721</v>
      </c>
      <c r="H556" t="s">
        <v>5721</v>
      </c>
      <c r="I556" t="e">
        <f>VLOOKUP(E556,'Info Metodos'!$A$2:$G$80,4,FALSE)</f>
        <v>#N/A</v>
      </c>
      <c r="J556" t="e">
        <f>VLOOKUP(E556,'Info Metodos'!$A$2:$G$80,3,FALSE)</f>
        <v>#N/A</v>
      </c>
      <c r="K556">
        <f t="shared" si="8"/>
        <v>555</v>
      </c>
      <c r="Q556" t="e">
        <f>VLOOKUP(D556,#REF!,1,FALSE)</f>
        <v>#REF!</v>
      </c>
      <c r="R556" t="str">
        <f>IFERROR(VLOOKUP(D556,#REF!,1,FALSE),"No entregado")</f>
        <v>No entregado</v>
      </c>
      <c r="S556" t="str">
        <f>IFERROR(VLOOKUP(D556,#REF!,1,FALSE),"No entregado")</f>
        <v>No entregado</v>
      </c>
    </row>
    <row r="557" spans="1:19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 t="s">
        <v>5721</v>
      </c>
      <c r="H557" t="s">
        <v>5721</v>
      </c>
      <c r="I557" t="e">
        <f>VLOOKUP(E557,'Info Metodos'!$A$2:$G$80,4,FALSE)</f>
        <v>#N/A</v>
      </c>
      <c r="J557" t="e">
        <f>VLOOKUP(E557,'Info Metodos'!$A$2:$G$80,3,FALSE)</f>
        <v>#N/A</v>
      </c>
      <c r="K557">
        <f t="shared" si="8"/>
        <v>556</v>
      </c>
      <c r="Q557" t="e">
        <f>VLOOKUP(D557,#REF!,1,FALSE)</f>
        <v>#REF!</v>
      </c>
      <c r="R557" t="str">
        <f>IFERROR(VLOOKUP(D557,#REF!,1,FALSE),"No entregado")</f>
        <v>No entregado</v>
      </c>
      <c r="S557" t="str">
        <f>IFERROR(VLOOKUP(D557,#REF!,1,FALSE),"No entregado")</f>
        <v>No entregado</v>
      </c>
    </row>
    <row r="558" spans="1:19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 t="s">
        <v>5721</v>
      </c>
      <c r="H558" t="s">
        <v>5721</v>
      </c>
      <c r="I558" t="e">
        <f>VLOOKUP(E558,'Info Metodos'!$A$2:$G$80,4,FALSE)</f>
        <v>#N/A</v>
      </c>
      <c r="J558" t="e">
        <f>VLOOKUP(E558,'Info Metodos'!$A$2:$G$80,3,FALSE)</f>
        <v>#N/A</v>
      </c>
      <c r="K558">
        <f t="shared" si="8"/>
        <v>557</v>
      </c>
      <c r="Q558" t="e">
        <f>VLOOKUP(D558,#REF!,1,FALSE)</f>
        <v>#REF!</v>
      </c>
      <c r="R558" t="str">
        <f>IFERROR(VLOOKUP(D558,#REF!,1,FALSE),"No entregado")</f>
        <v>No entregado</v>
      </c>
      <c r="S558" t="str">
        <f>IFERROR(VLOOKUP(D558,#REF!,1,FALSE),"No entregado")</f>
        <v>No entregado</v>
      </c>
    </row>
    <row r="559" spans="1:19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 t="s">
        <v>5721</v>
      </c>
      <c r="H559" t="s">
        <v>5721</v>
      </c>
      <c r="I559" t="e">
        <f>VLOOKUP(E559,'Info Metodos'!$A$2:$G$80,4,FALSE)</f>
        <v>#N/A</v>
      </c>
      <c r="J559" t="e">
        <f>VLOOKUP(E559,'Info Metodos'!$A$2:$G$80,3,FALSE)</f>
        <v>#N/A</v>
      </c>
      <c r="K559">
        <f t="shared" si="8"/>
        <v>558</v>
      </c>
      <c r="Q559" t="e">
        <f>VLOOKUP(D559,#REF!,1,FALSE)</f>
        <v>#REF!</v>
      </c>
      <c r="R559" t="str">
        <f>IFERROR(VLOOKUP(D559,#REF!,1,FALSE),"No entregado")</f>
        <v>No entregado</v>
      </c>
      <c r="S559" t="str">
        <f>IFERROR(VLOOKUP(D559,#REF!,1,FALSE),"No entregado")</f>
        <v>No entregado</v>
      </c>
    </row>
    <row r="560" spans="1:19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 t="s">
        <v>5721</v>
      </c>
      <c r="H560" t="s">
        <v>5721</v>
      </c>
      <c r="I560" t="e">
        <f>VLOOKUP(E560,'Info Metodos'!$A$2:$G$80,4,FALSE)</f>
        <v>#N/A</v>
      </c>
      <c r="J560" t="e">
        <f>VLOOKUP(E560,'Info Metodos'!$A$2:$G$80,3,FALSE)</f>
        <v>#N/A</v>
      </c>
      <c r="K560">
        <f t="shared" si="8"/>
        <v>559</v>
      </c>
      <c r="Q560" t="e">
        <f>VLOOKUP(D560,#REF!,1,FALSE)</f>
        <v>#REF!</v>
      </c>
      <c r="R560" t="str">
        <f>IFERROR(VLOOKUP(D560,#REF!,1,FALSE),"No entregado")</f>
        <v>No entregado</v>
      </c>
      <c r="S560" t="str">
        <f>IFERROR(VLOOKUP(D560,#REF!,1,FALSE),"No entregado")</f>
        <v>No entregado</v>
      </c>
    </row>
    <row r="561" spans="1:19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 t="s">
        <v>5721</v>
      </c>
      <c r="H561" t="s">
        <v>5721</v>
      </c>
      <c r="I561" t="e">
        <f>VLOOKUP(E561,'Info Metodos'!$A$2:$G$80,4,FALSE)</f>
        <v>#N/A</v>
      </c>
      <c r="J561" t="e">
        <f>VLOOKUP(E561,'Info Metodos'!$A$2:$G$80,3,FALSE)</f>
        <v>#N/A</v>
      </c>
      <c r="K561">
        <f t="shared" si="8"/>
        <v>560</v>
      </c>
      <c r="Q561" t="e">
        <f>VLOOKUP(D561,#REF!,1,FALSE)</f>
        <v>#REF!</v>
      </c>
      <c r="R561" t="str">
        <f>IFERROR(VLOOKUP(D561,#REF!,1,FALSE),"No entregado")</f>
        <v>No entregado</v>
      </c>
      <c r="S561" t="str">
        <f>IFERROR(VLOOKUP(D561,#REF!,1,FALSE),"No entregado")</f>
        <v>No entregado</v>
      </c>
    </row>
    <row r="562" spans="1:19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 t="s">
        <v>5721</v>
      </c>
      <c r="H562" t="s">
        <v>5721</v>
      </c>
      <c r="I562" t="e">
        <f>VLOOKUP(E562,'Info Metodos'!$A$2:$G$80,4,FALSE)</f>
        <v>#N/A</v>
      </c>
      <c r="J562" t="e">
        <f>VLOOKUP(E562,'Info Metodos'!$A$2:$G$80,3,FALSE)</f>
        <v>#N/A</v>
      </c>
      <c r="K562">
        <f t="shared" si="8"/>
        <v>561</v>
      </c>
      <c r="Q562" t="e">
        <f>VLOOKUP(D562,#REF!,1,FALSE)</f>
        <v>#REF!</v>
      </c>
      <c r="R562" t="str">
        <f>IFERROR(VLOOKUP(D562,#REF!,1,FALSE),"No entregado")</f>
        <v>No entregado</v>
      </c>
      <c r="S562" t="str">
        <f>IFERROR(VLOOKUP(D562,#REF!,1,FALSE),"No entregado")</f>
        <v>No entregado</v>
      </c>
    </row>
    <row r="563" spans="1:19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 t="s">
        <v>5721</v>
      </c>
      <c r="H563" t="s">
        <v>5721</v>
      </c>
      <c r="I563" t="e">
        <f>VLOOKUP(E563,'Info Metodos'!$A$2:$G$80,4,FALSE)</f>
        <v>#N/A</v>
      </c>
      <c r="J563" t="e">
        <f>VLOOKUP(E563,'Info Metodos'!$A$2:$G$80,3,FALSE)</f>
        <v>#N/A</v>
      </c>
      <c r="K563">
        <f t="shared" si="8"/>
        <v>562</v>
      </c>
      <c r="Q563" t="e">
        <f>VLOOKUP(D563,#REF!,1,FALSE)</f>
        <v>#REF!</v>
      </c>
      <c r="R563" t="str">
        <f>IFERROR(VLOOKUP(D563,#REF!,1,FALSE),"No entregado")</f>
        <v>No entregado</v>
      </c>
      <c r="S563" t="str">
        <f>IFERROR(VLOOKUP(D563,#REF!,1,FALSE),"No entregado")</f>
        <v>No entregado</v>
      </c>
    </row>
    <row r="564" spans="1:19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 t="s">
        <v>5721</v>
      </c>
      <c r="H564" t="s">
        <v>5721</v>
      </c>
      <c r="I564" t="e">
        <f>VLOOKUP(E564,'Info Metodos'!$A$2:$G$80,4,FALSE)</f>
        <v>#N/A</v>
      </c>
      <c r="J564" t="e">
        <f>VLOOKUP(E564,'Info Metodos'!$A$2:$G$80,3,FALSE)</f>
        <v>#N/A</v>
      </c>
      <c r="K564">
        <f t="shared" si="8"/>
        <v>563</v>
      </c>
      <c r="Q564" t="e">
        <f>VLOOKUP(D564,#REF!,1,FALSE)</f>
        <v>#REF!</v>
      </c>
      <c r="R564" t="str">
        <f>IFERROR(VLOOKUP(D564,#REF!,1,FALSE),"No entregado")</f>
        <v>No entregado</v>
      </c>
      <c r="S564" t="str">
        <f>IFERROR(VLOOKUP(D564,#REF!,1,FALSE),"No entregado")</f>
        <v>No entregado</v>
      </c>
    </row>
    <row r="565" spans="1:19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 t="s">
        <v>5721</v>
      </c>
      <c r="H565" t="s">
        <v>5721</v>
      </c>
      <c r="I565" t="e">
        <f>VLOOKUP(E565,'Info Metodos'!$A$2:$G$80,4,FALSE)</f>
        <v>#N/A</v>
      </c>
      <c r="J565" t="e">
        <f>VLOOKUP(E565,'Info Metodos'!$A$2:$G$80,3,FALSE)</f>
        <v>#N/A</v>
      </c>
      <c r="K565">
        <f t="shared" si="8"/>
        <v>564</v>
      </c>
      <c r="Q565" t="e">
        <f>VLOOKUP(D565,#REF!,1,FALSE)</f>
        <v>#REF!</v>
      </c>
      <c r="R565" t="str">
        <f>IFERROR(VLOOKUP(D565,#REF!,1,FALSE),"No entregado")</f>
        <v>No entregado</v>
      </c>
      <c r="S565" t="str">
        <f>IFERROR(VLOOKUP(D565,#REF!,1,FALSE),"No entregado")</f>
        <v>No entregado</v>
      </c>
    </row>
    <row r="566" spans="1:19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 t="s">
        <v>5721</v>
      </c>
      <c r="H566" t="s">
        <v>5721</v>
      </c>
      <c r="I566" t="e">
        <f>VLOOKUP(E566,'Info Metodos'!$A$2:$G$80,4,FALSE)</f>
        <v>#N/A</v>
      </c>
      <c r="J566" t="e">
        <f>VLOOKUP(E566,'Info Metodos'!$A$2:$G$80,3,FALSE)</f>
        <v>#N/A</v>
      </c>
      <c r="K566">
        <f t="shared" si="8"/>
        <v>565</v>
      </c>
      <c r="Q566" t="e">
        <f>VLOOKUP(D566,#REF!,1,FALSE)</f>
        <v>#REF!</v>
      </c>
      <c r="R566" t="str">
        <f>IFERROR(VLOOKUP(D566,#REF!,1,FALSE),"No entregado")</f>
        <v>No entregado</v>
      </c>
      <c r="S566" t="str">
        <f>IFERROR(VLOOKUP(D566,#REF!,1,FALSE),"No entregado")</f>
        <v>No entregado</v>
      </c>
    </row>
    <row r="567" spans="1:19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 t="s">
        <v>5721</v>
      </c>
      <c r="H567" t="s">
        <v>5721</v>
      </c>
      <c r="I567" t="e">
        <f>VLOOKUP(E567,'Info Metodos'!$A$2:$G$80,4,FALSE)</f>
        <v>#N/A</v>
      </c>
      <c r="J567" t="e">
        <f>VLOOKUP(E567,'Info Metodos'!$A$2:$G$80,3,FALSE)</f>
        <v>#N/A</v>
      </c>
      <c r="K567">
        <f t="shared" si="8"/>
        <v>566</v>
      </c>
      <c r="Q567" t="e">
        <f>VLOOKUP(D567,#REF!,1,FALSE)</f>
        <v>#REF!</v>
      </c>
      <c r="R567" t="str">
        <f>IFERROR(VLOOKUP(D567,#REF!,1,FALSE),"No entregado")</f>
        <v>No entregado</v>
      </c>
      <c r="S567" t="str">
        <f>IFERROR(VLOOKUP(D567,#REF!,1,FALSE),"No entregado")</f>
        <v>No entregado</v>
      </c>
    </row>
    <row r="568" spans="1:19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 t="s">
        <v>5721</v>
      </c>
      <c r="H568" t="s">
        <v>5721</v>
      </c>
      <c r="I568" t="e">
        <f>VLOOKUP(E568,'Info Metodos'!$A$2:$G$80,4,FALSE)</f>
        <v>#N/A</v>
      </c>
      <c r="J568" t="e">
        <f>VLOOKUP(E568,'Info Metodos'!$A$2:$G$80,3,FALSE)</f>
        <v>#N/A</v>
      </c>
      <c r="K568">
        <f t="shared" si="8"/>
        <v>567</v>
      </c>
      <c r="Q568" t="e">
        <f>VLOOKUP(D568,#REF!,1,FALSE)</f>
        <v>#REF!</v>
      </c>
      <c r="R568" t="str">
        <f>IFERROR(VLOOKUP(D568,#REF!,1,FALSE),"No entregado")</f>
        <v>No entregado</v>
      </c>
      <c r="S568" t="str">
        <f>IFERROR(VLOOKUP(D568,#REF!,1,FALSE),"No entregado")</f>
        <v>No entregado</v>
      </c>
    </row>
    <row r="569" spans="1:19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 t="s">
        <v>5721</v>
      </c>
      <c r="H569" t="s">
        <v>5721</v>
      </c>
      <c r="I569" t="e">
        <f>VLOOKUP(E569,'Info Metodos'!$A$2:$G$80,4,FALSE)</f>
        <v>#N/A</v>
      </c>
      <c r="J569" t="e">
        <f>VLOOKUP(E569,'Info Metodos'!$A$2:$G$80,3,FALSE)</f>
        <v>#N/A</v>
      </c>
      <c r="K569">
        <f t="shared" si="8"/>
        <v>568</v>
      </c>
      <c r="Q569" t="e">
        <f>VLOOKUP(D569,#REF!,1,FALSE)</f>
        <v>#REF!</v>
      </c>
      <c r="R569" t="str">
        <f>IFERROR(VLOOKUP(D569,#REF!,1,FALSE),"No entregado")</f>
        <v>No entregado</v>
      </c>
      <c r="S569" t="str">
        <f>IFERROR(VLOOKUP(D569,#REF!,1,FALSE),"No entregado")</f>
        <v>No entregado</v>
      </c>
    </row>
    <row r="570" spans="1:19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 t="s">
        <v>5721</v>
      </c>
      <c r="H570" t="s">
        <v>5721</v>
      </c>
      <c r="I570" t="e">
        <f>VLOOKUP(E570,'Info Metodos'!$A$2:$G$80,4,FALSE)</f>
        <v>#N/A</v>
      </c>
      <c r="J570" t="e">
        <f>VLOOKUP(E570,'Info Metodos'!$A$2:$G$80,3,FALSE)</f>
        <v>#N/A</v>
      </c>
      <c r="K570">
        <f t="shared" si="8"/>
        <v>569</v>
      </c>
      <c r="Q570" t="e">
        <f>VLOOKUP(D570,#REF!,1,FALSE)</f>
        <v>#REF!</v>
      </c>
      <c r="R570" t="str">
        <f>IFERROR(VLOOKUP(D570,#REF!,1,FALSE),"No entregado")</f>
        <v>No entregado</v>
      </c>
      <c r="S570" t="str">
        <f>IFERROR(VLOOKUP(D570,#REF!,1,FALSE),"No entregado")</f>
        <v>No entregado</v>
      </c>
    </row>
    <row r="571" spans="1:19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 t="s">
        <v>5721</v>
      </c>
      <c r="H571" t="s">
        <v>5721</v>
      </c>
      <c r="I571" t="e">
        <f>VLOOKUP(E571,'Info Metodos'!$A$2:$G$80,4,FALSE)</f>
        <v>#N/A</v>
      </c>
      <c r="J571" t="e">
        <f>VLOOKUP(E571,'Info Metodos'!$A$2:$G$80,3,FALSE)</f>
        <v>#N/A</v>
      </c>
      <c r="K571">
        <f t="shared" si="8"/>
        <v>570</v>
      </c>
      <c r="Q571" t="e">
        <f>VLOOKUP(D571,#REF!,1,FALSE)</f>
        <v>#REF!</v>
      </c>
      <c r="R571" t="str">
        <f>IFERROR(VLOOKUP(D571,#REF!,1,FALSE),"No entregado")</f>
        <v>No entregado</v>
      </c>
      <c r="S571" t="str">
        <f>IFERROR(VLOOKUP(D571,#REF!,1,FALSE),"No entregado")</f>
        <v>No entregado</v>
      </c>
    </row>
    <row r="572" spans="1:19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 t="s">
        <v>5721</v>
      </c>
      <c r="H572" t="s">
        <v>5721</v>
      </c>
      <c r="I572" t="e">
        <f>VLOOKUP(E572,'Info Metodos'!$A$2:$G$80,4,FALSE)</f>
        <v>#N/A</v>
      </c>
      <c r="J572" t="e">
        <f>VLOOKUP(E572,'Info Metodos'!$A$2:$G$80,3,FALSE)</f>
        <v>#N/A</v>
      </c>
      <c r="K572">
        <f t="shared" si="8"/>
        <v>571</v>
      </c>
      <c r="Q572" t="e">
        <f>VLOOKUP(D572,#REF!,1,FALSE)</f>
        <v>#REF!</v>
      </c>
      <c r="R572" t="str">
        <f>IFERROR(VLOOKUP(D572,#REF!,1,FALSE),"No entregado")</f>
        <v>No entregado</v>
      </c>
      <c r="S572" t="str">
        <f>IFERROR(VLOOKUP(D572,#REF!,1,FALSE),"No entregado")</f>
        <v>No entregado</v>
      </c>
    </row>
    <row r="573" spans="1:19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 t="s">
        <v>5721</v>
      </c>
      <c r="H573" t="s">
        <v>5721</v>
      </c>
      <c r="I573" t="e">
        <f>VLOOKUP(E573,'Info Metodos'!$A$2:$G$80,4,FALSE)</f>
        <v>#N/A</v>
      </c>
      <c r="J573" t="e">
        <f>VLOOKUP(E573,'Info Metodos'!$A$2:$G$80,3,FALSE)</f>
        <v>#N/A</v>
      </c>
      <c r="K573">
        <f t="shared" si="8"/>
        <v>572</v>
      </c>
      <c r="Q573" t="e">
        <f>VLOOKUP(D573,#REF!,1,FALSE)</f>
        <v>#REF!</v>
      </c>
      <c r="R573" t="str">
        <f>IFERROR(VLOOKUP(D573,#REF!,1,FALSE),"No entregado")</f>
        <v>No entregado</v>
      </c>
      <c r="S573" t="str">
        <f>IFERROR(VLOOKUP(D573,#REF!,1,FALSE),"No entregado")</f>
        <v>No entregado</v>
      </c>
    </row>
    <row r="574" spans="1:19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 t="s">
        <v>5721</v>
      </c>
      <c r="H574" t="s">
        <v>5721</v>
      </c>
      <c r="I574" t="e">
        <f>VLOOKUP(E574,'Info Metodos'!$A$2:$G$80,4,FALSE)</f>
        <v>#N/A</v>
      </c>
      <c r="J574" t="e">
        <f>VLOOKUP(E574,'Info Metodos'!$A$2:$G$80,3,FALSE)</f>
        <v>#N/A</v>
      </c>
      <c r="K574">
        <f t="shared" si="8"/>
        <v>573</v>
      </c>
      <c r="Q574" t="e">
        <f>VLOOKUP(D574,#REF!,1,FALSE)</f>
        <v>#REF!</v>
      </c>
      <c r="R574" t="str">
        <f>IFERROR(VLOOKUP(D574,#REF!,1,FALSE),"No entregado")</f>
        <v>No entregado</v>
      </c>
      <c r="S574" t="str">
        <f>IFERROR(VLOOKUP(D574,#REF!,1,FALSE),"No entregado")</f>
        <v>No entregado</v>
      </c>
    </row>
    <row r="575" spans="1:19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 t="s">
        <v>5721</v>
      </c>
      <c r="H575" t="s">
        <v>5721</v>
      </c>
      <c r="I575" t="e">
        <f>VLOOKUP(E575,'Info Metodos'!$A$2:$G$80,4,FALSE)</f>
        <v>#N/A</v>
      </c>
      <c r="J575" t="e">
        <f>VLOOKUP(E575,'Info Metodos'!$A$2:$G$80,3,FALSE)</f>
        <v>#N/A</v>
      </c>
      <c r="K575">
        <f t="shared" si="8"/>
        <v>574</v>
      </c>
      <c r="Q575" t="e">
        <f>VLOOKUP(D575,#REF!,1,FALSE)</f>
        <v>#REF!</v>
      </c>
      <c r="R575" t="str">
        <f>IFERROR(VLOOKUP(D575,#REF!,1,FALSE),"No entregado")</f>
        <v>No entregado</v>
      </c>
      <c r="S575" t="str">
        <f>IFERROR(VLOOKUP(D575,#REF!,1,FALSE),"No entregado")</f>
        <v>No entregado</v>
      </c>
    </row>
    <row r="576" spans="1:19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 t="s">
        <v>5721</v>
      </c>
      <c r="H576" t="s">
        <v>5721</v>
      </c>
      <c r="I576" t="e">
        <f>VLOOKUP(E576,'Info Metodos'!$A$2:$G$80,4,FALSE)</f>
        <v>#N/A</v>
      </c>
      <c r="J576" t="e">
        <f>VLOOKUP(E576,'Info Metodos'!$A$2:$G$80,3,FALSE)</f>
        <v>#N/A</v>
      </c>
      <c r="K576">
        <f t="shared" si="8"/>
        <v>575</v>
      </c>
      <c r="Q576" t="e">
        <f>VLOOKUP(D576,#REF!,1,FALSE)</f>
        <v>#REF!</v>
      </c>
      <c r="R576" t="str">
        <f>IFERROR(VLOOKUP(D576,#REF!,1,FALSE),"No entregado")</f>
        <v>No entregado</v>
      </c>
      <c r="S576" t="str">
        <f>IFERROR(VLOOKUP(D576,#REF!,1,FALSE),"No entregado")</f>
        <v>No entregado</v>
      </c>
    </row>
    <row r="577" spans="1:19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 t="s">
        <v>5721</v>
      </c>
      <c r="H577" t="s">
        <v>5721</v>
      </c>
      <c r="I577" t="e">
        <f>VLOOKUP(E577,'Info Metodos'!$A$2:$G$80,4,FALSE)</f>
        <v>#N/A</v>
      </c>
      <c r="J577" t="e">
        <f>VLOOKUP(E577,'Info Metodos'!$A$2:$G$80,3,FALSE)</f>
        <v>#N/A</v>
      </c>
      <c r="K577">
        <f t="shared" si="8"/>
        <v>576</v>
      </c>
      <c r="Q577" t="e">
        <f>VLOOKUP(D577,#REF!,1,FALSE)</f>
        <v>#REF!</v>
      </c>
      <c r="R577" t="str">
        <f>IFERROR(VLOOKUP(D577,#REF!,1,FALSE),"No entregado")</f>
        <v>No entregado</v>
      </c>
      <c r="S577" t="str">
        <f>IFERROR(VLOOKUP(D577,#REF!,1,FALSE),"No entregado")</f>
        <v>No entregado</v>
      </c>
    </row>
    <row r="578" spans="1:19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 t="s">
        <v>5721</v>
      </c>
      <c r="H578" t="s">
        <v>5721</v>
      </c>
      <c r="I578" t="e">
        <f>VLOOKUP(E578,'Info Metodos'!$A$2:$G$80,4,FALSE)</f>
        <v>#N/A</v>
      </c>
      <c r="J578" t="e">
        <f>VLOOKUP(E578,'Info Metodos'!$A$2:$G$80,3,FALSE)</f>
        <v>#N/A</v>
      </c>
      <c r="K578">
        <f t="shared" si="8"/>
        <v>577</v>
      </c>
      <c r="Q578" t="e">
        <f>VLOOKUP(D578,#REF!,1,FALSE)</f>
        <v>#REF!</v>
      </c>
      <c r="R578" t="str">
        <f>IFERROR(VLOOKUP(D578,#REF!,1,FALSE),"No entregado")</f>
        <v>No entregado</v>
      </c>
      <c r="S578" t="str">
        <f>IFERROR(VLOOKUP(D578,#REF!,1,FALSE),"No entregado")</f>
        <v>No entregado</v>
      </c>
    </row>
    <row r="579" spans="1:19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 t="s">
        <v>5721</v>
      </c>
      <c r="H579" t="s">
        <v>5721</v>
      </c>
      <c r="I579" t="e">
        <f>VLOOKUP(E579,'Info Metodos'!$A$2:$G$80,4,FALSE)</f>
        <v>#N/A</v>
      </c>
      <c r="J579" t="e">
        <f>VLOOKUP(E579,'Info Metodos'!$A$2:$G$80,3,FALSE)</f>
        <v>#N/A</v>
      </c>
      <c r="K579">
        <f t="shared" ref="K579:K642" si="9">A579</f>
        <v>578</v>
      </c>
      <c r="Q579" t="e">
        <f>VLOOKUP(D579,#REF!,1,FALSE)</f>
        <v>#REF!</v>
      </c>
      <c r="R579" t="str">
        <f>IFERROR(VLOOKUP(D579,#REF!,1,FALSE),"No entregado")</f>
        <v>No entregado</v>
      </c>
      <c r="S579" t="str">
        <f>IFERROR(VLOOKUP(D579,#REF!,1,FALSE),"No entregado")</f>
        <v>No entregado</v>
      </c>
    </row>
    <row r="580" spans="1:19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 t="s">
        <v>5721</v>
      </c>
      <c r="H580" t="s">
        <v>5721</v>
      </c>
      <c r="I580" t="e">
        <f>VLOOKUP(E580,'Info Metodos'!$A$2:$G$80,4,FALSE)</f>
        <v>#N/A</v>
      </c>
      <c r="J580" t="e">
        <f>VLOOKUP(E580,'Info Metodos'!$A$2:$G$80,3,FALSE)</f>
        <v>#N/A</v>
      </c>
      <c r="K580">
        <f t="shared" si="9"/>
        <v>579</v>
      </c>
      <c r="Q580" t="e">
        <f>VLOOKUP(D580,#REF!,1,FALSE)</f>
        <v>#REF!</v>
      </c>
      <c r="R580" t="str">
        <f>IFERROR(VLOOKUP(D580,#REF!,1,FALSE),"No entregado")</f>
        <v>No entregado</v>
      </c>
      <c r="S580" t="str">
        <f>IFERROR(VLOOKUP(D580,#REF!,1,FALSE),"No entregado")</f>
        <v>No entregado</v>
      </c>
    </row>
    <row r="581" spans="1:19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 t="s">
        <v>5721</v>
      </c>
      <c r="H581" t="s">
        <v>5721</v>
      </c>
      <c r="I581" t="e">
        <f>VLOOKUP(E581,'Info Metodos'!$A$2:$G$80,4,FALSE)</f>
        <v>#N/A</v>
      </c>
      <c r="J581" t="e">
        <f>VLOOKUP(E581,'Info Metodos'!$A$2:$G$80,3,FALSE)</f>
        <v>#N/A</v>
      </c>
      <c r="K581">
        <f t="shared" si="9"/>
        <v>580</v>
      </c>
      <c r="Q581" t="e">
        <f>VLOOKUP(D581,#REF!,1,FALSE)</f>
        <v>#REF!</v>
      </c>
      <c r="R581" t="str">
        <f>IFERROR(VLOOKUP(D581,#REF!,1,FALSE),"No entregado")</f>
        <v>No entregado</v>
      </c>
      <c r="S581" t="str">
        <f>IFERROR(VLOOKUP(D581,#REF!,1,FALSE),"No entregado")</f>
        <v>No entregado</v>
      </c>
    </row>
    <row r="582" spans="1:19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 t="s">
        <v>5721</v>
      </c>
      <c r="H582" t="s">
        <v>5721</v>
      </c>
      <c r="I582" t="e">
        <f>VLOOKUP(E582,'Info Metodos'!$A$2:$G$80,4,FALSE)</f>
        <v>#N/A</v>
      </c>
      <c r="J582" t="e">
        <f>VLOOKUP(E582,'Info Metodos'!$A$2:$G$80,3,FALSE)</f>
        <v>#N/A</v>
      </c>
      <c r="K582">
        <f t="shared" si="9"/>
        <v>581</v>
      </c>
      <c r="Q582" t="e">
        <f>VLOOKUP(D582,#REF!,1,FALSE)</f>
        <v>#REF!</v>
      </c>
      <c r="R582" t="str">
        <f>IFERROR(VLOOKUP(D582,#REF!,1,FALSE),"No entregado")</f>
        <v>No entregado</v>
      </c>
      <c r="S582" t="str">
        <f>IFERROR(VLOOKUP(D582,#REF!,1,FALSE),"No entregado")</f>
        <v>No entregado</v>
      </c>
    </row>
    <row r="583" spans="1:19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 t="s">
        <v>5721</v>
      </c>
      <c r="H583" t="s">
        <v>5721</v>
      </c>
      <c r="I583" t="e">
        <f>VLOOKUP(E583,'Info Metodos'!$A$2:$G$80,4,FALSE)</f>
        <v>#N/A</v>
      </c>
      <c r="J583" t="e">
        <f>VLOOKUP(E583,'Info Metodos'!$A$2:$G$80,3,FALSE)</f>
        <v>#N/A</v>
      </c>
      <c r="K583">
        <f t="shared" si="9"/>
        <v>582</v>
      </c>
      <c r="Q583" t="e">
        <f>VLOOKUP(D583,#REF!,1,FALSE)</f>
        <v>#REF!</v>
      </c>
      <c r="R583" t="str">
        <f>IFERROR(VLOOKUP(D583,#REF!,1,FALSE),"No entregado")</f>
        <v>No entregado</v>
      </c>
      <c r="S583" t="str">
        <f>IFERROR(VLOOKUP(D583,#REF!,1,FALSE),"No entregado")</f>
        <v>No entregado</v>
      </c>
    </row>
    <row r="584" spans="1:19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 t="s">
        <v>5721</v>
      </c>
      <c r="H584" t="s">
        <v>5721</v>
      </c>
      <c r="I584" t="e">
        <f>VLOOKUP(E584,'Info Metodos'!$A$2:$G$80,4,FALSE)</f>
        <v>#N/A</v>
      </c>
      <c r="J584" t="e">
        <f>VLOOKUP(E584,'Info Metodos'!$A$2:$G$80,3,FALSE)</f>
        <v>#N/A</v>
      </c>
      <c r="K584">
        <f t="shared" si="9"/>
        <v>583</v>
      </c>
      <c r="Q584" t="e">
        <f>VLOOKUP(D584,#REF!,1,FALSE)</f>
        <v>#REF!</v>
      </c>
      <c r="R584" t="str">
        <f>IFERROR(VLOOKUP(D584,#REF!,1,FALSE),"No entregado")</f>
        <v>No entregado</v>
      </c>
      <c r="S584" t="str">
        <f>IFERROR(VLOOKUP(D584,#REF!,1,FALSE),"No entregado")</f>
        <v>No entregado</v>
      </c>
    </row>
    <row r="585" spans="1:19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 t="s">
        <v>5721</v>
      </c>
      <c r="H585" t="s">
        <v>5721</v>
      </c>
      <c r="I585" t="e">
        <f>VLOOKUP(E585,'Info Metodos'!$A$2:$G$80,4,FALSE)</f>
        <v>#N/A</v>
      </c>
      <c r="J585" t="e">
        <f>VLOOKUP(E585,'Info Metodos'!$A$2:$G$80,3,FALSE)</f>
        <v>#N/A</v>
      </c>
      <c r="K585">
        <f t="shared" si="9"/>
        <v>584</v>
      </c>
      <c r="Q585" t="e">
        <f>VLOOKUP(D585,#REF!,1,FALSE)</f>
        <v>#REF!</v>
      </c>
      <c r="R585" t="str">
        <f>IFERROR(VLOOKUP(D585,#REF!,1,FALSE),"No entregado")</f>
        <v>No entregado</v>
      </c>
      <c r="S585" t="str">
        <f>IFERROR(VLOOKUP(D585,#REF!,1,FALSE),"No entregado")</f>
        <v>No entregado</v>
      </c>
    </row>
    <row r="586" spans="1:19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 t="s">
        <v>5721</v>
      </c>
      <c r="H586" t="s">
        <v>5721</v>
      </c>
      <c r="I586" t="e">
        <f>VLOOKUP(E586,'Info Metodos'!$A$2:$G$80,4,FALSE)</f>
        <v>#N/A</v>
      </c>
      <c r="J586" t="e">
        <f>VLOOKUP(E586,'Info Metodos'!$A$2:$G$80,3,FALSE)</f>
        <v>#N/A</v>
      </c>
      <c r="K586">
        <f t="shared" si="9"/>
        <v>585</v>
      </c>
      <c r="Q586" t="e">
        <f>VLOOKUP(D586,#REF!,1,FALSE)</f>
        <v>#REF!</v>
      </c>
      <c r="R586" t="str">
        <f>IFERROR(VLOOKUP(D586,#REF!,1,FALSE),"No entregado")</f>
        <v>No entregado</v>
      </c>
      <c r="S586" t="str">
        <f>IFERROR(VLOOKUP(D586,#REF!,1,FALSE),"No entregado")</f>
        <v>No entregado</v>
      </c>
    </row>
    <row r="587" spans="1:19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 t="s">
        <v>5721</v>
      </c>
      <c r="H587" t="s">
        <v>5721</v>
      </c>
      <c r="I587" t="e">
        <f>VLOOKUP(E587,'Info Metodos'!$A$2:$G$80,4,FALSE)</f>
        <v>#N/A</v>
      </c>
      <c r="J587" t="e">
        <f>VLOOKUP(E587,'Info Metodos'!$A$2:$G$80,3,FALSE)</f>
        <v>#N/A</v>
      </c>
      <c r="K587">
        <f t="shared" si="9"/>
        <v>586</v>
      </c>
      <c r="Q587" t="e">
        <f>VLOOKUP(D587,#REF!,1,FALSE)</f>
        <v>#REF!</v>
      </c>
      <c r="R587" t="str">
        <f>IFERROR(VLOOKUP(D587,#REF!,1,FALSE),"No entregado")</f>
        <v>No entregado</v>
      </c>
      <c r="S587" t="str">
        <f>IFERROR(VLOOKUP(D587,#REF!,1,FALSE),"No entregado")</f>
        <v>No entregado</v>
      </c>
    </row>
    <row r="588" spans="1:19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 t="s">
        <v>5721</v>
      </c>
      <c r="H588" t="s">
        <v>5721</v>
      </c>
      <c r="I588" t="e">
        <f>VLOOKUP(E588,'Info Metodos'!$A$2:$G$80,4,FALSE)</f>
        <v>#N/A</v>
      </c>
      <c r="J588" t="e">
        <f>VLOOKUP(E588,'Info Metodos'!$A$2:$G$80,3,FALSE)</f>
        <v>#N/A</v>
      </c>
      <c r="K588">
        <f t="shared" si="9"/>
        <v>587</v>
      </c>
      <c r="Q588" t="e">
        <f>VLOOKUP(D588,#REF!,1,FALSE)</f>
        <v>#REF!</v>
      </c>
      <c r="R588" t="str">
        <f>IFERROR(VLOOKUP(D588,#REF!,1,FALSE),"No entregado")</f>
        <v>No entregado</v>
      </c>
      <c r="S588" t="str">
        <f>IFERROR(VLOOKUP(D588,#REF!,1,FALSE),"No entregado")</f>
        <v>No entregado</v>
      </c>
    </row>
    <row r="589" spans="1:19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 t="s">
        <v>5721</v>
      </c>
      <c r="H589" t="s">
        <v>5721</v>
      </c>
      <c r="I589" t="e">
        <f>VLOOKUP(E589,'Info Metodos'!$A$2:$G$80,4,FALSE)</f>
        <v>#N/A</v>
      </c>
      <c r="J589" t="e">
        <f>VLOOKUP(E589,'Info Metodos'!$A$2:$G$80,3,FALSE)</f>
        <v>#N/A</v>
      </c>
      <c r="K589">
        <f t="shared" si="9"/>
        <v>588</v>
      </c>
      <c r="Q589" t="e">
        <f>VLOOKUP(D589,#REF!,1,FALSE)</f>
        <v>#REF!</v>
      </c>
      <c r="R589" t="str">
        <f>IFERROR(VLOOKUP(D589,#REF!,1,FALSE),"No entregado")</f>
        <v>No entregado</v>
      </c>
      <c r="S589" t="str">
        <f>IFERROR(VLOOKUP(D589,#REF!,1,FALSE),"No entregado")</f>
        <v>No entregado</v>
      </c>
    </row>
    <row r="590" spans="1:19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 t="s">
        <v>5721</v>
      </c>
      <c r="H590" t="s">
        <v>5721</v>
      </c>
      <c r="I590" t="e">
        <f>VLOOKUP(E590,'Info Metodos'!$A$2:$G$80,4,FALSE)</f>
        <v>#N/A</v>
      </c>
      <c r="J590" t="e">
        <f>VLOOKUP(E590,'Info Metodos'!$A$2:$G$80,3,FALSE)</f>
        <v>#N/A</v>
      </c>
      <c r="K590">
        <f t="shared" si="9"/>
        <v>589</v>
      </c>
      <c r="Q590" t="e">
        <f>VLOOKUP(D590,#REF!,1,FALSE)</f>
        <v>#REF!</v>
      </c>
      <c r="R590" t="str">
        <f>IFERROR(VLOOKUP(D590,#REF!,1,FALSE),"No entregado")</f>
        <v>No entregado</v>
      </c>
      <c r="S590" t="str">
        <f>IFERROR(VLOOKUP(D590,#REF!,1,FALSE),"No entregado")</f>
        <v>No entregado</v>
      </c>
    </row>
    <row r="591" spans="1:19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 t="s">
        <v>5721</v>
      </c>
      <c r="H591" t="s">
        <v>5721</v>
      </c>
      <c r="I591" t="e">
        <f>VLOOKUP(E591,'Info Metodos'!$A$2:$G$80,4,FALSE)</f>
        <v>#N/A</v>
      </c>
      <c r="J591" t="e">
        <f>VLOOKUP(E591,'Info Metodos'!$A$2:$G$80,3,FALSE)</f>
        <v>#N/A</v>
      </c>
      <c r="K591">
        <f t="shared" si="9"/>
        <v>590</v>
      </c>
      <c r="Q591" t="e">
        <f>VLOOKUP(D591,#REF!,1,FALSE)</f>
        <v>#REF!</v>
      </c>
      <c r="R591" t="str">
        <f>IFERROR(VLOOKUP(D591,#REF!,1,FALSE),"No entregado")</f>
        <v>No entregado</v>
      </c>
      <c r="S591" t="str">
        <f>IFERROR(VLOOKUP(D591,#REF!,1,FALSE),"No entregado")</f>
        <v>No entregado</v>
      </c>
    </row>
    <row r="592" spans="1:19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 t="s">
        <v>5721</v>
      </c>
      <c r="H592" t="s">
        <v>5721</v>
      </c>
      <c r="I592" t="e">
        <f>VLOOKUP(E592,'Info Metodos'!$A$2:$G$80,4,FALSE)</f>
        <v>#N/A</v>
      </c>
      <c r="J592" t="e">
        <f>VLOOKUP(E592,'Info Metodos'!$A$2:$G$80,3,FALSE)</f>
        <v>#N/A</v>
      </c>
      <c r="K592">
        <f t="shared" si="9"/>
        <v>591</v>
      </c>
      <c r="Q592" t="e">
        <f>VLOOKUP(D592,#REF!,1,FALSE)</f>
        <v>#REF!</v>
      </c>
      <c r="R592" t="str">
        <f>IFERROR(VLOOKUP(D592,#REF!,1,FALSE),"No entregado")</f>
        <v>No entregado</v>
      </c>
      <c r="S592" t="str">
        <f>IFERROR(VLOOKUP(D592,#REF!,1,FALSE),"No entregado")</f>
        <v>No entregado</v>
      </c>
    </row>
    <row r="593" spans="1:19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 t="s">
        <v>5721</v>
      </c>
      <c r="H593" t="s">
        <v>5721</v>
      </c>
      <c r="I593" t="e">
        <f>VLOOKUP(E593,'Info Metodos'!$A$2:$G$80,4,FALSE)</f>
        <v>#N/A</v>
      </c>
      <c r="J593" t="e">
        <f>VLOOKUP(E593,'Info Metodos'!$A$2:$G$80,3,FALSE)</f>
        <v>#N/A</v>
      </c>
      <c r="K593">
        <f t="shared" si="9"/>
        <v>592</v>
      </c>
      <c r="Q593" t="e">
        <f>VLOOKUP(D593,#REF!,1,FALSE)</f>
        <v>#REF!</v>
      </c>
      <c r="R593" t="str">
        <f>IFERROR(VLOOKUP(D593,#REF!,1,FALSE),"No entregado")</f>
        <v>No entregado</v>
      </c>
      <c r="S593" t="str">
        <f>IFERROR(VLOOKUP(D593,#REF!,1,FALSE),"No entregado")</f>
        <v>No entregado</v>
      </c>
    </row>
    <row r="594" spans="1:19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 t="s">
        <v>5721</v>
      </c>
      <c r="H594" t="s">
        <v>5721</v>
      </c>
      <c r="I594" t="e">
        <f>VLOOKUP(E594,'Info Metodos'!$A$2:$G$80,4,FALSE)</f>
        <v>#N/A</v>
      </c>
      <c r="J594" t="e">
        <f>VLOOKUP(E594,'Info Metodos'!$A$2:$G$80,3,FALSE)</f>
        <v>#N/A</v>
      </c>
      <c r="K594">
        <f t="shared" si="9"/>
        <v>593</v>
      </c>
      <c r="Q594" t="e">
        <f>VLOOKUP(D594,#REF!,1,FALSE)</f>
        <v>#REF!</v>
      </c>
      <c r="R594" t="str">
        <f>IFERROR(VLOOKUP(D594,#REF!,1,FALSE),"No entregado")</f>
        <v>No entregado</v>
      </c>
      <c r="S594" t="str">
        <f>IFERROR(VLOOKUP(D594,#REF!,1,FALSE),"No entregado")</f>
        <v>No entregado</v>
      </c>
    </row>
    <row r="595" spans="1:19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 t="s">
        <v>5721</v>
      </c>
      <c r="H595" t="s">
        <v>5721</v>
      </c>
      <c r="I595" t="e">
        <f>VLOOKUP(E595,'Info Metodos'!$A$2:$G$80,4,FALSE)</f>
        <v>#N/A</v>
      </c>
      <c r="J595" t="e">
        <f>VLOOKUP(E595,'Info Metodos'!$A$2:$G$80,3,FALSE)</f>
        <v>#N/A</v>
      </c>
      <c r="K595">
        <f t="shared" si="9"/>
        <v>594</v>
      </c>
      <c r="Q595" t="e">
        <f>VLOOKUP(D595,#REF!,1,FALSE)</f>
        <v>#REF!</v>
      </c>
      <c r="R595" t="str">
        <f>IFERROR(VLOOKUP(D595,#REF!,1,FALSE),"No entregado")</f>
        <v>No entregado</v>
      </c>
      <c r="S595" t="str">
        <f>IFERROR(VLOOKUP(D595,#REF!,1,FALSE),"No entregado")</f>
        <v>No entregado</v>
      </c>
    </row>
    <row r="596" spans="1:19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 t="s">
        <v>5721</v>
      </c>
      <c r="H596" t="s">
        <v>5721</v>
      </c>
      <c r="I596" t="e">
        <f>VLOOKUP(E596,'Info Metodos'!$A$2:$G$80,4,FALSE)</f>
        <v>#N/A</v>
      </c>
      <c r="J596" t="e">
        <f>VLOOKUP(E596,'Info Metodos'!$A$2:$G$80,3,FALSE)</f>
        <v>#N/A</v>
      </c>
      <c r="K596">
        <f t="shared" si="9"/>
        <v>595</v>
      </c>
      <c r="Q596" t="e">
        <f>VLOOKUP(D596,#REF!,1,FALSE)</f>
        <v>#REF!</v>
      </c>
      <c r="R596" t="str">
        <f>IFERROR(VLOOKUP(D596,#REF!,1,FALSE),"No entregado")</f>
        <v>No entregado</v>
      </c>
      <c r="S596" t="str">
        <f>IFERROR(VLOOKUP(D596,#REF!,1,FALSE),"No entregado")</f>
        <v>No entregado</v>
      </c>
    </row>
    <row r="597" spans="1:19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 t="s">
        <v>5721</v>
      </c>
      <c r="H597" t="s">
        <v>5721</v>
      </c>
      <c r="I597" t="e">
        <f>VLOOKUP(E597,'Info Metodos'!$A$2:$G$80,4,FALSE)</f>
        <v>#N/A</v>
      </c>
      <c r="J597" t="e">
        <f>VLOOKUP(E597,'Info Metodos'!$A$2:$G$80,3,FALSE)</f>
        <v>#N/A</v>
      </c>
      <c r="K597">
        <f t="shared" si="9"/>
        <v>596</v>
      </c>
      <c r="Q597" t="e">
        <f>VLOOKUP(D597,#REF!,1,FALSE)</f>
        <v>#REF!</v>
      </c>
      <c r="R597" t="str">
        <f>IFERROR(VLOOKUP(D597,#REF!,1,FALSE),"No entregado")</f>
        <v>No entregado</v>
      </c>
      <c r="S597" t="str">
        <f>IFERROR(VLOOKUP(D597,#REF!,1,FALSE),"No entregado")</f>
        <v>No entregado</v>
      </c>
    </row>
    <row r="598" spans="1:19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 t="s">
        <v>5721</v>
      </c>
      <c r="H598" t="s">
        <v>5721</v>
      </c>
      <c r="I598" t="e">
        <f>VLOOKUP(E598,'Info Metodos'!$A$2:$G$80,4,FALSE)</f>
        <v>#N/A</v>
      </c>
      <c r="J598" t="e">
        <f>VLOOKUP(E598,'Info Metodos'!$A$2:$G$80,3,FALSE)</f>
        <v>#N/A</v>
      </c>
      <c r="K598">
        <f t="shared" si="9"/>
        <v>597</v>
      </c>
      <c r="Q598" t="e">
        <f>VLOOKUP(D598,#REF!,1,FALSE)</f>
        <v>#REF!</v>
      </c>
      <c r="R598" t="str">
        <f>IFERROR(VLOOKUP(D598,#REF!,1,FALSE),"No entregado")</f>
        <v>No entregado</v>
      </c>
      <c r="S598" t="str">
        <f>IFERROR(VLOOKUP(D598,#REF!,1,FALSE),"No entregado")</f>
        <v>No entregado</v>
      </c>
    </row>
    <row r="599" spans="1:19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 t="s">
        <v>5721</v>
      </c>
      <c r="H599" t="s">
        <v>5721</v>
      </c>
      <c r="I599" t="e">
        <f>VLOOKUP(E599,'Info Metodos'!$A$2:$G$80,4,FALSE)</f>
        <v>#N/A</v>
      </c>
      <c r="J599" t="e">
        <f>VLOOKUP(E599,'Info Metodos'!$A$2:$G$80,3,FALSE)</f>
        <v>#N/A</v>
      </c>
      <c r="K599">
        <f t="shared" si="9"/>
        <v>598</v>
      </c>
      <c r="Q599" t="e">
        <f>VLOOKUP(D599,#REF!,1,FALSE)</f>
        <v>#REF!</v>
      </c>
      <c r="R599" t="str">
        <f>IFERROR(VLOOKUP(D599,#REF!,1,FALSE),"No entregado")</f>
        <v>No entregado</v>
      </c>
      <c r="S599" t="str">
        <f>IFERROR(VLOOKUP(D599,#REF!,1,FALSE),"No entregado")</f>
        <v>No entregado</v>
      </c>
    </row>
    <row r="600" spans="1:19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 t="s">
        <v>5721</v>
      </c>
      <c r="H600" t="s">
        <v>5721</v>
      </c>
      <c r="I600" t="e">
        <f>VLOOKUP(E600,'Info Metodos'!$A$2:$G$80,4,FALSE)</f>
        <v>#N/A</v>
      </c>
      <c r="J600" t="e">
        <f>VLOOKUP(E600,'Info Metodos'!$A$2:$G$80,3,FALSE)</f>
        <v>#N/A</v>
      </c>
      <c r="K600">
        <f t="shared" si="9"/>
        <v>599</v>
      </c>
      <c r="Q600" t="e">
        <f>VLOOKUP(D600,#REF!,1,FALSE)</f>
        <v>#REF!</v>
      </c>
      <c r="R600" t="str">
        <f>IFERROR(VLOOKUP(D600,#REF!,1,FALSE),"No entregado")</f>
        <v>No entregado</v>
      </c>
      <c r="S600" t="str">
        <f>IFERROR(VLOOKUP(D600,#REF!,1,FALSE),"No entregado")</f>
        <v>No entregado</v>
      </c>
    </row>
    <row r="601" spans="1:19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 t="s">
        <v>5721</v>
      </c>
      <c r="H601" t="s">
        <v>5721</v>
      </c>
      <c r="I601" t="e">
        <f>VLOOKUP(E601,'Info Metodos'!$A$2:$G$80,4,FALSE)</f>
        <v>#N/A</v>
      </c>
      <c r="J601" t="e">
        <f>VLOOKUP(E601,'Info Metodos'!$A$2:$G$80,3,FALSE)</f>
        <v>#N/A</v>
      </c>
      <c r="K601">
        <f t="shared" si="9"/>
        <v>600</v>
      </c>
      <c r="Q601" t="e">
        <f>VLOOKUP(D601,#REF!,1,FALSE)</f>
        <v>#REF!</v>
      </c>
      <c r="R601" t="str">
        <f>IFERROR(VLOOKUP(D601,#REF!,1,FALSE),"No entregado")</f>
        <v>No entregado</v>
      </c>
      <c r="S601" t="str">
        <f>IFERROR(VLOOKUP(D601,#REF!,1,FALSE),"No entregado")</f>
        <v>No entregado</v>
      </c>
    </row>
    <row r="602" spans="1:19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 t="s">
        <v>5721</v>
      </c>
      <c r="H602" t="s">
        <v>5721</v>
      </c>
      <c r="I602" t="e">
        <f>VLOOKUP(E602,'Info Metodos'!$A$2:$G$80,4,FALSE)</f>
        <v>#N/A</v>
      </c>
      <c r="J602" t="e">
        <f>VLOOKUP(E602,'Info Metodos'!$A$2:$G$80,3,FALSE)</f>
        <v>#N/A</v>
      </c>
      <c r="K602">
        <f t="shared" si="9"/>
        <v>601</v>
      </c>
      <c r="Q602" t="e">
        <f>VLOOKUP(D602,#REF!,1,FALSE)</f>
        <v>#REF!</v>
      </c>
      <c r="R602" t="str">
        <f>IFERROR(VLOOKUP(D602,#REF!,1,FALSE),"No entregado")</f>
        <v>No entregado</v>
      </c>
      <c r="S602" t="str">
        <f>IFERROR(VLOOKUP(D602,#REF!,1,FALSE),"No entregado")</f>
        <v>No entregado</v>
      </c>
    </row>
    <row r="603" spans="1:19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 t="s">
        <v>5721</v>
      </c>
      <c r="H603" t="s">
        <v>5721</v>
      </c>
      <c r="I603" t="e">
        <f>VLOOKUP(E603,'Info Metodos'!$A$2:$G$80,4,FALSE)</f>
        <v>#N/A</v>
      </c>
      <c r="J603" t="e">
        <f>VLOOKUP(E603,'Info Metodos'!$A$2:$G$80,3,FALSE)</f>
        <v>#N/A</v>
      </c>
      <c r="K603">
        <f t="shared" si="9"/>
        <v>602</v>
      </c>
      <c r="Q603" t="e">
        <f>VLOOKUP(D603,#REF!,1,FALSE)</f>
        <v>#REF!</v>
      </c>
      <c r="R603" t="str">
        <f>IFERROR(VLOOKUP(D603,#REF!,1,FALSE),"No entregado")</f>
        <v>No entregado</v>
      </c>
      <c r="S603" t="str">
        <f>IFERROR(VLOOKUP(D603,#REF!,1,FALSE),"No entregado")</f>
        <v>No entregado</v>
      </c>
    </row>
    <row r="604" spans="1:19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 t="s">
        <v>5721</v>
      </c>
      <c r="H604" t="s">
        <v>5721</v>
      </c>
      <c r="I604" t="e">
        <f>VLOOKUP(E604,'Info Metodos'!$A$2:$G$80,4,FALSE)</f>
        <v>#N/A</v>
      </c>
      <c r="J604" t="e">
        <f>VLOOKUP(E604,'Info Metodos'!$A$2:$G$80,3,FALSE)</f>
        <v>#N/A</v>
      </c>
      <c r="K604">
        <f t="shared" si="9"/>
        <v>603</v>
      </c>
      <c r="Q604" t="e">
        <f>VLOOKUP(D604,#REF!,1,FALSE)</f>
        <v>#REF!</v>
      </c>
      <c r="R604" t="str">
        <f>IFERROR(VLOOKUP(D604,#REF!,1,FALSE),"No entregado")</f>
        <v>No entregado</v>
      </c>
      <c r="S604" t="str">
        <f>IFERROR(VLOOKUP(D604,#REF!,1,FALSE),"No entregado")</f>
        <v>No entregado</v>
      </c>
    </row>
    <row r="605" spans="1:19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 t="s">
        <v>5721</v>
      </c>
      <c r="H605" t="s">
        <v>5721</v>
      </c>
      <c r="I605" t="e">
        <f>VLOOKUP(E605,'Info Metodos'!$A$2:$G$80,4,FALSE)</f>
        <v>#N/A</v>
      </c>
      <c r="J605" t="e">
        <f>VLOOKUP(E605,'Info Metodos'!$A$2:$G$80,3,FALSE)</f>
        <v>#N/A</v>
      </c>
      <c r="K605">
        <f t="shared" si="9"/>
        <v>604</v>
      </c>
      <c r="Q605" t="e">
        <f>VLOOKUP(D605,#REF!,1,FALSE)</f>
        <v>#REF!</v>
      </c>
      <c r="R605" t="str">
        <f>IFERROR(VLOOKUP(D605,#REF!,1,FALSE),"No entregado")</f>
        <v>No entregado</v>
      </c>
      <c r="S605" t="str">
        <f>IFERROR(VLOOKUP(D605,#REF!,1,FALSE),"No entregado")</f>
        <v>No entregado</v>
      </c>
    </row>
    <row r="606" spans="1:19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 t="s">
        <v>5721</v>
      </c>
      <c r="H606" t="s">
        <v>5721</v>
      </c>
      <c r="I606" t="e">
        <f>VLOOKUP(E606,'Info Metodos'!$A$2:$G$80,4,FALSE)</f>
        <v>#N/A</v>
      </c>
      <c r="J606" t="e">
        <f>VLOOKUP(E606,'Info Metodos'!$A$2:$G$80,3,FALSE)</f>
        <v>#N/A</v>
      </c>
      <c r="K606">
        <f t="shared" si="9"/>
        <v>605</v>
      </c>
      <c r="Q606" t="e">
        <f>VLOOKUP(D606,#REF!,1,FALSE)</f>
        <v>#REF!</v>
      </c>
      <c r="R606" t="str">
        <f>IFERROR(VLOOKUP(D606,#REF!,1,FALSE),"No entregado")</f>
        <v>No entregado</v>
      </c>
      <c r="S606" t="str">
        <f>IFERROR(VLOOKUP(D606,#REF!,1,FALSE),"No entregado")</f>
        <v>No entregado</v>
      </c>
    </row>
    <row r="607" spans="1:19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 t="s">
        <v>5721</v>
      </c>
      <c r="H607" t="s">
        <v>5721</v>
      </c>
      <c r="I607" t="e">
        <f>VLOOKUP(E607,'Info Metodos'!$A$2:$G$80,4,FALSE)</f>
        <v>#N/A</v>
      </c>
      <c r="J607" t="e">
        <f>VLOOKUP(E607,'Info Metodos'!$A$2:$G$80,3,FALSE)</f>
        <v>#N/A</v>
      </c>
      <c r="K607">
        <f t="shared" si="9"/>
        <v>606</v>
      </c>
      <c r="Q607" t="e">
        <f>VLOOKUP(D607,#REF!,1,FALSE)</f>
        <v>#REF!</v>
      </c>
      <c r="R607" t="str">
        <f>IFERROR(VLOOKUP(D607,#REF!,1,FALSE),"No entregado")</f>
        <v>No entregado</v>
      </c>
      <c r="S607" t="str">
        <f>IFERROR(VLOOKUP(D607,#REF!,1,FALSE),"No entregado")</f>
        <v>No entregado</v>
      </c>
    </row>
    <row r="608" spans="1:19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 t="s">
        <v>5721</v>
      </c>
      <c r="H608" t="s">
        <v>5721</v>
      </c>
      <c r="I608" t="e">
        <f>VLOOKUP(E608,'Info Metodos'!$A$2:$G$80,4,FALSE)</f>
        <v>#N/A</v>
      </c>
      <c r="J608" t="e">
        <f>VLOOKUP(E608,'Info Metodos'!$A$2:$G$80,3,FALSE)</f>
        <v>#N/A</v>
      </c>
      <c r="K608">
        <f t="shared" si="9"/>
        <v>607</v>
      </c>
      <c r="Q608" t="e">
        <f>VLOOKUP(D608,#REF!,1,FALSE)</f>
        <v>#REF!</v>
      </c>
      <c r="R608" t="str">
        <f>IFERROR(VLOOKUP(D608,#REF!,1,FALSE),"No entregado")</f>
        <v>No entregado</v>
      </c>
      <c r="S608" t="str">
        <f>IFERROR(VLOOKUP(D608,#REF!,1,FALSE),"No entregado")</f>
        <v>No entregado</v>
      </c>
    </row>
    <row r="609" spans="1:19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 t="s">
        <v>5721</v>
      </c>
      <c r="H609" t="s">
        <v>5721</v>
      </c>
      <c r="I609" t="e">
        <f>VLOOKUP(E609,'Info Metodos'!$A$2:$G$80,4,FALSE)</f>
        <v>#N/A</v>
      </c>
      <c r="J609" t="e">
        <f>VLOOKUP(E609,'Info Metodos'!$A$2:$G$80,3,FALSE)</f>
        <v>#N/A</v>
      </c>
      <c r="K609">
        <f t="shared" si="9"/>
        <v>608</v>
      </c>
      <c r="Q609" t="e">
        <f>VLOOKUP(D609,#REF!,1,FALSE)</f>
        <v>#REF!</v>
      </c>
      <c r="R609" t="str">
        <f>IFERROR(VLOOKUP(D609,#REF!,1,FALSE),"No entregado")</f>
        <v>No entregado</v>
      </c>
      <c r="S609" t="str">
        <f>IFERROR(VLOOKUP(D609,#REF!,1,FALSE),"No entregado")</f>
        <v>No entregado</v>
      </c>
    </row>
    <row r="610" spans="1:19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 t="s">
        <v>5721</v>
      </c>
      <c r="H610" t="s">
        <v>5721</v>
      </c>
      <c r="I610" t="e">
        <f>VLOOKUP(E610,'Info Metodos'!$A$2:$G$80,4,FALSE)</f>
        <v>#N/A</v>
      </c>
      <c r="J610" t="e">
        <f>VLOOKUP(E610,'Info Metodos'!$A$2:$G$80,3,FALSE)</f>
        <v>#N/A</v>
      </c>
      <c r="K610">
        <f t="shared" si="9"/>
        <v>609</v>
      </c>
      <c r="Q610" t="e">
        <f>VLOOKUP(D610,#REF!,1,FALSE)</f>
        <v>#REF!</v>
      </c>
      <c r="R610" t="str">
        <f>IFERROR(VLOOKUP(D610,#REF!,1,FALSE),"No entregado")</f>
        <v>No entregado</v>
      </c>
      <c r="S610" t="str">
        <f>IFERROR(VLOOKUP(D610,#REF!,1,FALSE),"No entregado")</f>
        <v>No entregado</v>
      </c>
    </row>
    <row r="611" spans="1:19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 t="s">
        <v>5721</v>
      </c>
      <c r="H611" t="s">
        <v>5721</v>
      </c>
      <c r="I611" t="e">
        <f>VLOOKUP(E611,'Info Metodos'!$A$2:$G$80,4,FALSE)</f>
        <v>#N/A</v>
      </c>
      <c r="J611" t="e">
        <f>VLOOKUP(E611,'Info Metodos'!$A$2:$G$80,3,FALSE)</f>
        <v>#N/A</v>
      </c>
      <c r="K611">
        <f t="shared" si="9"/>
        <v>610</v>
      </c>
      <c r="Q611" t="e">
        <f>VLOOKUP(D611,#REF!,1,FALSE)</f>
        <v>#REF!</v>
      </c>
      <c r="R611" t="str">
        <f>IFERROR(VLOOKUP(D611,#REF!,1,FALSE),"No entregado")</f>
        <v>No entregado</v>
      </c>
      <c r="S611" t="str">
        <f>IFERROR(VLOOKUP(D611,#REF!,1,FALSE),"No entregado")</f>
        <v>No entregado</v>
      </c>
    </row>
    <row r="612" spans="1:19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 t="s">
        <v>5721</v>
      </c>
      <c r="H612" t="s">
        <v>5721</v>
      </c>
      <c r="I612" t="e">
        <f>VLOOKUP(E612,'Info Metodos'!$A$2:$G$80,4,FALSE)</f>
        <v>#N/A</v>
      </c>
      <c r="J612" t="e">
        <f>VLOOKUP(E612,'Info Metodos'!$A$2:$G$80,3,FALSE)</f>
        <v>#N/A</v>
      </c>
      <c r="K612">
        <f t="shared" si="9"/>
        <v>611</v>
      </c>
      <c r="Q612" t="e">
        <f>VLOOKUP(D612,#REF!,1,FALSE)</f>
        <v>#REF!</v>
      </c>
      <c r="R612" t="str">
        <f>IFERROR(VLOOKUP(D612,#REF!,1,FALSE),"No entregado")</f>
        <v>No entregado</v>
      </c>
      <c r="S612" t="str">
        <f>IFERROR(VLOOKUP(D612,#REF!,1,FALSE),"No entregado")</f>
        <v>No entregado</v>
      </c>
    </row>
    <row r="613" spans="1:19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 t="s">
        <v>5721</v>
      </c>
      <c r="H613" t="s">
        <v>5721</v>
      </c>
      <c r="I613" t="e">
        <f>VLOOKUP(E613,'Info Metodos'!$A$2:$G$80,4,FALSE)</f>
        <v>#N/A</v>
      </c>
      <c r="J613" t="e">
        <f>VLOOKUP(E613,'Info Metodos'!$A$2:$G$80,3,FALSE)</f>
        <v>#N/A</v>
      </c>
      <c r="K613">
        <f t="shared" si="9"/>
        <v>612</v>
      </c>
      <c r="Q613" t="e">
        <f>VLOOKUP(D613,#REF!,1,FALSE)</f>
        <v>#REF!</v>
      </c>
      <c r="R613" t="str">
        <f>IFERROR(VLOOKUP(D613,#REF!,1,FALSE),"No entregado")</f>
        <v>No entregado</v>
      </c>
      <c r="S613" t="str">
        <f>IFERROR(VLOOKUP(D613,#REF!,1,FALSE),"No entregado")</f>
        <v>No entregado</v>
      </c>
    </row>
    <row r="614" spans="1:19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 t="s">
        <v>5721</v>
      </c>
      <c r="H614" t="s">
        <v>5721</v>
      </c>
      <c r="I614" t="e">
        <f>VLOOKUP(E614,'Info Metodos'!$A$2:$G$80,4,FALSE)</f>
        <v>#N/A</v>
      </c>
      <c r="J614" t="e">
        <f>VLOOKUP(E614,'Info Metodos'!$A$2:$G$80,3,FALSE)</f>
        <v>#N/A</v>
      </c>
      <c r="K614">
        <f t="shared" si="9"/>
        <v>613</v>
      </c>
      <c r="Q614" t="e">
        <f>VLOOKUP(D614,#REF!,1,FALSE)</f>
        <v>#REF!</v>
      </c>
      <c r="R614" t="str">
        <f>IFERROR(VLOOKUP(D614,#REF!,1,FALSE),"No entregado")</f>
        <v>No entregado</v>
      </c>
      <c r="S614" t="str">
        <f>IFERROR(VLOOKUP(D614,#REF!,1,FALSE),"No entregado")</f>
        <v>No entregado</v>
      </c>
    </row>
    <row r="615" spans="1:19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 t="s">
        <v>5721</v>
      </c>
      <c r="H615" t="s">
        <v>5721</v>
      </c>
      <c r="I615" t="e">
        <f>VLOOKUP(E615,'Info Metodos'!$A$2:$G$80,4,FALSE)</f>
        <v>#N/A</v>
      </c>
      <c r="J615" t="e">
        <f>VLOOKUP(E615,'Info Metodos'!$A$2:$G$80,3,FALSE)</f>
        <v>#N/A</v>
      </c>
      <c r="K615">
        <f t="shared" si="9"/>
        <v>614</v>
      </c>
      <c r="Q615" t="e">
        <f>VLOOKUP(D615,#REF!,1,FALSE)</f>
        <v>#REF!</v>
      </c>
      <c r="R615" t="str">
        <f>IFERROR(VLOOKUP(D615,#REF!,1,FALSE),"No entregado")</f>
        <v>No entregado</v>
      </c>
      <c r="S615" t="str">
        <f>IFERROR(VLOOKUP(D615,#REF!,1,FALSE),"No entregado")</f>
        <v>No entregado</v>
      </c>
    </row>
    <row r="616" spans="1:19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 t="s">
        <v>5721</v>
      </c>
      <c r="H616" t="s">
        <v>5721</v>
      </c>
      <c r="I616" t="e">
        <f>VLOOKUP(E616,'Info Metodos'!$A$2:$G$80,4,FALSE)</f>
        <v>#N/A</v>
      </c>
      <c r="J616" t="e">
        <f>VLOOKUP(E616,'Info Metodos'!$A$2:$G$80,3,FALSE)</f>
        <v>#N/A</v>
      </c>
      <c r="K616">
        <f t="shared" si="9"/>
        <v>615</v>
      </c>
      <c r="Q616" t="e">
        <f>VLOOKUP(D616,#REF!,1,FALSE)</f>
        <v>#REF!</v>
      </c>
      <c r="R616" t="str">
        <f>IFERROR(VLOOKUP(D616,#REF!,1,FALSE),"No entregado")</f>
        <v>No entregado</v>
      </c>
      <c r="S616" t="str">
        <f>IFERROR(VLOOKUP(D616,#REF!,1,FALSE),"No entregado")</f>
        <v>No entregado</v>
      </c>
    </row>
    <row r="617" spans="1:19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 t="s">
        <v>5721</v>
      </c>
      <c r="H617" t="s">
        <v>5721</v>
      </c>
      <c r="I617" t="e">
        <f>VLOOKUP(E617,'Info Metodos'!$A$2:$G$80,4,FALSE)</f>
        <v>#N/A</v>
      </c>
      <c r="J617" t="e">
        <f>VLOOKUP(E617,'Info Metodos'!$A$2:$G$80,3,FALSE)</f>
        <v>#N/A</v>
      </c>
      <c r="K617">
        <f t="shared" si="9"/>
        <v>616</v>
      </c>
      <c r="Q617" t="e">
        <f>VLOOKUP(D617,#REF!,1,FALSE)</f>
        <v>#REF!</v>
      </c>
      <c r="R617" t="str">
        <f>IFERROR(VLOOKUP(D617,#REF!,1,FALSE),"No entregado")</f>
        <v>No entregado</v>
      </c>
      <c r="S617" t="str">
        <f>IFERROR(VLOOKUP(D617,#REF!,1,FALSE),"No entregado")</f>
        <v>No entregado</v>
      </c>
    </row>
    <row r="618" spans="1:19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 t="s">
        <v>5721</v>
      </c>
      <c r="H618" t="s">
        <v>5721</v>
      </c>
      <c r="I618" t="e">
        <f>VLOOKUP(E618,'Info Metodos'!$A$2:$G$80,4,FALSE)</f>
        <v>#N/A</v>
      </c>
      <c r="J618" t="e">
        <f>VLOOKUP(E618,'Info Metodos'!$A$2:$G$80,3,FALSE)</f>
        <v>#N/A</v>
      </c>
      <c r="K618">
        <f t="shared" si="9"/>
        <v>617</v>
      </c>
      <c r="Q618" t="e">
        <f>VLOOKUP(D618,#REF!,1,FALSE)</f>
        <v>#REF!</v>
      </c>
      <c r="R618" t="str">
        <f>IFERROR(VLOOKUP(D618,#REF!,1,FALSE),"No entregado")</f>
        <v>No entregado</v>
      </c>
      <c r="S618" t="str">
        <f>IFERROR(VLOOKUP(D618,#REF!,1,FALSE),"No entregado")</f>
        <v>No entregado</v>
      </c>
    </row>
    <row r="619" spans="1:19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 t="s">
        <v>5721</v>
      </c>
      <c r="H619" t="s">
        <v>5721</v>
      </c>
      <c r="I619" t="e">
        <f>VLOOKUP(E619,'Info Metodos'!$A$2:$G$80,4,FALSE)</f>
        <v>#N/A</v>
      </c>
      <c r="J619" t="e">
        <f>VLOOKUP(E619,'Info Metodos'!$A$2:$G$80,3,FALSE)</f>
        <v>#N/A</v>
      </c>
      <c r="K619">
        <f t="shared" si="9"/>
        <v>618</v>
      </c>
      <c r="Q619" t="e">
        <f>VLOOKUP(D619,#REF!,1,FALSE)</f>
        <v>#REF!</v>
      </c>
      <c r="R619" t="str">
        <f>IFERROR(VLOOKUP(D619,#REF!,1,FALSE),"No entregado")</f>
        <v>No entregado</v>
      </c>
      <c r="S619" t="str">
        <f>IFERROR(VLOOKUP(D619,#REF!,1,FALSE),"No entregado")</f>
        <v>No entregado</v>
      </c>
    </row>
    <row r="620" spans="1:19">
      <c r="A620">
        <v>619</v>
      </c>
      <c r="B620" t="s">
        <v>127</v>
      </c>
      <c r="C620" t="s">
        <v>1400</v>
      </c>
      <c r="D620" t="s">
        <v>289</v>
      </c>
      <c r="E620" t="s">
        <v>5795</v>
      </c>
      <c r="F620" t="s">
        <v>5415</v>
      </c>
      <c r="G620" t="s">
        <v>5960</v>
      </c>
      <c r="H620" t="s">
        <v>5721</v>
      </c>
      <c r="I620" t="str">
        <f>VLOOKUP(E620,'Info Metodos'!$A$2:$G$80,4,FALSE)</f>
        <v>NO</v>
      </c>
      <c r="J620" t="str">
        <f>VLOOKUP(E620,'Info Metodos'!$A$2:$G$80,3,FALSE)</f>
        <v>POST</v>
      </c>
      <c r="K620">
        <f t="shared" si="9"/>
        <v>619</v>
      </c>
      <c r="Q620" t="e">
        <f>VLOOKUP(D620,#REF!,1,FALSE)</f>
        <v>#REF!</v>
      </c>
      <c r="R620" t="str">
        <f>IFERROR(VLOOKUP(D620,#REF!,1,FALSE),"No entregado")</f>
        <v>No entregado</v>
      </c>
      <c r="S620" t="str">
        <f>IFERROR(VLOOKUP(D620,#REF!,1,FALSE),"No entregado")</f>
        <v>No entregado</v>
      </c>
    </row>
    <row r="621" spans="1:19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 t="s">
        <v>5721</v>
      </c>
      <c r="H621" t="s">
        <v>5721</v>
      </c>
      <c r="I621" t="e">
        <f>VLOOKUP(E621,'Info Metodos'!$A$2:$G$80,4,FALSE)</f>
        <v>#N/A</v>
      </c>
      <c r="J621" t="e">
        <f>VLOOKUP(E621,'Info Metodos'!$A$2:$G$80,3,FALSE)</f>
        <v>#N/A</v>
      </c>
      <c r="K621">
        <f t="shared" si="9"/>
        <v>620</v>
      </c>
      <c r="Q621" t="e">
        <f>VLOOKUP(D621,#REF!,1,FALSE)</f>
        <v>#REF!</v>
      </c>
      <c r="R621" t="str">
        <f>IFERROR(VLOOKUP(D621,#REF!,1,FALSE),"No entregado")</f>
        <v>No entregado</v>
      </c>
      <c r="S621" t="str">
        <f>IFERROR(VLOOKUP(D621,#REF!,1,FALSE),"No entregado")</f>
        <v>No entregado</v>
      </c>
    </row>
    <row r="622" spans="1:19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 t="s">
        <v>5721</v>
      </c>
      <c r="H622" t="s">
        <v>5721</v>
      </c>
      <c r="I622" t="e">
        <f>VLOOKUP(E622,'Info Metodos'!$A$2:$G$80,4,FALSE)</f>
        <v>#N/A</v>
      </c>
      <c r="J622" t="e">
        <f>VLOOKUP(E622,'Info Metodos'!$A$2:$G$80,3,FALSE)</f>
        <v>#N/A</v>
      </c>
      <c r="K622">
        <f t="shared" si="9"/>
        <v>621</v>
      </c>
      <c r="Q622" t="e">
        <f>VLOOKUP(D622,#REF!,1,FALSE)</f>
        <v>#REF!</v>
      </c>
      <c r="R622" t="str">
        <f>IFERROR(VLOOKUP(D622,#REF!,1,FALSE),"No entregado")</f>
        <v>No entregado</v>
      </c>
      <c r="S622" t="str">
        <f>IFERROR(VLOOKUP(D622,#REF!,1,FALSE),"No entregado")</f>
        <v>No entregado</v>
      </c>
    </row>
    <row r="623" spans="1:19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 t="s">
        <v>5721</v>
      </c>
      <c r="H623" t="s">
        <v>5721</v>
      </c>
      <c r="I623" t="e">
        <f>VLOOKUP(E623,'Info Metodos'!$A$2:$G$80,4,FALSE)</f>
        <v>#N/A</v>
      </c>
      <c r="J623" t="e">
        <f>VLOOKUP(E623,'Info Metodos'!$A$2:$G$80,3,FALSE)</f>
        <v>#N/A</v>
      </c>
      <c r="K623">
        <f t="shared" si="9"/>
        <v>622</v>
      </c>
      <c r="Q623" t="e">
        <f>VLOOKUP(D623,#REF!,1,FALSE)</f>
        <v>#REF!</v>
      </c>
      <c r="R623" t="str">
        <f>IFERROR(VLOOKUP(D623,#REF!,1,FALSE),"No entregado")</f>
        <v>No entregado</v>
      </c>
      <c r="S623" t="str">
        <f>IFERROR(VLOOKUP(D623,#REF!,1,FALSE),"No entregado")</f>
        <v>No entregado</v>
      </c>
    </row>
    <row r="624" spans="1:19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 t="s">
        <v>5721</v>
      </c>
      <c r="H624" t="s">
        <v>5721</v>
      </c>
      <c r="I624" t="e">
        <f>VLOOKUP(E624,'Info Metodos'!$A$2:$G$80,4,FALSE)</f>
        <v>#N/A</v>
      </c>
      <c r="J624" t="e">
        <f>VLOOKUP(E624,'Info Metodos'!$A$2:$G$80,3,FALSE)</f>
        <v>#N/A</v>
      </c>
      <c r="K624">
        <f t="shared" si="9"/>
        <v>623</v>
      </c>
      <c r="Q624" t="e">
        <f>VLOOKUP(D624,#REF!,1,FALSE)</f>
        <v>#REF!</v>
      </c>
      <c r="R624" t="str">
        <f>IFERROR(VLOOKUP(D624,#REF!,1,FALSE),"No entregado")</f>
        <v>No entregado</v>
      </c>
      <c r="S624" t="str">
        <f>IFERROR(VLOOKUP(D624,#REF!,1,FALSE),"No entregado")</f>
        <v>No entregado</v>
      </c>
    </row>
    <row r="625" spans="1:19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 t="s">
        <v>5721</v>
      </c>
      <c r="H625" t="s">
        <v>5721</v>
      </c>
      <c r="I625" t="e">
        <f>VLOOKUP(E625,'Info Metodos'!$A$2:$G$80,4,FALSE)</f>
        <v>#N/A</v>
      </c>
      <c r="J625" t="e">
        <f>VLOOKUP(E625,'Info Metodos'!$A$2:$G$80,3,FALSE)</f>
        <v>#N/A</v>
      </c>
      <c r="K625">
        <f t="shared" si="9"/>
        <v>624</v>
      </c>
      <c r="Q625" t="e">
        <f>VLOOKUP(D625,#REF!,1,FALSE)</f>
        <v>#REF!</v>
      </c>
      <c r="R625" t="str">
        <f>IFERROR(VLOOKUP(D625,#REF!,1,FALSE),"No entregado")</f>
        <v>No entregado</v>
      </c>
      <c r="S625" t="str">
        <f>IFERROR(VLOOKUP(D625,#REF!,1,FALSE),"No entregado")</f>
        <v>No entregado</v>
      </c>
    </row>
    <row r="626" spans="1:19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 t="s">
        <v>5721</v>
      </c>
      <c r="H626" t="s">
        <v>5721</v>
      </c>
      <c r="I626" t="e">
        <f>VLOOKUP(E626,'Info Metodos'!$A$2:$G$80,4,FALSE)</f>
        <v>#N/A</v>
      </c>
      <c r="J626" t="e">
        <f>VLOOKUP(E626,'Info Metodos'!$A$2:$G$80,3,FALSE)</f>
        <v>#N/A</v>
      </c>
      <c r="K626">
        <f t="shared" si="9"/>
        <v>625</v>
      </c>
      <c r="Q626" t="e">
        <f>VLOOKUP(D626,#REF!,1,FALSE)</f>
        <v>#REF!</v>
      </c>
      <c r="R626" t="str">
        <f>IFERROR(VLOOKUP(D626,#REF!,1,FALSE),"No entregado")</f>
        <v>No entregado</v>
      </c>
      <c r="S626" t="str">
        <f>IFERROR(VLOOKUP(D626,#REF!,1,FALSE),"No entregado")</f>
        <v>No entregado</v>
      </c>
    </row>
    <row r="627" spans="1:19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 t="s">
        <v>5721</v>
      </c>
      <c r="H627" t="s">
        <v>5721</v>
      </c>
      <c r="I627" t="e">
        <f>VLOOKUP(E627,'Info Metodos'!$A$2:$G$80,4,FALSE)</f>
        <v>#N/A</v>
      </c>
      <c r="J627" t="e">
        <f>VLOOKUP(E627,'Info Metodos'!$A$2:$G$80,3,FALSE)</f>
        <v>#N/A</v>
      </c>
      <c r="K627">
        <f t="shared" si="9"/>
        <v>626</v>
      </c>
      <c r="Q627" t="e">
        <f>VLOOKUP(D627,#REF!,1,FALSE)</f>
        <v>#REF!</v>
      </c>
      <c r="R627" t="str">
        <f>IFERROR(VLOOKUP(D627,#REF!,1,FALSE),"No entregado")</f>
        <v>No entregado</v>
      </c>
      <c r="S627" t="str">
        <f>IFERROR(VLOOKUP(D627,#REF!,1,FALSE),"No entregado")</f>
        <v>No entregado</v>
      </c>
    </row>
    <row r="628" spans="1:19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 t="s">
        <v>5721</v>
      </c>
      <c r="H628" t="s">
        <v>5721</v>
      </c>
      <c r="I628" t="e">
        <f>VLOOKUP(E628,'Info Metodos'!$A$2:$G$80,4,FALSE)</f>
        <v>#N/A</v>
      </c>
      <c r="J628" t="e">
        <f>VLOOKUP(E628,'Info Metodos'!$A$2:$G$80,3,FALSE)</f>
        <v>#N/A</v>
      </c>
      <c r="K628">
        <f t="shared" si="9"/>
        <v>627</v>
      </c>
      <c r="Q628" t="e">
        <f>VLOOKUP(D628,#REF!,1,FALSE)</f>
        <v>#REF!</v>
      </c>
      <c r="R628" t="str">
        <f>IFERROR(VLOOKUP(D628,#REF!,1,FALSE),"No entregado")</f>
        <v>No entregado</v>
      </c>
      <c r="S628" t="str">
        <f>IFERROR(VLOOKUP(D628,#REF!,1,FALSE),"No entregado")</f>
        <v>No entregado</v>
      </c>
    </row>
    <row r="629" spans="1:19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 t="s">
        <v>5721</v>
      </c>
      <c r="H629" t="s">
        <v>5721</v>
      </c>
      <c r="I629" t="e">
        <f>VLOOKUP(E629,'Info Metodos'!$A$2:$G$80,4,FALSE)</f>
        <v>#N/A</v>
      </c>
      <c r="J629" t="e">
        <f>VLOOKUP(E629,'Info Metodos'!$A$2:$G$80,3,FALSE)</f>
        <v>#N/A</v>
      </c>
      <c r="K629">
        <f t="shared" si="9"/>
        <v>628</v>
      </c>
      <c r="Q629" t="e">
        <f>VLOOKUP(D629,#REF!,1,FALSE)</f>
        <v>#REF!</v>
      </c>
      <c r="R629" t="str">
        <f>IFERROR(VLOOKUP(D629,#REF!,1,FALSE),"No entregado")</f>
        <v>No entregado</v>
      </c>
      <c r="S629" t="str">
        <f>IFERROR(VLOOKUP(D629,#REF!,1,FALSE),"No entregado")</f>
        <v>No entregado</v>
      </c>
    </row>
    <row r="630" spans="1:19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 t="s">
        <v>5721</v>
      </c>
      <c r="H630" t="s">
        <v>5721</v>
      </c>
      <c r="I630" t="e">
        <f>VLOOKUP(E630,'Info Metodos'!$A$2:$G$80,4,FALSE)</f>
        <v>#N/A</v>
      </c>
      <c r="J630" t="e">
        <f>VLOOKUP(E630,'Info Metodos'!$A$2:$G$80,3,FALSE)</f>
        <v>#N/A</v>
      </c>
      <c r="K630">
        <f t="shared" si="9"/>
        <v>629</v>
      </c>
      <c r="Q630" t="e">
        <f>VLOOKUP(D630,#REF!,1,FALSE)</f>
        <v>#REF!</v>
      </c>
      <c r="R630" t="str">
        <f>IFERROR(VLOOKUP(D630,#REF!,1,FALSE),"No entregado")</f>
        <v>No entregado</v>
      </c>
      <c r="S630" t="str">
        <f>IFERROR(VLOOKUP(D630,#REF!,1,FALSE),"No entregado")</f>
        <v>No entregado</v>
      </c>
    </row>
    <row r="631" spans="1:19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 t="s">
        <v>5721</v>
      </c>
      <c r="H631" t="s">
        <v>5721</v>
      </c>
      <c r="I631" t="e">
        <f>VLOOKUP(E631,'Info Metodos'!$A$2:$G$80,4,FALSE)</f>
        <v>#N/A</v>
      </c>
      <c r="J631" t="e">
        <f>VLOOKUP(E631,'Info Metodos'!$A$2:$G$80,3,FALSE)</f>
        <v>#N/A</v>
      </c>
      <c r="K631">
        <f t="shared" si="9"/>
        <v>630</v>
      </c>
      <c r="Q631" t="e">
        <f>VLOOKUP(D631,#REF!,1,FALSE)</f>
        <v>#REF!</v>
      </c>
      <c r="R631" t="str">
        <f>IFERROR(VLOOKUP(D631,#REF!,1,FALSE),"No entregado")</f>
        <v>No entregado</v>
      </c>
      <c r="S631" t="str">
        <f>IFERROR(VLOOKUP(D631,#REF!,1,FALSE),"No entregado")</f>
        <v>No entregado</v>
      </c>
    </row>
    <row r="632" spans="1:19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 t="s">
        <v>5721</v>
      </c>
      <c r="H632" t="s">
        <v>5721</v>
      </c>
      <c r="I632" t="e">
        <f>VLOOKUP(E632,'Info Metodos'!$A$2:$G$80,4,FALSE)</f>
        <v>#N/A</v>
      </c>
      <c r="J632" t="e">
        <f>VLOOKUP(E632,'Info Metodos'!$A$2:$G$80,3,FALSE)</f>
        <v>#N/A</v>
      </c>
      <c r="K632">
        <f t="shared" si="9"/>
        <v>631</v>
      </c>
      <c r="Q632" t="e">
        <f>VLOOKUP(D632,#REF!,1,FALSE)</f>
        <v>#REF!</v>
      </c>
      <c r="R632" t="str">
        <f>IFERROR(VLOOKUP(D632,#REF!,1,FALSE),"No entregado")</f>
        <v>No entregado</v>
      </c>
      <c r="S632" t="str">
        <f>IFERROR(VLOOKUP(D632,#REF!,1,FALSE),"No entregado")</f>
        <v>No entregado</v>
      </c>
    </row>
    <row r="633" spans="1:19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 t="s">
        <v>5721</v>
      </c>
      <c r="H633" t="s">
        <v>5721</v>
      </c>
      <c r="I633" t="e">
        <f>VLOOKUP(E633,'Info Metodos'!$A$2:$G$80,4,FALSE)</f>
        <v>#N/A</v>
      </c>
      <c r="J633" t="e">
        <f>VLOOKUP(E633,'Info Metodos'!$A$2:$G$80,3,FALSE)</f>
        <v>#N/A</v>
      </c>
      <c r="K633">
        <f t="shared" si="9"/>
        <v>632</v>
      </c>
      <c r="Q633" t="e">
        <f>VLOOKUP(D633,#REF!,1,FALSE)</f>
        <v>#REF!</v>
      </c>
      <c r="R633" t="str">
        <f>IFERROR(VLOOKUP(D633,#REF!,1,FALSE),"No entregado")</f>
        <v>No entregado</v>
      </c>
      <c r="S633" t="str">
        <f>IFERROR(VLOOKUP(D633,#REF!,1,FALSE),"No entregado")</f>
        <v>No entregado</v>
      </c>
    </row>
    <row r="634" spans="1:19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 t="s">
        <v>5721</v>
      </c>
      <c r="H634" t="s">
        <v>5721</v>
      </c>
      <c r="I634" t="e">
        <f>VLOOKUP(E634,'Info Metodos'!$A$2:$G$80,4,FALSE)</f>
        <v>#N/A</v>
      </c>
      <c r="J634" t="e">
        <f>VLOOKUP(E634,'Info Metodos'!$A$2:$G$80,3,FALSE)</f>
        <v>#N/A</v>
      </c>
      <c r="K634">
        <f t="shared" si="9"/>
        <v>633</v>
      </c>
      <c r="Q634" t="e">
        <f>VLOOKUP(D634,#REF!,1,FALSE)</f>
        <v>#REF!</v>
      </c>
      <c r="R634" t="str">
        <f>IFERROR(VLOOKUP(D634,#REF!,1,FALSE),"No entregado")</f>
        <v>No entregado</v>
      </c>
      <c r="S634" t="str">
        <f>IFERROR(VLOOKUP(D634,#REF!,1,FALSE),"No entregado")</f>
        <v>No entregado</v>
      </c>
    </row>
    <row r="635" spans="1:19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 t="s">
        <v>5721</v>
      </c>
      <c r="H635" t="s">
        <v>5721</v>
      </c>
      <c r="I635" t="e">
        <f>VLOOKUP(E635,'Info Metodos'!$A$2:$G$80,4,FALSE)</f>
        <v>#N/A</v>
      </c>
      <c r="J635" t="e">
        <f>VLOOKUP(E635,'Info Metodos'!$A$2:$G$80,3,FALSE)</f>
        <v>#N/A</v>
      </c>
      <c r="K635">
        <f t="shared" si="9"/>
        <v>634</v>
      </c>
      <c r="Q635" t="e">
        <f>VLOOKUP(D635,#REF!,1,FALSE)</f>
        <v>#REF!</v>
      </c>
      <c r="R635" t="str">
        <f>IFERROR(VLOOKUP(D635,#REF!,1,FALSE),"No entregado")</f>
        <v>No entregado</v>
      </c>
      <c r="S635" t="str">
        <f>IFERROR(VLOOKUP(D635,#REF!,1,FALSE),"No entregado")</f>
        <v>No entregado</v>
      </c>
    </row>
    <row r="636" spans="1:19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 t="s">
        <v>5721</v>
      </c>
      <c r="H636" t="s">
        <v>5721</v>
      </c>
      <c r="I636" t="e">
        <f>VLOOKUP(E636,'Info Metodos'!$A$2:$G$80,4,FALSE)</f>
        <v>#N/A</v>
      </c>
      <c r="J636" t="e">
        <f>VLOOKUP(E636,'Info Metodos'!$A$2:$G$80,3,FALSE)</f>
        <v>#N/A</v>
      </c>
      <c r="K636">
        <f t="shared" si="9"/>
        <v>635</v>
      </c>
      <c r="Q636" t="e">
        <f>VLOOKUP(D636,#REF!,1,FALSE)</f>
        <v>#REF!</v>
      </c>
      <c r="R636" t="str">
        <f>IFERROR(VLOOKUP(D636,#REF!,1,FALSE),"No entregado")</f>
        <v>No entregado</v>
      </c>
      <c r="S636" t="str">
        <f>IFERROR(VLOOKUP(D636,#REF!,1,FALSE),"No entregado")</f>
        <v>No entregado</v>
      </c>
    </row>
    <row r="637" spans="1:19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 t="s">
        <v>5721</v>
      </c>
      <c r="H637" t="s">
        <v>5721</v>
      </c>
      <c r="I637" t="e">
        <f>VLOOKUP(E637,'Info Metodos'!$A$2:$G$80,4,FALSE)</f>
        <v>#N/A</v>
      </c>
      <c r="J637" t="e">
        <f>VLOOKUP(E637,'Info Metodos'!$A$2:$G$80,3,FALSE)</f>
        <v>#N/A</v>
      </c>
      <c r="K637">
        <f t="shared" si="9"/>
        <v>636</v>
      </c>
      <c r="Q637" t="e">
        <f>VLOOKUP(D637,#REF!,1,FALSE)</f>
        <v>#REF!</v>
      </c>
      <c r="R637" t="str">
        <f>IFERROR(VLOOKUP(D637,#REF!,1,FALSE),"No entregado")</f>
        <v>No entregado</v>
      </c>
      <c r="S637" t="str">
        <f>IFERROR(VLOOKUP(D637,#REF!,1,FALSE),"No entregado")</f>
        <v>No entregado</v>
      </c>
    </row>
    <row r="638" spans="1:19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 t="s">
        <v>5721</v>
      </c>
      <c r="H638" t="s">
        <v>5721</v>
      </c>
      <c r="I638" t="e">
        <f>VLOOKUP(E638,'Info Metodos'!$A$2:$G$80,4,FALSE)</f>
        <v>#N/A</v>
      </c>
      <c r="J638" t="e">
        <f>VLOOKUP(E638,'Info Metodos'!$A$2:$G$80,3,FALSE)</f>
        <v>#N/A</v>
      </c>
      <c r="K638">
        <f t="shared" si="9"/>
        <v>637</v>
      </c>
      <c r="Q638" t="e">
        <f>VLOOKUP(D638,#REF!,1,FALSE)</f>
        <v>#REF!</v>
      </c>
      <c r="R638" t="str">
        <f>IFERROR(VLOOKUP(D638,#REF!,1,FALSE),"No entregado")</f>
        <v>No entregado</v>
      </c>
      <c r="S638" t="str">
        <f>IFERROR(VLOOKUP(D638,#REF!,1,FALSE),"No entregado")</f>
        <v>No entregado</v>
      </c>
    </row>
    <row r="639" spans="1:19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 t="s">
        <v>5721</v>
      </c>
      <c r="H639" t="s">
        <v>5721</v>
      </c>
      <c r="I639" t="e">
        <f>VLOOKUP(E639,'Info Metodos'!$A$2:$G$80,4,FALSE)</f>
        <v>#N/A</v>
      </c>
      <c r="J639" t="e">
        <f>VLOOKUP(E639,'Info Metodos'!$A$2:$G$80,3,FALSE)</f>
        <v>#N/A</v>
      </c>
      <c r="K639">
        <f t="shared" si="9"/>
        <v>638</v>
      </c>
      <c r="Q639" t="e">
        <f>VLOOKUP(D639,#REF!,1,FALSE)</f>
        <v>#REF!</v>
      </c>
      <c r="R639" t="str">
        <f>IFERROR(VLOOKUP(D639,#REF!,1,FALSE),"No entregado")</f>
        <v>No entregado</v>
      </c>
      <c r="S639" t="str">
        <f>IFERROR(VLOOKUP(D639,#REF!,1,FALSE),"No entregado")</f>
        <v>No entregado</v>
      </c>
    </row>
    <row r="640" spans="1:19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 t="s">
        <v>5721</v>
      </c>
      <c r="H640" t="s">
        <v>5721</v>
      </c>
      <c r="I640" t="e">
        <f>VLOOKUP(E640,'Info Metodos'!$A$2:$G$80,4,FALSE)</f>
        <v>#N/A</v>
      </c>
      <c r="J640" t="e">
        <f>VLOOKUP(E640,'Info Metodos'!$A$2:$G$80,3,FALSE)</f>
        <v>#N/A</v>
      </c>
      <c r="K640">
        <f t="shared" si="9"/>
        <v>639</v>
      </c>
      <c r="Q640" t="e">
        <f>VLOOKUP(D640,#REF!,1,FALSE)</f>
        <v>#REF!</v>
      </c>
      <c r="R640" t="str">
        <f>IFERROR(VLOOKUP(D640,#REF!,1,FALSE),"No entregado")</f>
        <v>No entregado</v>
      </c>
      <c r="S640" t="str">
        <f>IFERROR(VLOOKUP(D640,#REF!,1,FALSE),"No entregado")</f>
        <v>No entregado</v>
      </c>
    </row>
    <row r="641" spans="1:19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 t="s">
        <v>5721</v>
      </c>
      <c r="H641" t="s">
        <v>5721</v>
      </c>
      <c r="I641" t="e">
        <f>VLOOKUP(E641,'Info Metodos'!$A$2:$G$80,4,FALSE)</f>
        <v>#N/A</v>
      </c>
      <c r="J641" t="e">
        <f>VLOOKUP(E641,'Info Metodos'!$A$2:$G$80,3,FALSE)</f>
        <v>#N/A</v>
      </c>
      <c r="K641">
        <f t="shared" si="9"/>
        <v>640</v>
      </c>
      <c r="Q641" t="e">
        <f>VLOOKUP(D641,#REF!,1,FALSE)</f>
        <v>#REF!</v>
      </c>
      <c r="R641" t="str">
        <f>IFERROR(VLOOKUP(D641,#REF!,1,FALSE),"No entregado")</f>
        <v>No entregado</v>
      </c>
      <c r="S641" t="str">
        <f>IFERROR(VLOOKUP(D641,#REF!,1,FALSE),"No entregado")</f>
        <v>No entregado</v>
      </c>
    </row>
    <row r="642" spans="1:19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 t="s">
        <v>5721</v>
      </c>
      <c r="H642" t="s">
        <v>5721</v>
      </c>
      <c r="I642" t="e">
        <f>VLOOKUP(E642,'Info Metodos'!$A$2:$G$80,4,FALSE)</f>
        <v>#N/A</v>
      </c>
      <c r="J642" t="e">
        <f>VLOOKUP(E642,'Info Metodos'!$A$2:$G$80,3,FALSE)</f>
        <v>#N/A</v>
      </c>
      <c r="K642">
        <f t="shared" si="9"/>
        <v>641</v>
      </c>
      <c r="Q642" t="e">
        <f>VLOOKUP(D642,#REF!,1,FALSE)</f>
        <v>#REF!</v>
      </c>
      <c r="R642" t="str">
        <f>IFERROR(VLOOKUP(D642,#REF!,1,FALSE),"No entregado")</f>
        <v>No entregado</v>
      </c>
      <c r="S642" t="str">
        <f>IFERROR(VLOOKUP(D642,#REF!,1,FALSE),"No entregado")</f>
        <v>No entregado</v>
      </c>
    </row>
    <row r="643" spans="1:19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 t="s">
        <v>5721</v>
      </c>
      <c r="H643" t="s">
        <v>5721</v>
      </c>
      <c r="I643" t="e">
        <f>VLOOKUP(E643,'Info Metodos'!$A$2:$G$80,4,FALSE)</f>
        <v>#N/A</v>
      </c>
      <c r="J643" t="e">
        <f>VLOOKUP(E643,'Info Metodos'!$A$2:$G$80,3,FALSE)</f>
        <v>#N/A</v>
      </c>
      <c r="K643">
        <f t="shared" ref="K643:K706" si="10">A643</f>
        <v>642</v>
      </c>
      <c r="Q643" t="e">
        <f>VLOOKUP(D643,#REF!,1,FALSE)</f>
        <v>#REF!</v>
      </c>
      <c r="R643" t="str">
        <f>IFERROR(VLOOKUP(D643,#REF!,1,FALSE),"No entregado")</f>
        <v>No entregado</v>
      </c>
      <c r="S643" t="str">
        <f>IFERROR(VLOOKUP(D643,#REF!,1,FALSE),"No entregado")</f>
        <v>No entregado</v>
      </c>
    </row>
    <row r="644" spans="1:19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 t="s">
        <v>5721</v>
      </c>
      <c r="H644" t="s">
        <v>5721</v>
      </c>
      <c r="I644" t="e">
        <f>VLOOKUP(E644,'Info Metodos'!$A$2:$G$80,4,FALSE)</f>
        <v>#N/A</v>
      </c>
      <c r="J644" t="e">
        <f>VLOOKUP(E644,'Info Metodos'!$A$2:$G$80,3,FALSE)</f>
        <v>#N/A</v>
      </c>
      <c r="K644">
        <f t="shared" si="10"/>
        <v>643</v>
      </c>
      <c r="Q644" t="e">
        <f>VLOOKUP(D644,#REF!,1,FALSE)</f>
        <v>#REF!</v>
      </c>
      <c r="R644" t="str">
        <f>IFERROR(VLOOKUP(D644,#REF!,1,FALSE),"No entregado")</f>
        <v>No entregado</v>
      </c>
      <c r="S644" t="str">
        <f>IFERROR(VLOOKUP(D644,#REF!,1,FALSE),"No entregado")</f>
        <v>No entregado</v>
      </c>
    </row>
    <row r="645" spans="1:19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 t="s">
        <v>5721</v>
      </c>
      <c r="H645" t="s">
        <v>5721</v>
      </c>
      <c r="I645" t="e">
        <f>VLOOKUP(E645,'Info Metodos'!$A$2:$G$80,4,FALSE)</f>
        <v>#N/A</v>
      </c>
      <c r="J645" t="e">
        <f>VLOOKUP(E645,'Info Metodos'!$A$2:$G$80,3,FALSE)</f>
        <v>#N/A</v>
      </c>
      <c r="K645">
        <f t="shared" si="10"/>
        <v>644</v>
      </c>
      <c r="Q645" t="e">
        <f>VLOOKUP(D645,#REF!,1,FALSE)</f>
        <v>#REF!</v>
      </c>
      <c r="R645" t="str">
        <f>IFERROR(VLOOKUP(D645,#REF!,1,FALSE),"No entregado")</f>
        <v>No entregado</v>
      </c>
      <c r="S645" t="str">
        <f>IFERROR(VLOOKUP(D645,#REF!,1,FALSE),"No entregado")</f>
        <v>No entregado</v>
      </c>
    </row>
    <row r="646" spans="1:19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 t="s">
        <v>5721</v>
      </c>
      <c r="H646" t="s">
        <v>5721</v>
      </c>
      <c r="I646" t="e">
        <f>VLOOKUP(E646,'Info Metodos'!$A$2:$G$80,4,FALSE)</f>
        <v>#N/A</v>
      </c>
      <c r="J646" t="e">
        <f>VLOOKUP(E646,'Info Metodos'!$A$2:$G$80,3,FALSE)</f>
        <v>#N/A</v>
      </c>
      <c r="K646">
        <f t="shared" si="10"/>
        <v>645</v>
      </c>
      <c r="Q646" t="e">
        <f>VLOOKUP(D646,#REF!,1,FALSE)</f>
        <v>#REF!</v>
      </c>
      <c r="R646" t="str">
        <f>IFERROR(VLOOKUP(D646,#REF!,1,FALSE),"No entregado")</f>
        <v>No entregado</v>
      </c>
      <c r="S646" t="str">
        <f>IFERROR(VLOOKUP(D646,#REF!,1,FALSE),"No entregado")</f>
        <v>No entregado</v>
      </c>
    </row>
    <row r="647" spans="1:19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 t="s">
        <v>5721</v>
      </c>
      <c r="H647" t="s">
        <v>5721</v>
      </c>
      <c r="I647" t="e">
        <f>VLOOKUP(E647,'Info Metodos'!$A$2:$G$80,4,FALSE)</f>
        <v>#N/A</v>
      </c>
      <c r="J647" t="e">
        <f>VLOOKUP(E647,'Info Metodos'!$A$2:$G$80,3,FALSE)</f>
        <v>#N/A</v>
      </c>
      <c r="K647">
        <f t="shared" si="10"/>
        <v>646</v>
      </c>
      <c r="Q647" t="e">
        <f>VLOOKUP(D647,#REF!,1,FALSE)</f>
        <v>#REF!</v>
      </c>
      <c r="R647" t="str">
        <f>IFERROR(VLOOKUP(D647,#REF!,1,FALSE),"No entregado")</f>
        <v>No entregado</v>
      </c>
      <c r="S647" t="str">
        <f>IFERROR(VLOOKUP(D647,#REF!,1,FALSE),"No entregado")</f>
        <v>No entregado</v>
      </c>
    </row>
    <row r="648" spans="1:19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 t="s">
        <v>5721</v>
      </c>
      <c r="H648" t="s">
        <v>5721</v>
      </c>
      <c r="I648" t="e">
        <f>VLOOKUP(E648,'Info Metodos'!$A$2:$G$80,4,FALSE)</f>
        <v>#N/A</v>
      </c>
      <c r="J648" t="e">
        <f>VLOOKUP(E648,'Info Metodos'!$A$2:$G$80,3,FALSE)</f>
        <v>#N/A</v>
      </c>
      <c r="K648">
        <f t="shared" si="10"/>
        <v>647</v>
      </c>
      <c r="Q648" t="e">
        <f>VLOOKUP(D648,#REF!,1,FALSE)</f>
        <v>#REF!</v>
      </c>
      <c r="R648" t="str">
        <f>IFERROR(VLOOKUP(D648,#REF!,1,FALSE),"No entregado")</f>
        <v>No entregado</v>
      </c>
      <c r="S648" t="str">
        <f>IFERROR(VLOOKUP(D648,#REF!,1,FALSE),"No entregado")</f>
        <v>No entregado</v>
      </c>
    </row>
    <row r="649" spans="1:19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 t="s">
        <v>5721</v>
      </c>
      <c r="H649" t="s">
        <v>5721</v>
      </c>
      <c r="I649" t="e">
        <f>VLOOKUP(E649,'Info Metodos'!$A$2:$G$80,4,FALSE)</f>
        <v>#N/A</v>
      </c>
      <c r="J649" t="e">
        <f>VLOOKUP(E649,'Info Metodos'!$A$2:$G$80,3,FALSE)</f>
        <v>#N/A</v>
      </c>
      <c r="K649">
        <f t="shared" si="10"/>
        <v>648</v>
      </c>
      <c r="Q649" t="e">
        <f>VLOOKUP(D649,#REF!,1,FALSE)</f>
        <v>#REF!</v>
      </c>
      <c r="R649" t="str">
        <f>IFERROR(VLOOKUP(D649,#REF!,1,FALSE),"No entregado")</f>
        <v>No entregado</v>
      </c>
      <c r="S649" t="str">
        <f>IFERROR(VLOOKUP(D649,#REF!,1,FALSE),"No entregado")</f>
        <v>No entregado</v>
      </c>
    </row>
    <row r="650" spans="1:19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 t="s">
        <v>5721</v>
      </c>
      <c r="H650" t="s">
        <v>5721</v>
      </c>
      <c r="I650" t="e">
        <f>VLOOKUP(E650,'Info Metodos'!$A$2:$G$80,4,FALSE)</f>
        <v>#N/A</v>
      </c>
      <c r="J650" t="e">
        <f>VLOOKUP(E650,'Info Metodos'!$A$2:$G$80,3,FALSE)</f>
        <v>#N/A</v>
      </c>
      <c r="K650">
        <f t="shared" si="10"/>
        <v>649</v>
      </c>
      <c r="Q650" t="e">
        <f>VLOOKUP(D650,#REF!,1,FALSE)</f>
        <v>#REF!</v>
      </c>
      <c r="R650" t="str">
        <f>IFERROR(VLOOKUP(D650,#REF!,1,FALSE),"No entregado")</f>
        <v>No entregado</v>
      </c>
      <c r="S650" t="str">
        <f>IFERROR(VLOOKUP(D650,#REF!,1,FALSE),"No entregado")</f>
        <v>No entregado</v>
      </c>
    </row>
    <row r="651" spans="1:19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 t="s">
        <v>5721</v>
      </c>
      <c r="H651" t="s">
        <v>5721</v>
      </c>
      <c r="I651" t="e">
        <f>VLOOKUP(E651,'Info Metodos'!$A$2:$G$80,4,FALSE)</f>
        <v>#N/A</v>
      </c>
      <c r="J651" t="e">
        <f>VLOOKUP(E651,'Info Metodos'!$A$2:$G$80,3,FALSE)</f>
        <v>#N/A</v>
      </c>
      <c r="K651">
        <f t="shared" si="10"/>
        <v>650</v>
      </c>
      <c r="Q651" t="e">
        <f>VLOOKUP(D651,#REF!,1,FALSE)</f>
        <v>#REF!</v>
      </c>
      <c r="R651" t="str">
        <f>IFERROR(VLOOKUP(D651,#REF!,1,FALSE),"No entregado")</f>
        <v>No entregado</v>
      </c>
      <c r="S651" t="str">
        <f>IFERROR(VLOOKUP(D651,#REF!,1,FALSE),"No entregado")</f>
        <v>No entregado</v>
      </c>
    </row>
    <row r="652" spans="1:19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 t="s">
        <v>5721</v>
      </c>
      <c r="H652" t="s">
        <v>5721</v>
      </c>
      <c r="I652" t="e">
        <f>VLOOKUP(E652,'Info Metodos'!$A$2:$G$80,4,FALSE)</f>
        <v>#N/A</v>
      </c>
      <c r="J652" t="e">
        <f>VLOOKUP(E652,'Info Metodos'!$A$2:$G$80,3,FALSE)</f>
        <v>#N/A</v>
      </c>
      <c r="K652">
        <f t="shared" si="10"/>
        <v>651</v>
      </c>
      <c r="Q652" t="e">
        <f>VLOOKUP(D652,#REF!,1,FALSE)</f>
        <v>#REF!</v>
      </c>
      <c r="R652" t="str">
        <f>IFERROR(VLOOKUP(D652,#REF!,1,FALSE),"No entregado")</f>
        <v>No entregado</v>
      </c>
      <c r="S652" t="str">
        <f>IFERROR(VLOOKUP(D652,#REF!,1,FALSE),"No entregado")</f>
        <v>No entregado</v>
      </c>
    </row>
    <row r="653" spans="1:19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 t="s">
        <v>5721</v>
      </c>
      <c r="H653" t="s">
        <v>5721</v>
      </c>
      <c r="I653" t="e">
        <f>VLOOKUP(E653,'Info Metodos'!$A$2:$G$80,4,FALSE)</f>
        <v>#N/A</v>
      </c>
      <c r="J653" t="e">
        <f>VLOOKUP(E653,'Info Metodos'!$A$2:$G$80,3,FALSE)</f>
        <v>#N/A</v>
      </c>
      <c r="K653">
        <f t="shared" si="10"/>
        <v>652</v>
      </c>
      <c r="Q653" t="e">
        <f>VLOOKUP(D653,#REF!,1,FALSE)</f>
        <v>#REF!</v>
      </c>
      <c r="R653" t="str">
        <f>IFERROR(VLOOKUP(D653,#REF!,1,FALSE),"No entregado")</f>
        <v>No entregado</v>
      </c>
      <c r="S653" t="str">
        <f>IFERROR(VLOOKUP(D653,#REF!,1,FALSE),"No entregado")</f>
        <v>No entregado</v>
      </c>
    </row>
    <row r="654" spans="1:19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 t="s">
        <v>5721</v>
      </c>
      <c r="H654" t="s">
        <v>5721</v>
      </c>
      <c r="I654" t="e">
        <f>VLOOKUP(E654,'Info Metodos'!$A$2:$G$80,4,FALSE)</f>
        <v>#N/A</v>
      </c>
      <c r="J654" t="e">
        <f>VLOOKUP(E654,'Info Metodos'!$A$2:$G$80,3,FALSE)</f>
        <v>#N/A</v>
      </c>
      <c r="K654">
        <f t="shared" si="10"/>
        <v>653</v>
      </c>
      <c r="Q654" t="e">
        <f>VLOOKUP(D654,#REF!,1,FALSE)</f>
        <v>#REF!</v>
      </c>
      <c r="R654" t="str">
        <f>IFERROR(VLOOKUP(D654,#REF!,1,FALSE),"No entregado")</f>
        <v>No entregado</v>
      </c>
      <c r="S654" t="str">
        <f>IFERROR(VLOOKUP(D654,#REF!,1,FALSE),"No entregado")</f>
        <v>No entregado</v>
      </c>
    </row>
    <row r="655" spans="1:19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 t="s">
        <v>5721</v>
      </c>
      <c r="H655" t="s">
        <v>5721</v>
      </c>
      <c r="I655" t="e">
        <f>VLOOKUP(E655,'Info Metodos'!$A$2:$G$80,4,FALSE)</f>
        <v>#N/A</v>
      </c>
      <c r="J655" t="e">
        <f>VLOOKUP(E655,'Info Metodos'!$A$2:$G$80,3,FALSE)</f>
        <v>#N/A</v>
      </c>
      <c r="K655">
        <f t="shared" si="10"/>
        <v>654</v>
      </c>
      <c r="Q655" t="e">
        <f>VLOOKUP(D655,#REF!,1,FALSE)</f>
        <v>#REF!</v>
      </c>
      <c r="R655" t="str">
        <f>IFERROR(VLOOKUP(D655,#REF!,1,FALSE),"No entregado")</f>
        <v>No entregado</v>
      </c>
      <c r="S655" t="str">
        <f>IFERROR(VLOOKUP(D655,#REF!,1,FALSE),"No entregado")</f>
        <v>No entregado</v>
      </c>
    </row>
    <row r="656" spans="1:19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 t="s">
        <v>5721</v>
      </c>
      <c r="H656" t="s">
        <v>5721</v>
      </c>
      <c r="I656" t="e">
        <f>VLOOKUP(E656,'Info Metodos'!$A$2:$G$80,4,FALSE)</f>
        <v>#N/A</v>
      </c>
      <c r="J656" t="e">
        <f>VLOOKUP(E656,'Info Metodos'!$A$2:$G$80,3,FALSE)</f>
        <v>#N/A</v>
      </c>
      <c r="K656">
        <f t="shared" si="10"/>
        <v>655</v>
      </c>
      <c r="Q656" t="e">
        <f>VLOOKUP(D656,#REF!,1,FALSE)</f>
        <v>#REF!</v>
      </c>
      <c r="R656" t="str">
        <f>IFERROR(VLOOKUP(D656,#REF!,1,FALSE),"No entregado")</f>
        <v>No entregado</v>
      </c>
      <c r="S656" t="str">
        <f>IFERROR(VLOOKUP(D656,#REF!,1,FALSE),"No entregado")</f>
        <v>No entregado</v>
      </c>
    </row>
    <row r="657" spans="1:19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 t="s">
        <v>5721</v>
      </c>
      <c r="H657" t="s">
        <v>5721</v>
      </c>
      <c r="I657" t="e">
        <f>VLOOKUP(E657,'Info Metodos'!$A$2:$G$80,4,FALSE)</f>
        <v>#N/A</v>
      </c>
      <c r="J657" t="e">
        <f>VLOOKUP(E657,'Info Metodos'!$A$2:$G$80,3,FALSE)</f>
        <v>#N/A</v>
      </c>
      <c r="K657">
        <f t="shared" si="10"/>
        <v>656</v>
      </c>
      <c r="Q657" t="e">
        <f>VLOOKUP(D657,#REF!,1,FALSE)</f>
        <v>#REF!</v>
      </c>
      <c r="R657" t="str">
        <f>IFERROR(VLOOKUP(D657,#REF!,1,FALSE),"No entregado")</f>
        <v>No entregado</v>
      </c>
      <c r="S657" t="str">
        <f>IFERROR(VLOOKUP(D657,#REF!,1,FALSE),"No entregado")</f>
        <v>No entregado</v>
      </c>
    </row>
    <row r="658" spans="1:19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 t="s">
        <v>5721</v>
      </c>
      <c r="H658" t="s">
        <v>5721</v>
      </c>
      <c r="I658" t="e">
        <f>VLOOKUP(E658,'Info Metodos'!$A$2:$G$80,4,FALSE)</f>
        <v>#N/A</v>
      </c>
      <c r="J658" t="e">
        <f>VLOOKUP(E658,'Info Metodos'!$A$2:$G$80,3,FALSE)</f>
        <v>#N/A</v>
      </c>
      <c r="K658">
        <f t="shared" si="10"/>
        <v>657</v>
      </c>
      <c r="Q658" t="e">
        <f>VLOOKUP(D658,#REF!,1,FALSE)</f>
        <v>#REF!</v>
      </c>
      <c r="R658" t="str">
        <f>IFERROR(VLOOKUP(D658,#REF!,1,FALSE),"No entregado")</f>
        <v>No entregado</v>
      </c>
      <c r="S658" t="str">
        <f>IFERROR(VLOOKUP(D658,#REF!,1,FALSE),"No entregado")</f>
        <v>No entregado</v>
      </c>
    </row>
    <row r="659" spans="1:19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 t="s">
        <v>5721</v>
      </c>
      <c r="H659" t="s">
        <v>5721</v>
      </c>
      <c r="I659" t="e">
        <f>VLOOKUP(E659,'Info Metodos'!$A$2:$G$80,4,FALSE)</f>
        <v>#N/A</v>
      </c>
      <c r="J659" t="e">
        <f>VLOOKUP(E659,'Info Metodos'!$A$2:$G$80,3,FALSE)</f>
        <v>#N/A</v>
      </c>
      <c r="K659">
        <f t="shared" si="10"/>
        <v>658</v>
      </c>
      <c r="Q659" t="e">
        <f>VLOOKUP(D659,#REF!,1,FALSE)</f>
        <v>#REF!</v>
      </c>
      <c r="R659" t="str">
        <f>IFERROR(VLOOKUP(D659,#REF!,1,FALSE),"No entregado")</f>
        <v>No entregado</v>
      </c>
      <c r="S659" t="str">
        <f>IFERROR(VLOOKUP(D659,#REF!,1,FALSE),"No entregado")</f>
        <v>No entregado</v>
      </c>
    </row>
    <row r="660" spans="1:19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 t="s">
        <v>5721</v>
      </c>
      <c r="H660" t="s">
        <v>5721</v>
      </c>
      <c r="I660" t="e">
        <f>VLOOKUP(E660,'Info Metodos'!$A$2:$G$80,4,FALSE)</f>
        <v>#N/A</v>
      </c>
      <c r="J660" t="e">
        <f>VLOOKUP(E660,'Info Metodos'!$A$2:$G$80,3,FALSE)</f>
        <v>#N/A</v>
      </c>
      <c r="K660">
        <f t="shared" si="10"/>
        <v>659</v>
      </c>
      <c r="Q660" t="e">
        <f>VLOOKUP(D660,#REF!,1,FALSE)</f>
        <v>#REF!</v>
      </c>
      <c r="R660" t="str">
        <f>IFERROR(VLOOKUP(D660,#REF!,1,FALSE),"No entregado")</f>
        <v>No entregado</v>
      </c>
      <c r="S660" t="str">
        <f>IFERROR(VLOOKUP(D660,#REF!,1,FALSE),"No entregado")</f>
        <v>No entregado</v>
      </c>
    </row>
    <row r="661" spans="1:19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 t="s">
        <v>5721</v>
      </c>
      <c r="H661" t="s">
        <v>5721</v>
      </c>
      <c r="I661" t="e">
        <f>VLOOKUP(E661,'Info Metodos'!$A$2:$G$80,4,FALSE)</f>
        <v>#N/A</v>
      </c>
      <c r="J661" t="e">
        <f>VLOOKUP(E661,'Info Metodos'!$A$2:$G$80,3,FALSE)</f>
        <v>#N/A</v>
      </c>
      <c r="K661">
        <f t="shared" si="10"/>
        <v>660</v>
      </c>
      <c r="Q661" t="e">
        <f>VLOOKUP(D661,#REF!,1,FALSE)</f>
        <v>#REF!</v>
      </c>
      <c r="R661" t="str">
        <f>IFERROR(VLOOKUP(D661,#REF!,1,FALSE),"No entregado")</f>
        <v>No entregado</v>
      </c>
      <c r="S661" t="str">
        <f>IFERROR(VLOOKUP(D661,#REF!,1,FALSE),"No entregado")</f>
        <v>No entregado</v>
      </c>
    </row>
    <row r="662" spans="1:19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 t="s">
        <v>5721</v>
      </c>
      <c r="H662" t="s">
        <v>5721</v>
      </c>
      <c r="I662" t="e">
        <f>VLOOKUP(E662,'Info Metodos'!$A$2:$G$80,4,FALSE)</f>
        <v>#N/A</v>
      </c>
      <c r="J662" t="e">
        <f>VLOOKUP(E662,'Info Metodos'!$A$2:$G$80,3,FALSE)</f>
        <v>#N/A</v>
      </c>
      <c r="K662">
        <f t="shared" si="10"/>
        <v>661</v>
      </c>
      <c r="Q662" t="e">
        <f>VLOOKUP(D662,#REF!,1,FALSE)</f>
        <v>#REF!</v>
      </c>
      <c r="R662" t="str">
        <f>IFERROR(VLOOKUP(D662,#REF!,1,FALSE),"No entregado")</f>
        <v>No entregado</v>
      </c>
      <c r="S662" t="str">
        <f>IFERROR(VLOOKUP(D662,#REF!,1,FALSE),"No entregado")</f>
        <v>No entregado</v>
      </c>
    </row>
    <row r="663" spans="1:19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 t="s">
        <v>5721</v>
      </c>
      <c r="H663" t="s">
        <v>5721</v>
      </c>
      <c r="I663" t="e">
        <f>VLOOKUP(E663,'Info Metodos'!$A$2:$G$80,4,FALSE)</f>
        <v>#N/A</v>
      </c>
      <c r="J663" t="e">
        <f>VLOOKUP(E663,'Info Metodos'!$A$2:$G$80,3,FALSE)</f>
        <v>#N/A</v>
      </c>
      <c r="K663">
        <f t="shared" si="10"/>
        <v>662</v>
      </c>
      <c r="Q663" t="e">
        <f>VLOOKUP(D663,#REF!,1,FALSE)</f>
        <v>#REF!</v>
      </c>
      <c r="R663" t="str">
        <f>IFERROR(VLOOKUP(D663,#REF!,1,FALSE),"No entregado")</f>
        <v>No entregado</v>
      </c>
      <c r="S663" t="str">
        <f>IFERROR(VLOOKUP(D663,#REF!,1,FALSE),"No entregado")</f>
        <v>No entregado</v>
      </c>
    </row>
    <row r="664" spans="1:19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 t="s">
        <v>5721</v>
      </c>
      <c r="H664" t="s">
        <v>5721</v>
      </c>
      <c r="I664" t="e">
        <f>VLOOKUP(E664,'Info Metodos'!$A$2:$G$80,4,FALSE)</f>
        <v>#N/A</v>
      </c>
      <c r="J664" t="e">
        <f>VLOOKUP(E664,'Info Metodos'!$A$2:$G$80,3,FALSE)</f>
        <v>#N/A</v>
      </c>
      <c r="K664">
        <f t="shared" si="10"/>
        <v>663</v>
      </c>
      <c r="Q664" t="e">
        <f>VLOOKUP(D664,#REF!,1,FALSE)</f>
        <v>#REF!</v>
      </c>
      <c r="R664" t="str">
        <f>IFERROR(VLOOKUP(D664,#REF!,1,FALSE),"No entregado")</f>
        <v>No entregado</v>
      </c>
      <c r="S664" t="str">
        <f>IFERROR(VLOOKUP(D664,#REF!,1,FALSE),"No entregado")</f>
        <v>No entregado</v>
      </c>
    </row>
    <row r="665" spans="1:19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 t="s">
        <v>5721</v>
      </c>
      <c r="H665" t="s">
        <v>5721</v>
      </c>
      <c r="I665" t="e">
        <f>VLOOKUP(E665,'Info Metodos'!$A$2:$G$80,4,FALSE)</f>
        <v>#N/A</v>
      </c>
      <c r="J665" t="e">
        <f>VLOOKUP(E665,'Info Metodos'!$A$2:$G$80,3,FALSE)</f>
        <v>#N/A</v>
      </c>
      <c r="K665">
        <f t="shared" si="10"/>
        <v>664</v>
      </c>
      <c r="Q665" t="e">
        <f>VLOOKUP(D665,#REF!,1,FALSE)</f>
        <v>#REF!</v>
      </c>
      <c r="R665" t="str">
        <f>IFERROR(VLOOKUP(D665,#REF!,1,FALSE),"No entregado")</f>
        <v>No entregado</v>
      </c>
      <c r="S665" t="str">
        <f>IFERROR(VLOOKUP(D665,#REF!,1,FALSE),"No entregado")</f>
        <v>No entregado</v>
      </c>
    </row>
    <row r="666" spans="1:19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 t="s">
        <v>5721</v>
      </c>
      <c r="H666" t="s">
        <v>5721</v>
      </c>
      <c r="I666" t="e">
        <f>VLOOKUP(E666,'Info Metodos'!$A$2:$G$80,4,FALSE)</f>
        <v>#N/A</v>
      </c>
      <c r="J666" t="e">
        <f>VLOOKUP(E666,'Info Metodos'!$A$2:$G$80,3,FALSE)</f>
        <v>#N/A</v>
      </c>
      <c r="K666">
        <f t="shared" si="10"/>
        <v>665</v>
      </c>
      <c r="Q666" t="e">
        <f>VLOOKUP(D666,#REF!,1,FALSE)</f>
        <v>#REF!</v>
      </c>
      <c r="R666" t="str">
        <f>IFERROR(VLOOKUP(D666,#REF!,1,FALSE),"No entregado")</f>
        <v>No entregado</v>
      </c>
      <c r="S666" t="str">
        <f>IFERROR(VLOOKUP(D666,#REF!,1,FALSE),"No entregado")</f>
        <v>No entregado</v>
      </c>
    </row>
    <row r="667" spans="1:19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 t="s">
        <v>5721</v>
      </c>
      <c r="H667" t="s">
        <v>5721</v>
      </c>
      <c r="I667" t="e">
        <f>VLOOKUP(E667,'Info Metodos'!$A$2:$G$80,4,FALSE)</f>
        <v>#N/A</v>
      </c>
      <c r="J667" t="e">
        <f>VLOOKUP(E667,'Info Metodos'!$A$2:$G$80,3,FALSE)</f>
        <v>#N/A</v>
      </c>
      <c r="K667">
        <f t="shared" si="10"/>
        <v>666</v>
      </c>
      <c r="Q667" t="e">
        <f>VLOOKUP(D667,#REF!,1,FALSE)</f>
        <v>#REF!</v>
      </c>
      <c r="R667" t="str">
        <f>IFERROR(VLOOKUP(D667,#REF!,1,FALSE),"No entregado")</f>
        <v>No entregado</v>
      </c>
      <c r="S667" t="str">
        <f>IFERROR(VLOOKUP(D667,#REF!,1,FALSE),"No entregado")</f>
        <v>No entregado</v>
      </c>
    </row>
    <row r="668" spans="1:19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 t="s">
        <v>5721</v>
      </c>
      <c r="H668" t="s">
        <v>5721</v>
      </c>
      <c r="I668" t="e">
        <f>VLOOKUP(E668,'Info Metodos'!$A$2:$G$80,4,FALSE)</f>
        <v>#N/A</v>
      </c>
      <c r="J668" t="e">
        <f>VLOOKUP(E668,'Info Metodos'!$A$2:$G$80,3,FALSE)</f>
        <v>#N/A</v>
      </c>
      <c r="K668">
        <f t="shared" si="10"/>
        <v>667</v>
      </c>
      <c r="Q668" t="e">
        <f>VLOOKUP(D668,#REF!,1,FALSE)</f>
        <v>#REF!</v>
      </c>
      <c r="R668" t="str">
        <f>IFERROR(VLOOKUP(D668,#REF!,1,FALSE),"No entregado")</f>
        <v>No entregado</v>
      </c>
      <c r="S668" t="str">
        <f>IFERROR(VLOOKUP(D668,#REF!,1,FALSE),"No entregado")</f>
        <v>No entregado</v>
      </c>
    </row>
    <row r="669" spans="1:19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 t="s">
        <v>5721</v>
      </c>
      <c r="H669" t="s">
        <v>5721</v>
      </c>
      <c r="I669" t="e">
        <f>VLOOKUP(E669,'Info Metodos'!$A$2:$G$80,4,FALSE)</f>
        <v>#N/A</v>
      </c>
      <c r="J669" t="e">
        <f>VLOOKUP(E669,'Info Metodos'!$A$2:$G$80,3,FALSE)</f>
        <v>#N/A</v>
      </c>
      <c r="K669">
        <f t="shared" si="10"/>
        <v>668</v>
      </c>
      <c r="Q669" t="e">
        <f>VLOOKUP(D669,#REF!,1,FALSE)</f>
        <v>#REF!</v>
      </c>
      <c r="R669" t="str">
        <f>IFERROR(VLOOKUP(D669,#REF!,1,FALSE),"No entregado")</f>
        <v>No entregado</v>
      </c>
      <c r="S669" t="str">
        <f>IFERROR(VLOOKUP(D669,#REF!,1,FALSE),"No entregado")</f>
        <v>No entregado</v>
      </c>
    </row>
    <row r="670" spans="1:19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 t="s">
        <v>5721</v>
      </c>
      <c r="H670" t="s">
        <v>5721</v>
      </c>
      <c r="I670" t="e">
        <f>VLOOKUP(E670,'Info Metodos'!$A$2:$G$80,4,FALSE)</f>
        <v>#N/A</v>
      </c>
      <c r="J670" t="e">
        <f>VLOOKUP(E670,'Info Metodos'!$A$2:$G$80,3,FALSE)</f>
        <v>#N/A</v>
      </c>
      <c r="K670">
        <f t="shared" si="10"/>
        <v>669</v>
      </c>
      <c r="Q670" t="e">
        <f>VLOOKUP(D670,#REF!,1,FALSE)</f>
        <v>#REF!</v>
      </c>
      <c r="R670" t="str">
        <f>IFERROR(VLOOKUP(D670,#REF!,1,FALSE),"No entregado")</f>
        <v>No entregado</v>
      </c>
      <c r="S670" t="str">
        <f>IFERROR(VLOOKUP(D670,#REF!,1,FALSE),"No entregado")</f>
        <v>No entregado</v>
      </c>
    </row>
    <row r="671" spans="1:19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 t="s">
        <v>5721</v>
      </c>
      <c r="H671" t="s">
        <v>5721</v>
      </c>
      <c r="I671" t="e">
        <f>VLOOKUP(E671,'Info Metodos'!$A$2:$G$80,4,FALSE)</f>
        <v>#N/A</v>
      </c>
      <c r="J671" t="e">
        <f>VLOOKUP(E671,'Info Metodos'!$A$2:$G$80,3,FALSE)</f>
        <v>#N/A</v>
      </c>
      <c r="K671">
        <f t="shared" si="10"/>
        <v>670</v>
      </c>
      <c r="Q671" t="e">
        <f>VLOOKUP(D671,#REF!,1,FALSE)</f>
        <v>#REF!</v>
      </c>
      <c r="R671" t="str">
        <f>IFERROR(VLOOKUP(D671,#REF!,1,FALSE),"No entregado")</f>
        <v>No entregado</v>
      </c>
      <c r="S671" t="str">
        <f>IFERROR(VLOOKUP(D671,#REF!,1,FALSE),"No entregado")</f>
        <v>No entregado</v>
      </c>
    </row>
    <row r="672" spans="1:19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 t="s">
        <v>5721</v>
      </c>
      <c r="H672" t="s">
        <v>5721</v>
      </c>
      <c r="I672" t="e">
        <f>VLOOKUP(E672,'Info Metodos'!$A$2:$G$80,4,FALSE)</f>
        <v>#N/A</v>
      </c>
      <c r="J672" t="e">
        <f>VLOOKUP(E672,'Info Metodos'!$A$2:$G$80,3,FALSE)</f>
        <v>#N/A</v>
      </c>
      <c r="K672">
        <f t="shared" si="10"/>
        <v>671</v>
      </c>
      <c r="Q672" t="e">
        <f>VLOOKUP(D672,#REF!,1,FALSE)</f>
        <v>#REF!</v>
      </c>
      <c r="R672" t="str">
        <f>IFERROR(VLOOKUP(D672,#REF!,1,FALSE),"No entregado")</f>
        <v>No entregado</v>
      </c>
      <c r="S672" t="str">
        <f>IFERROR(VLOOKUP(D672,#REF!,1,FALSE),"No entregado")</f>
        <v>No entregado</v>
      </c>
    </row>
    <row r="673" spans="1:19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 t="s">
        <v>5721</v>
      </c>
      <c r="H673" t="s">
        <v>5721</v>
      </c>
      <c r="I673" t="e">
        <f>VLOOKUP(E673,'Info Metodos'!$A$2:$G$80,4,FALSE)</f>
        <v>#N/A</v>
      </c>
      <c r="J673" t="e">
        <f>VLOOKUP(E673,'Info Metodos'!$A$2:$G$80,3,FALSE)</f>
        <v>#N/A</v>
      </c>
      <c r="K673">
        <f t="shared" si="10"/>
        <v>672</v>
      </c>
      <c r="Q673" t="e">
        <f>VLOOKUP(D673,#REF!,1,FALSE)</f>
        <v>#REF!</v>
      </c>
      <c r="R673" t="str">
        <f>IFERROR(VLOOKUP(D673,#REF!,1,FALSE),"No entregado")</f>
        <v>No entregado</v>
      </c>
      <c r="S673" t="str">
        <f>IFERROR(VLOOKUP(D673,#REF!,1,FALSE),"No entregado")</f>
        <v>No entregado</v>
      </c>
    </row>
    <row r="674" spans="1:19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 t="s">
        <v>5721</v>
      </c>
      <c r="H674" t="s">
        <v>5721</v>
      </c>
      <c r="I674" t="e">
        <f>VLOOKUP(E674,'Info Metodos'!$A$2:$G$80,4,FALSE)</f>
        <v>#N/A</v>
      </c>
      <c r="J674" t="e">
        <f>VLOOKUP(E674,'Info Metodos'!$A$2:$G$80,3,FALSE)</f>
        <v>#N/A</v>
      </c>
      <c r="K674">
        <f t="shared" si="10"/>
        <v>673</v>
      </c>
      <c r="Q674" t="e">
        <f>VLOOKUP(D674,#REF!,1,FALSE)</f>
        <v>#REF!</v>
      </c>
      <c r="R674" t="str">
        <f>IFERROR(VLOOKUP(D674,#REF!,1,FALSE),"No entregado")</f>
        <v>No entregado</v>
      </c>
      <c r="S674" t="str">
        <f>IFERROR(VLOOKUP(D674,#REF!,1,FALSE),"No entregado")</f>
        <v>No entregado</v>
      </c>
    </row>
    <row r="675" spans="1:19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 t="s">
        <v>5721</v>
      </c>
      <c r="H675" t="s">
        <v>5721</v>
      </c>
      <c r="I675" t="e">
        <f>VLOOKUP(E675,'Info Metodos'!$A$2:$G$80,4,FALSE)</f>
        <v>#N/A</v>
      </c>
      <c r="J675" t="e">
        <f>VLOOKUP(E675,'Info Metodos'!$A$2:$G$80,3,FALSE)</f>
        <v>#N/A</v>
      </c>
      <c r="K675">
        <f t="shared" si="10"/>
        <v>674</v>
      </c>
      <c r="Q675" t="e">
        <f>VLOOKUP(D675,#REF!,1,FALSE)</f>
        <v>#REF!</v>
      </c>
      <c r="R675" t="str">
        <f>IFERROR(VLOOKUP(D675,#REF!,1,FALSE),"No entregado")</f>
        <v>No entregado</v>
      </c>
      <c r="S675" t="str">
        <f>IFERROR(VLOOKUP(D675,#REF!,1,FALSE),"No entregado")</f>
        <v>No entregado</v>
      </c>
    </row>
    <row r="676" spans="1:19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 t="s">
        <v>5721</v>
      </c>
      <c r="H676" t="s">
        <v>5721</v>
      </c>
      <c r="I676" t="e">
        <f>VLOOKUP(E676,'Info Metodos'!$A$2:$G$80,4,FALSE)</f>
        <v>#N/A</v>
      </c>
      <c r="J676" t="e">
        <f>VLOOKUP(E676,'Info Metodos'!$A$2:$G$80,3,FALSE)</f>
        <v>#N/A</v>
      </c>
      <c r="K676">
        <f t="shared" si="10"/>
        <v>675</v>
      </c>
      <c r="Q676" t="e">
        <f>VLOOKUP(D676,#REF!,1,FALSE)</f>
        <v>#REF!</v>
      </c>
      <c r="R676" t="str">
        <f>IFERROR(VLOOKUP(D676,#REF!,1,FALSE),"No entregado")</f>
        <v>No entregado</v>
      </c>
      <c r="S676" t="str">
        <f>IFERROR(VLOOKUP(D676,#REF!,1,FALSE),"No entregado")</f>
        <v>No entregado</v>
      </c>
    </row>
    <row r="677" spans="1:19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 t="s">
        <v>5721</v>
      </c>
      <c r="H677" t="s">
        <v>5721</v>
      </c>
      <c r="I677" t="e">
        <f>VLOOKUP(E677,'Info Metodos'!$A$2:$G$80,4,FALSE)</f>
        <v>#N/A</v>
      </c>
      <c r="J677" t="e">
        <f>VLOOKUP(E677,'Info Metodos'!$A$2:$G$80,3,FALSE)</f>
        <v>#N/A</v>
      </c>
      <c r="K677">
        <f t="shared" si="10"/>
        <v>676</v>
      </c>
      <c r="Q677" t="e">
        <f>VLOOKUP(D677,#REF!,1,FALSE)</f>
        <v>#REF!</v>
      </c>
      <c r="R677" t="str">
        <f>IFERROR(VLOOKUP(D677,#REF!,1,FALSE),"No entregado")</f>
        <v>No entregado</v>
      </c>
      <c r="S677" t="str">
        <f>IFERROR(VLOOKUP(D677,#REF!,1,FALSE),"No entregado")</f>
        <v>No entregado</v>
      </c>
    </row>
    <row r="678" spans="1:19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 t="s">
        <v>5721</v>
      </c>
      <c r="H678" t="s">
        <v>5721</v>
      </c>
      <c r="I678" t="e">
        <f>VLOOKUP(E678,'Info Metodos'!$A$2:$G$80,4,FALSE)</f>
        <v>#N/A</v>
      </c>
      <c r="J678" t="e">
        <f>VLOOKUP(E678,'Info Metodos'!$A$2:$G$80,3,FALSE)</f>
        <v>#N/A</v>
      </c>
      <c r="K678">
        <f t="shared" si="10"/>
        <v>677</v>
      </c>
      <c r="Q678" t="e">
        <f>VLOOKUP(D678,#REF!,1,FALSE)</f>
        <v>#REF!</v>
      </c>
      <c r="R678" t="str">
        <f>IFERROR(VLOOKUP(D678,#REF!,1,FALSE),"No entregado")</f>
        <v>No entregado</v>
      </c>
      <c r="S678" t="str">
        <f>IFERROR(VLOOKUP(D678,#REF!,1,FALSE),"No entregado")</f>
        <v>No entregado</v>
      </c>
    </row>
    <row r="679" spans="1:19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 t="s">
        <v>5721</v>
      </c>
      <c r="H679" t="s">
        <v>5721</v>
      </c>
      <c r="I679" t="e">
        <f>VLOOKUP(E679,'Info Metodos'!$A$2:$G$80,4,FALSE)</f>
        <v>#N/A</v>
      </c>
      <c r="J679" t="e">
        <f>VLOOKUP(E679,'Info Metodos'!$A$2:$G$80,3,FALSE)</f>
        <v>#N/A</v>
      </c>
      <c r="K679">
        <f t="shared" si="10"/>
        <v>678</v>
      </c>
      <c r="Q679" t="e">
        <f>VLOOKUP(D679,#REF!,1,FALSE)</f>
        <v>#REF!</v>
      </c>
      <c r="R679" t="str">
        <f>IFERROR(VLOOKUP(D679,#REF!,1,FALSE),"No entregado")</f>
        <v>No entregado</v>
      </c>
      <c r="S679" t="str">
        <f>IFERROR(VLOOKUP(D679,#REF!,1,FALSE),"No entregado")</f>
        <v>No entregado</v>
      </c>
    </row>
    <row r="680" spans="1:19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 t="s">
        <v>5721</v>
      </c>
      <c r="H680" t="s">
        <v>5721</v>
      </c>
      <c r="I680" t="e">
        <f>VLOOKUP(E680,'Info Metodos'!$A$2:$G$80,4,FALSE)</f>
        <v>#N/A</v>
      </c>
      <c r="J680" t="e">
        <f>VLOOKUP(E680,'Info Metodos'!$A$2:$G$80,3,FALSE)</f>
        <v>#N/A</v>
      </c>
      <c r="K680">
        <f t="shared" si="10"/>
        <v>679</v>
      </c>
      <c r="Q680" t="e">
        <f>VLOOKUP(D680,#REF!,1,FALSE)</f>
        <v>#REF!</v>
      </c>
      <c r="R680" t="str">
        <f>IFERROR(VLOOKUP(D680,#REF!,1,FALSE),"No entregado")</f>
        <v>No entregado</v>
      </c>
      <c r="S680" t="str">
        <f>IFERROR(VLOOKUP(D680,#REF!,1,FALSE),"No entregado")</f>
        <v>No entregado</v>
      </c>
    </row>
    <row r="681" spans="1:19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 t="s">
        <v>5721</v>
      </c>
      <c r="H681" t="s">
        <v>5721</v>
      </c>
      <c r="I681" t="e">
        <f>VLOOKUP(E681,'Info Metodos'!$A$2:$G$80,4,FALSE)</f>
        <v>#N/A</v>
      </c>
      <c r="J681" t="e">
        <f>VLOOKUP(E681,'Info Metodos'!$A$2:$G$80,3,FALSE)</f>
        <v>#N/A</v>
      </c>
      <c r="K681">
        <f t="shared" si="10"/>
        <v>680</v>
      </c>
      <c r="Q681" t="e">
        <f>VLOOKUP(D681,#REF!,1,FALSE)</f>
        <v>#REF!</v>
      </c>
      <c r="R681" t="str">
        <f>IFERROR(VLOOKUP(D681,#REF!,1,FALSE),"No entregado")</f>
        <v>No entregado</v>
      </c>
      <c r="S681" t="str">
        <f>IFERROR(VLOOKUP(D681,#REF!,1,FALSE),"No entregado")</f>
        <v>No entregado</v>
      </c>
    </row>
    <row r="682" spans="1:19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 t="s">
        <v>5721</v>
      </c>
      <c r="H682" t="s">
        <v>5721</v>
      </c>
      <c r="I682" t="e">
        <f>VLOOKUP(E682,'Info Metodos'!$A$2:$G$80,4,FALSE)</f>
        <v>#N/A</v>
      </c>
      <c r="J682" t="e">
        <f>VLOOKUP(E682,'Info Metodos'!$A$2:$G$80,3,FALSE)</f>
        <v>#N/A</v>
      </c>
      <c r="K682">
        <f t="shared" si="10"/>
        <v>681</v>
      </c>
      <c r="Q682" t="e">
        <f>VLOOKUP(D682,#REF!,1,FALSE)</f>
        <v>#REF!</v>
      </c>
      <c r="R682" t="str">
        <f>IFERROR(VLOOKUP(D682,#REF!,1,FALSE),"No entregado")</f>
        <v>No entregado</v>
      </c>
      <c r="S682" t="str">
        <f>IFERROR(VLOOKUP(D682,#REF!,1,FALSE),"No entregado")</f>
        <v>No entregado</v>
      </c>
    </row>
    <row r="683" spans="1:19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 t="s">
        <v>5721</v>
      </c>
      <c r="H683" t="s">
        <v>5721</v>
      </c>
      <c r="I683" t="e">
        <f>VLOOKUP(E683,'Info Metodos'!$A$2:$G$80,4,FALSE)</f>
        <v>#N/A</v>
      </c>
      <c r="J683" t="e">
        <f>VLOOKUP(E683,'Info Metodos'!$A$2:$G$80,3,FALSE)</f>
        <v>#N/A</v>
      </c>
      <c r="K683">
        <f t="shared" si="10"/>
        <v>682</v>
      </c>
      <c r="Q683" t="e">
        <f>VLOOKUP(D683,#REF!,1,FALSE)</f>
        <v>#REF!</v>
      </c>
      <c r="R683" t="str">
        <f>IFERROR(VLOOKUP(D683,#REF!,1,FALSE),"No entregado")</f>
        <v>No entregado</v>
      </c>
      <c r="S683" t="str">
        <f>IFERROR(VLOOKUP(D683,#REF!,1,FALSE),"No entregado")</f>
        <v>No entregado</v>
      </c>
    </row>
    <row r="684" spans="1:19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 t="s">
        <v>5721</v>
      </c>
      <c r="H684" t="s">
        <v>5721</v>
      </c>
      <c r="I684" t="e">
        <f>VLOOKUP(E684,'Info Metodos'!$A$2:$G$80,4,FALSE)</f>
        <v>#N/A</v>
      </c>
      <c r="J684" t="e">
        <f>VLOOKUP(E684,'Info Metodos'!$A$2:$G$80,3,FALSE)</f>
        <v>#N/A</v>
      </c>
      <c r="K684">
        <f t="shared" si="10"/>
        <v>683</v>
      </c>
      <c r="Q684" t="e">
        <f>VLOOKUP(D684,#REF!,1,FALSE)</f>
        <v>#REF!</v>
      </c>
      <c r="R684" t="str">
        <f>IFERROR(VLOOKUP(D684,#REF!,1,FALSE),"No entregado")</f>
        <v>No entregado</v>
      </c>
      <c r="S684" t="str">
        <f>IFERROR(VLOOKUP(D684,#REF!,1,FALSE),"No entregado")</f>
        <v>No entregado</v>
      </c>
    </row>
    <row r="685" spans="1:19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 t="s">
        <v>5721</v>
      </c>
      <c r="H685" t="s">
        <v>5721</v>
      </c>
      <c r="I685" t="e">
        <f>VLOOKUP(E685,'Info Metodos'!$A$2:$G$80,4,FALSE)</f>
        <v>#N/A</v>
      </c>
      <c r="J685" t="e">
        <f>VLOOKUP(E685,'Info Metodos'!$A$2:$G$80,3,FALSE)</f>
        <v>#N/A</v>
      </c>
      <c r="K685">
        <f t="shared" si="10"/>
        <v>684</v>
      </c>
      <c r="Q685" t="e">
        <f>VLOOKUP(D685,#REF!,1,FALSE)</f>
        <v>#REF!</v>
      </c>
      <c r="R685" t="str">
        <f>IFERROR(VLOOKUP(D685,#REF!,1,FALSE),"No entregado")</f>
        <v>No entregado</v>
      </c>
      <c r="S685" t="str">
        <f>IFERROR(VLOOKUP(D685,#REF!,1,FALSE),"No entregado")</f>
        <v>No entregado</v>
      </c>
    </row>
    <row r="686" spans="1:19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 t="s">
        <v>5721</v>
      </c>
      <c r="H686" t="s">
        <v>5721</v>
      </c>
      <c r="I686" t="e">
        <f>VLOOKUP(E686,'Info Metodos'!$A$2:$G$80,4,FALSE)</f>
        <v>#N/A</v>
      </c>
      <c r="J686" t="e">
        <f>VLOOKUP(E686,'Info Metodos'!$A$2:$G$80,3,FALSE)</f>
        <v>#N/A</v>
      </c>
      <c r="K686">
        <f t="shared" si="10"/>
        <v>685</v>
      </c>
      <c r="Q686" t="e">
        <f>VLOOKUP(D686,#REF!,1,FALSE)</f>
        <v>#REF!</v>
      </c>
      <c r="R686" t="str">
        <f>IFERROR(VLOOKUP(D686,#REF!,1,FALSE),"No entregado")</f>
        <v>No entregado</v>
      </c>
      <c r="S686" t="str">
        <f>IFERROR(VLOOKUP(D686,#REF!,1,FALSE),"No entregado")</f>
        <v>No entregado</v>
      </c>
    </row>
    <row r="687" spans="1:19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 t="s">
        <v>5721</v>
      </c>
      <c r="H687" t="s">
        <v>5721</v>
      </c>
      <c r="I687" t="e">
        <f>VLOOKUP(E687,'Info Metodos'!$A$2:$G$80,4,FALSE)</f>
        <v>#N/A</v>
      </c>
      <c r="J687" t="e">
        <f>VLOOKUP(E687,'Info Metodos'!$A$2:$G$80,3,FALSE)</f>
        <v>#N/A</v>
      </c>
      <c r="K687">
        <f t="shared" si="10"/>
        <v>686</v>
      </c>
      <c r="Q687" t="e">
        <f>VLOOKUP(D687,#REF!,1,FALSE)</f>
        <v>#REF!</v>
      </c>
      <c r="R687" t="str">
        <f>IFERROR(VLOOKUP(D687,#REF!,1,FALSE),"No entregado")</f>
        <v>No entregado</v>
      </c>
      <c r="S687" t="str">
        <f>IFERROR(VLOOKUP(D687,#REF!,1,FALSE),"No entregado")</f>
        <v>No entregado</v>
      </c>
    </row>
    <row r="688" spans="1:19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 t="s">
        <v>5721</v>
      </c>
      <c r="H688" t="s">
        <v>5721</v>
      </c>
      <c r="I688" t="e">
        <f>VLOOKUP(E688,'Info Metodos'!$A$2:$G$80,4,FALSE)</f>
        <v>#N/A</v>
      </c>
      <c r="J688" t="e">
        <f>VLOOKUP(E688,'Info Metodos'!$A$2:$G$80,3,FALSE)</f>
        <v>#N/A</v>
      </c>
      <c r="K688">
        <f t="shared" si="10"/>
        <v>687</v>
      </c>
      <c r="Q688" t="e">
        <f>VLOOKUP(D688,#REF!,1,FALSE)</f>
        <v>#REF!</v>
      </c>
      <c r="R688" t="str">
        <f>IFERROR(VLOOKUP(D688,#REF!,1,FALSE),"No entregado")</f>
        <v>No entregado</v>
      </c>
      <c r="S688" t="str">
        <f>IFERROR(VLOOKUP(D688,#REF!,1,FALSE),"No entregado")</f>
        <v>No entregado</v>
      </c>
    </row>
    <row r="689" spans="1:19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 t="s">
        <v>5721</v>
      </c>
      <c r="H689" t="s">
        <v>5721</v>
      </c>
      <c r="I689" t="e">
        <f>VLOOKUP(E689,'Info Metodos'!$A$2:$G$80,4,FALSE)</f>
        <v>#N/A</v>
      </c>
      <c r="J689" t="e">
        <f>VLOOKUP(E689,'Info Metodos'!$A$2:$G$80,3,FALSE)</f>
        <v>#N/A</v>
      </c>
      <c r="K689">
        <f t="shared" si="10"/>
        <v>688</v>
      </c>
      <c r="Q689" t="e">
        <f>VLOOKUP(D689,#REF!,1,FALSE)</f>
        <v>#REF!</v>
      </c>
      <c r="R689" t="str">
        <f>IFERROR(VLOOKUP(D689,#REF!,1,FALSE),"No entregado")</f>
        <v>No entregado</v>
      </c>
      <c r="S689" t="str">
        <f>IFERROR(VLOOKUP(D689,#REF!,1,FALSE),"No entregado")</f>
        <v>No entregado</v>
      </c>
    </row>
    <row r="690" spans="1:19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 t="s">
        <v>5721</v>
      </c>
      <c r="H690" t="s">
        <v>5721</v>
      </c>
      <c r="I690" t="e">
        <f>VLOOKUP(E690,'Info Metodos'!$A$2:$G$80,4,FALSE)</f>
        <v>#N/A</v>
      </c>
      <c r="J690" t="e">
        <f>VLOOKUP(E690,'Info Metodos'!$A$2:$G$80,3,FALSE)</f>
        <v>#N/A</v>
      </c>
      <c r="K690">
        <f t="shared" si="10"/>
        <v>689</v>
      </c>
      <c r="Q690" t="e">
        <f>VLOOKUP(D690,#REF!,1,FALSE)</f>
        <v>#REF!</v>
      </c>
      <c r="R690" t="str">
        <f>IFERROR(VLOOKUP(D690,#REF!,1,FALSE),"No entregado")</f>
        <v>No entregado</v>
      </c>
      <c r="S690" t="str">
        <f>IFERROR(VLOOKUP(D690,#REF!,1,FALSE),"No entregado")</f>
        <v>No entregado</v>
      </c>
    </row>
    <row r="691" spans="1:19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 t="s">
        <v>5721</v>
      </c>
      <c r="H691" t="s">
        <v>5721</v>
      </c>
      <c r="I691" t="e">
        <f>VLOOKUP(E691,'Info Metodos'!$A$2:$G$80,4,FALSE)</f>
        <v>#N/A</v>
      </c>
      <c r="J691" t="e">
        <f>VLOOKUP(E691,'Info Metodos'!$A$2:$G$80,3,FALSE)</f>
        <v>#N/A</v>
      </c>
      <c r="K691">
        <f t="shared" si="10"/>
        <v>690</v>
      </c>
      <c r="Q691" t="e">
        <f>VLOOKUP(D691,#REF!,1,FALSE)</f>
        <v>#REF!</v>
      </c>
      <c r="R691" t="str">
        <f>IFERROR(VLOOKUP(D691,#REF!,1,FALSE),"No entregado")</f>
        <v>No entregado</v>
      </c>
      <c r="S691" t="str">
        <f>IFERROR(VLOOKUP(D691,#REF!,1,FALSE),"No entregado")</f>
        <v>No entregado</v>
      </c>
    </row>
    <row r="692" spans="1:19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 t="s">
        <v>5721</v>
      </c>
      <c r="H692" t="s">
        <v>5721</v>
      </c>
      <c r="I692" t="e">
        <f>VLOOKUP(E692,'Info Metodos'!$A$2:$G$80,4,FALSE)</f>
        <v>#N/A</v>
      </c>
      <c r="J692" t="e">
        <f>VLOOKUP(E692,'Info Metodos'!$A$2:$G$80,3,FALSE)</f>
        <v>#N/A</v>
      </c>
      <c r="K692">
        <f t="shared" si="10"/>
        <v>691</v>
      </c>
      <c r="Q692" t="e">
        <f>VLOOKUP(D692,#REF!,1,FALSE)</f>
        <v>#REF!</v>
      </c>
      <c r="R692" t="str">
        <f>IFERROR(VLOOKUP(D692,#REF!,1,FALSE),"No entregado")</f>
        <v>No entregado</v>
      </c>
      <c r="S692" t="str">
        <f>IFERROR(VLOOKUP(D692,#REF!,1,FALSE),"No entregado")</f>
        <v>No entregado</v>
      </c>
    </row>
    <row r="693" spans="1:19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 t="s">
        <v>5721</v>
      </c>
      <c r="H693" t="s">
        <v>5721</v>
      </c>
      <c r="I693" t="e">
        <f>VLOOKUP(E693,'Info Metodos'!$A$2:$G$80,4,FALSE)</f>
        <v>#N/A</v>
      </c>
      <c r="J693" t="e">
        <f>VLOOKUP(E693,'Info Metodos'!$A$2:$G$80,3,FALSE)</f>
        <v>#N/A</v>
      </c>
      <c r="K693">
        <f t="shared" si="10"/>
        <v>692</v>
      </c>
      <c r="Q693" t="e">
        <f>VLOOKUP(D693,#REF!,1,FALSE)</f>
        <v>#REF!</v>
      </c>
      <c r="R693" t="str">
        <f>IFERROR(VLOOKUP(D693,#REF!,1,FALSE),"No entregado")</f>
        <v>No entregado</v>
      </c>
      <c r="S693" t="str">
        <f>IFERROR(VLOOKUP(D693,#REF!,1,FALSE),"No entregado")</f>
        <v>No entregado</v>
      </c>
    </row>
    <row r="694" spans="1:19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 t="s">
        <v>5721</v>
      </c>
      <c r="H694" t="s">
        <v>5721</v>
      </c>
      <c r="I694" t="e">
        <f>VLOOKUP(E694,'Info Metodos'!$A$2:$G$80,4,FALSE)</f>
        <v>#N/A</v>
      </c>
      <c r="J694" t="e">
        <f>VLOOKUP(E694,'Info Metodos'!$A$2:$G$80,3,FALSE)</f>
        <v>#N/A</v>
      </c>
      <c r="K694">
        <f t="shared" si="10"/>
        <v>693</v>
      </c>
      <c r="Q694" t="e">
        <f>VLOOKUP(D694,#REF!,1,FALSE)</f>
        <v>#REF!</v>
      </c>
      <c r="R694" t="str">
        <f>IFERROR(VLOOKUP(D694,#REF!,1,FALSE),"No entregado")</f>
        <v>No entregado</v>
      </c>
      <c r="S694" t="str">
        <f>IFERROR(VLOOKUP(D694,#REF!,1,FALSE),"No entregado")</f>
        <v>No entregado</v>
      </c>
    </row>
    <row r="695" spans="1:19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 t="s">
        <v>5721</v>
      </c>
      <c r="H695" t="s">
        <v>5721</v>
      </c>
      <c r="I695" t="e">
        <f>VLOOKUP(E695,'Info Metodos'!$A$2:$G$80,4,FALSE)</f>
        <v>#N/A</v>
      </c>
      <c r="J695" t="e">
        <f>VLOOKUP(E695,'Info Metodos'!$A$2:$G$80,3,FALSE)</f>
        <v>#N/A</v>
      </c>
      <c r="K695">
        <f t="shared" si="10"/>
        <v>694</v>
      </c>
      <c r="Q695" t="e">
        <f>VLOOKUP(D695,#REF!,1,FALSE)</f>
        <v>#REF!</v>
      </c>
      <c r="R695" t="str">
        <f>IFERROR(VLOOKUP(D695,#REF!,1,FALSE),"No entregado")</f>
        <v>No entregado</v>
      </c>
      <c r="S695" t="str">
        <f>IFERROR(VLOOKUP(D695,#REF!,1,FALSE),"No entregado")</f>
        <v>No entregado</v>
      </c>
    </row>
    <row r="696" spans="1:19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 t="s">
        <v>5721</v>
      </c>
      <c r="H696" t="s">
        <v>5721</v>
      </c>
      <c r="I696" t="e">
        <f>VLOOKUP(E696,'Info Metodos'!$A$2:$G$80,4,FALSE)</f>
        <v>#N/A</v>
      </c>
      <c r="J696" t="e">
        <f>VLOOKUP(E696,'Info Metodos'!$A$2:$G$80,3,FALSE)</f>
        <v>#N/A</v>
      </c>
      <c r="K696">
        <f t="shared" si="10"/>
        <v>695</v>
      </c>
      <c r="Q696" t="e">
        <f>VLOOKUP(D696,#REF!,1,FALSE)</f>
        <v>#REF!</v>
      </c>
      <c r="R696" t="str">
        <f>IFERROR(VLOOKUP(D696,#REF!,1,FALSE),"No entregado")</f>
        <v>No entregado</v>
      </c>
      <c r="S696" t="str">
        <f>IFERROR(VLOOKUP(D696,#REF!,1,FALSE),"No entregado")</f>
        <v>No entregado</v>
      </c>
    </row>
    <row r="697" spans="1:19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 t="s">
        <v>5721</v>
      </c>
      <c r="H697" t="s">
        <v>5721</v>
      </c>
      <c r="I697" t="e">
        <f>VLOOKUP(E697,'Info Metodos'!$A$2:$G$80,4,FALSE)</f>
        <v>#N/A</v>
      </c>
      <c r="J697" t="e">
        <f>VLOOKUP(E697,'Info Metodos'!$A$2:$G$80,3,FALSE)</f>
        <v>#N/A</v>
      </c>
      <c r="K697">
        <f t="shared" si="10"/>
        <v>696</v>
      </c>
      <c r="Q697" t="e">
        <f>VLOOKUP(D697,#REF!,1,FALSE)</f>
        <v>#REF!</v>
      </c>
      <c r="R697" t="str">
        <f>IFERROR(VLOOKUP(D697,#REF!,1,FALSE),"No entregado")</f>
        <v>No entregado</v>
      </c>
      <c r="S697" t="str">
        <f>IFERROR(VLOOKUP(D697,#REF!,1,FALSE),"No entregado")</f>
        <v>No entregado</v>
      </c>
    </row>
    <row r="698" spans="1:19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 t="s">
        <v>5721</v>
      </c>
      <c r="H698" t="s">
        <v>5721</v>
      </c>
      <c r="I698" t="e">
        <f>VLOOKUP(E698,'Info Metodos'!$A$2:$G$80,4,FALSE)</f>
        <v>#N/A</v>
      </c>
      <c r="J698" t="e">
        <f>VLOOKUP(E698,'Info Metodos'!$A$2:$G$80,3,FALSE)</f>
        <v>#N/A</v>
      </c>
      <c r="K698">
        <f t="shared" si="10"/>
        <v>697</v>
      </c>
      <c r="Q698" t="e">
        <f>VLOOKUP(D698,#REF!,1,FALSE)</f>
        <v>#REF!</v>
      </c>
      <c r="R698" t="str">
        <f>IFERROR(VLOOKUP(D698,#REF!,1,FALSE),"No entregado")</f>
        <v>No entregado</v>
      </c>
      <c r="S698" t="str">
        <f>IFERROR(VLOOKUP(D698,#REF!,1,FALSE),"No entregado")</f>
        <v>No entregado</v>
      </c>
    </row>
    <row r="699" spans="1:19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 t="s">
        <v>5721</v>
      </c>
      <c r="H699" t="s">
        <v>5721</v>
      </c>
      <c r="I699" t="e">
        <f>VLOOKUP(E699,'Info Metodos'!$A$2:$G$80,4,FALSE)</f>
        <v>#N/A</v>
      </c>
      <c r="J699" t="e">
        <f>VLOOKUP(E699,'Info Metodos'!$A$2:$G$80,3,FALSE)</f>
        <v>#N/A</v>
      </c>
      <c r="K699">
        <f t="shared" si="10"/>
        <v>698</v>
      </c>
      <c r="Q699" t="e">
        <f>VLOOKUP(D699,#REF!,1,FALSE)</f>
        <v>#REF!</v>
      </c>
      <c r="R699" t="str">
        <f>IFERROR(VLOOKUP(D699,#REF!,1,FALSE),"No entregado")</f>
        <v>No entregado</v>
      </c>
      <c r="S699" t="str">
        <f>IFERROR(VLOOKUP(D699,#REF!,1,FALSE),"No entregado")</f>
        <v>No entregado</v>
      </c>
    </row>
    <row r="700" spans="1:19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 t="s">
        <v>5721</v>
      </c>
      <c r="H700" t="s">
        <v>5721</v>
      </c>
      <c r="I700" t="e">
        <f>VLOOKUP(E700,'Info Metodos'!$A$2:$G$80,4,FALSE)</f>
        <v>#N/A</v>
      </c>
      <c r="J700" t="e">
        <f>VLOOKUP(E700,'Info Metodos'!$A$2:$G$80,3,FALSE)</f>
        <v>#N/A</v>
      </c>
      <c r="K700">
        <f t="shared" si="10"/>
        <v>699</v>
      </c>
      <c r="Q700" t="e">
        <f>VLOOKUP(D700,#REF!,1,FALSE)</f>
        <v>#REF!</v>
      </c>
      <c r="R700" t="str">
        <f>IFERROR(VLOOKUP(D700,#REF!,1,FALSE),"No entregado")</f>
        <v>No entregado</v>
      </c>
      <c r="S700" t="str">
        <f>IFERROR(VLOOKUP(D700,#REF!,1,FALSE),"No entregado")</f>
        <v>No entregado</v>
      </c>
    </row>
    <row r="701" spans="1:19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 t="s">
        <v>5721</v>
      </c>
      <c r="H701" t="s">
        <v>5721</v>
      </c>
      <c r="I701" t="e">
        <f>VLOOKUP(E701,'Info Metodos'!$A$2:$G$80,4,FALSE)</f>
        <v>#N/A</v>
      </c>
      <c r="J701" t="e">
        <f>VLOOKUP(E701,'Info Metodos'!$A$2:$G$80,3,FALSE)</f>
        <v>#N/A</v>
      </c>
      <c r="K701">
        <f t="shared" si="10"/>
        <v>700</v>
      </c>
      <c r="Q701" t="e">
        <f>VLOOKUP(D701,#REF!,1,FALSE)</f>
        <v>#REF!</v>
      </c>
      <c r="R701" t="str">
        <f>IFERROR(VLOOKUP(D701,#REF!,1,FALSE),"No entregado")</f>
        <v>No entregado</v>
      </c>
      <c r="S701" t="str">
        <f>IFERROR(VLOOKUP(D701,#REF!,1,FALSE),"No entregado")</f>
        <v>No entregado</v>
      </c>
    </row>
    <row r="702" spans="1:19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 t="s">
        <v>5721</v>
      </c>
      <c r="H702" t="s">
        <v>5721</v>
      </c>
      <c r="I702" t="e">
        <f>VLOOKUP(E702,'Info Metodos'!$A$2:$G$80,4,FALSE)</f>
        <v>#N/A</v>
      </c>
      <c r="J702" t="e">
        <f>VLOOKUP(E702,'Info Metodos'!$A$2:$G$80,3,FALSE)</f>
        <v>#N/A</v>
      </c>
      <c r="K702">
        <f t="shared" si="10"/>
        <v>701</v>
      </c>
      <c r="Q702" t="e">
        <f>VLOOKUP(D702,#REF!,1,FALSE)</f>
        <v>#REF!</v>
      </c>
      <c r="R702" t="str">
        <f>IFERROR(VLOOKUP(D702,#REF!,1,FALSE),"No entregado")</f>
        <v>No entregado</v>
      </c>
      <c r="S702" t="str">
        <f>IFERROR(VLOOKUP(D702,#REF!,1,FALSE),"No entregado")</f>
        <v>No entregado</v>
      </c>
    </row>
    <row r="703" spans="1:19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 t="s">
        <v>5721</v>
      </c>
      <c r="H703" t="s">
        <v>5721</v>
      </c>
      <c r="I703" t="e">
        <f>VLOOKUP(E703,'Info Metodos'!$A$2:$G$80,4,FALSE)</f>
        <v>#N/A</v>
      </c>
      <c r="J703" t="e">
        <f>VLOOKUP(E703,'Info Metodos'!$A$2:$G$80,3,FALSE)</f>
        <v>#N/A</v>
      </c>
      <c r="K703">
        <f t="shared" si="10"/>
        <v>702</v>
      </c>
      <c r="Q703" t="e">
        <f>VLOOKUP(D703,#REF!,1,FALSE)</f>
        <v>#REF!</v>
      </c>
      <c r="R703" t="str">
        <f>IFERROR(VLOOKUP(D703,#REF!,1,FALSE),"No entregado")</f>
        <v>No entregado</v>
      </c>
      <c r="S703" t="str">
        <f>IFERROR(VLOOKUP(D703,#REF!,1,FALSE),"No entregado")</f>
        <v>No entregado</v>
      </c>
    </row>
    <row r="704" spans="1:19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 t="s">
        <v>5721</v>
      </c>
      <c r="H704" t="s">
        <v>5721</v>
      </c>
      <c r="I704" t="e">
        <f>VLOOKUP(E704,'Info Metodos'!$A$2:$G$80,4,FALSE)</f>
        <v>#N/A</v>
      </c>
      <c r="J704" t="e">
        <f>VLOOKUP(E704,'Info Metodos'!$A$2:$G$80,3,FALSE)</f>
        <v>#N/A</v>
      </c>
      <c r="K704">
        <f t="shared" si="10"/>
        <v>703</v>
      </c>
      <c r="Q704" t="e">
        <f>VLOOKUP(D704,#REF!,1,FALSE)</f>
        <v>#REF!</v>
      </c>
      <c r="R704" t="str">
        <f>IFERROR(VLOOKUP(D704,#REF!,1,FALSE),"No entregado")</f>
        <v>No entregado</v>
      </c>
      <c r="S704" t="str">
        <f>IFERROR(VLOOKUP(D704,#REF!,1,FALSE),"No entregado")</f>
        <v>No entregado</v>
      </c>
    </row>
    <row r="705" spans="1:19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 t="s">
        <v>5721</v>
      </c>
      <c r="H705" t="s">
        <v>5721</v>
      </c>
      <c r="I705" t="e">
        <f>VLOOKUP(E705,'Info Metodos'!$A$2:$G$80,4,FALSE)</f>
        <v>#N/A</v>
      </c>
      <c r="J705" t="e">
        <f>VLOOKUP(E705,'Info Metodos'!$A$2:$G$80,3,FALSE)</f>
        <v>#N/A</v>
      </c>
      <c r="K705">
        <f t="shared" si="10"/>
        <v>704</v>
      </c>
      <c r="Q705" t="e">
        <f>VLOOKUP(D705,#REF!,1,FALSE)</f>
        <v>#REF!</v>
      </c>
      <c r="R705" t="str">
        <f>IFERROR(VLOOKUP(D705,#REF!,1,FALSE),"No entregado")</f>
        <v>No entregado</v>
      </c>
      <c r="S705" t="str">
        <f>IFERROR(VLOOKUP(D705,#REF!,1,FALSE),"No entregado")</f>
        <v>No entregado</v>
      </c>
    </row>
    <row r="706" spans="1:19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 t="s">
        <v>5721</v>
      </c>
      <c r="H706" t="s">
        <v>5721</v>
      </c>
      <c r="I706" t="e">
        <f>VLOOKUP(E706,'Info Metodos'!$A$2:$G$80,4,FALSE)</f>
        <v>#N/A</v>
      </c>
      <c r="J706" t="e">
        <f>VLOOKUP(E706,'Info Metodos'!$A$2:$G$80,3,FALSE)</f>
        <v>#N/A</v>
      </c>
      <c r="K706">
        <f t="shared" si="10"/>
        <v>705</v>
      </c>
      <c r="Q706" t="e">
        <f>VLOOKUP(D706,#REF!,1,FALSE)</f>
        <v>#REF!</v>
      </c>
      <c r="R706" t="str">
        <f>IFERROR(VLOOKUP(D706,#REF!,1,FALSE),"No entregado")</f>
        <v>No entregado</v>
      </c>
      <c r="S706" t="str">
        <f>IFERROR(VLOOKUP(D706,#REF!,1,FALSE),"No entregado")</f>
        <v>No entregado</v>
      </c>
    </row>
    <row r="707" spans="1:19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 t="s">
        <v>5721</v>
      </c>
      <c r="H707" t="s">
        <v>5721</v>
      </c>
      <c r="I707" t="e">
        <f>VLOOKUP(E707,'Info Metodos'!$A$2:$G$80,4,FALSE)</f>
        <v>#N/A</v>
      </c>
      <c r="J707" t="e">
        <f>VLOOKUP(E707,'Info Metodos'!$A$2:$G$80,3,FALSE)</f>
        <v>#N/A</v>
      </c>
      <c r="K707">
        <f t="shared" ref="K707:K770" si="11">A707</f>
        <v>706</v>
      </c>
      <c r="Q707" t="e">
        <f>VLOOKUP(D707,#REF!,1,FALSE)</f>
        <v>#REF!</v>
      </c>
      <c r="R707" t="str">
        <f>IFERROR(VLOOKUP(D707,#REF!,1,FALSE),"No entregado")</f>
        <v>No entregado</v>
      </c>
      <c r="S707" t="str">
        <f>IFERROR(VLOOKUP(D707,#REF!,1,FALSE),"No entregado")</f>
        <v>No entregado</v>
      </c>
    </row>
    <row r="708" spans="1:19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 t="s">
        <v>5721</v>
      </c>
      <c r="H708" t="s">
        <v>5721</v>
      </c>
      <c r="I708" t="e">
        <f>VLOOKUP(E708,'Info Metodos'!$A$2:$G$80,4,FALSE)</f>
        <v>#N/A</v>
      </c>
      <c r="J708" t="e">
        <f>VLOOKUP(E708,'Info Metodos'!$A$2:$G$80,3,FALSE)</f>
        <v>#N/A</v>
      </c>
      <c r="K708">
        <f t="shared" si="11"/>
        <v>707</v>
      </c>
      <c r="Q708" t="e">
        <f>VLOOKUP(D708,#REF!,1,FALSE)</f>
        <v>#REF!</v>
      </c>
      <c r="R708" t="str">
        <f>IFERROR(VLOOKUP(D708,#REF!,1,FALSE),"No entregado")</f>
        <v>No entregado</v>
      </c>
      <c r="S708" t="str">
        <f>IFERROR(VLOOKUP(D708,#REF!,1,FALSE),"No entregado")</f>
        <v>No entregado</v>
      </c>
    </row>
    <row r="709" spans="1:19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 t="s">
        <v>5721</v>
      </c>
      <c r="H709" t="s">
        <v>5721</v>
      </c>
      <c r="I709" t="e">
        <f>VLOOKUP(E709,'Info Metodos'!$A$2:$G$80,4,FALSE)</f>
        <v>#N/A</v>
      </c>
      <c r="J709" t="e">
        <f>VLOOKUP(E709,'Info Metodos'!$A$2:$G$80,3,FALSE)</f>
        <v>#N/A</v>
      </c>
      <c r="K709">
        <f t="shared" si="11"/>
        <v>708</v>
      </c>
      <c r="Q709" t="e">
        <f>VLOOKUP(D709,#REF!,1,FALSE)</f>
        <v>#REF!</v>
      </c>
      <c r="R709" t="str">
        <f>IFERROR(VLOOKUP(D709,#REF!,1,FALSE),"No entregado")</f>
        <v>No entregado</v>
      </c>
      <c r="S709" t="str">
        <f>IFERROR(VLOOKUP(D709,#REF!,1,FALSE),"No entregado")</f>
        <v>No entregado</v>
      </c>
    </row>
    <row r="710" spans="1:19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 t="s">
        <v>5721</v>
      </c>
      <c r="H710" t="s">
        <v>5721</v>
      </c>
      <c r="I710" t="e">
        <f>VLOOKUP(E710,'Info Metodos'!$A$2:$G$80,4,FALSE)</f>
        <v>#N/A</v>
      </c>
      <c r="J710" t="e">
        <f>VLOOKUP(E710,'Info Metodos'!$A$2:$G$80,3,FALSE)</f>
        <v>#N/A</v>
      </c>
      <c r="K710">
        <f t="shared" si="11"/>
        <v>709</v>
      </c>
      <c r="Q710" t="e">
        <f>VLOOKUP(D710,#REF!,1,FALSE)</f>
        <v>#REF!</v>
      </c>
      <c r="R710" t="str">
        <f>IFERROR(VLOOKUP(D710,#REF!,1,FALSE),"No entregado")</f>
        <v>No entregado</v>
      </c>
      <c r="S710" t="str">
        <f>IFERROR(VLOOKUP(D710,#REF!,1,FALSE),"No entregado")</f>
        <v>No entregado</v>
      </c>
    </row>
    <row r="711" spans="1:19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 t="s">
        <v>5721</v>
      </c>
      <c r="H711" t="s">
        <v>5721</v>
      </c>
      <c r="I711" t="e">
        <f>VLOOKUP(E711,'Info Metodos'!$A$2:$G$80,4,FALSE)</f>
        <v>#N/A</v>
      </c>
      <c r="J711" t="e">
        <f>VLOOKUP(E711,'Info Metodos'!$A$2:$G$80,3,FALSE)</f>
        <v>#N/A</v>
      </c>
      <c r="K711">
        <f t="shared" si="11"/>
        <v>710</v>
      </c>
      <c r="Q711" t="e">
        <f>VLOOKUP(D711,#REF!,1,FALSE)</f>
        <v>#REF!</v>
      </c>
      <c r="R711" t="str">
        <f>IFERROR(VLOOKUP(D711,#REF!,1,FALSE),"No entregado")</f>
        <v>No entregado</v>
      </c>
      <c r="S711" t="str">
        <f>IFERROR(VLOOKUP(D711,#REF!,1,FALSE),"No entregado")</f>
        <v>No entregado</v>
      </c>
    </row>
    <row r="712" spans="1:19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 t="s">
        <v>5721</v>
      </c>
      <c r="H712" t="s">
        <v>5721</v>
      </c>
      <c r="I712" t="e">
        <f>VLOOKUP(E712,'Info Metodos'!$A$2:$G$80,4,FALSE)</f>
        <v>#N/A</v>
      </c>
      <c r="J712" t="e">
        <f>VLOOKUP(E712,'Info Metodos'!$A$2:$G$80,3,FALSE)</f>
        <v>#N/A</v>
      </c>
      <c r="K712">
        <f t="shared" si="11"/>
        <v>711</v>
      </c>
      <c r="Q712" t="e">
        <f>VLOOKUP(D712,#REF!,1,FALSE)</f>
        <v>#REF!</v>
      </c>
      <c r="R712" t="str">
        <f>IFERROR(VLOOKUP(D712,#REF!,1,FALSE),"No entregado")</f>
        <v>No entregado</v>
      </c>
      <c r="S712" t="str">
        <f>IFERROR(VLOOKUP(D712,#REF!,1,FALSE),"No entregado")</f>
        <v>No entregado</v>
      </c>
    </row>
    <row r="713" spans="1:19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 t="s">
        <v>5721</v>
      </c>
      <c r="H713" t="s">
        <v>5721</v>
      </c>
      <c r="I713" t="e">
        <f>VLOOKUP(E713,'Info Metodos'!$A$2:$G$80,4,FALSE)</f>
        <v>#N/A</v>
      </c>
      <c r="J713" t="e">
        <f>VLOOKUP(E713,'Info Metodos'!$A$2:$G$80,3,FALSE)</f>
        <v>#N/A</v>
      </c>
      <c r="K713">
        <f t="shared" si="11"/>
        <v>712</v>
      </c>
      <c r="Q713" t="e">
        <f>VLOOKUP(D713,#REF!,1,FALSE)</f>
        <v>#REF!</v>
      </c>
      <c r="R713" t="str">
        <f>IFERROR(VLOOKUP(D713,#REF!,1,FALSE),"No entregado")</f>
        <v>No entregado</v>
      </c>
      <c r="S713" t="str">
        <f>IFERROR(VLOOKUP(D713,#REF!,1,FALSE),"No entregado")</f>
        <v>No entregado</v>
      </c>
    </row>
    <row r="714" spans="1:19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 t="s">
        <v>5721</v>
      </c>
      <c r="H714" t="s">
        <v>5721</v>
      </c>
      <c r="I714" t="e">
        <f>VLOOKUP(E714,'Info Metodos'!$A$2:$G$80,4,FALSE)</f>
        <v>#N/A</v>
      </c>
      <c r="J714" t="e">
        <f>VLOOKUP(E714,'Info Metodos'!$A$2:$G$80,3,FALSE)</f>
        <v>#N/A</v>
      </c>
      <c r="K714">
        <f t="shared" si="11"/>
        <v>713</v>
      </c>
      <c r="Q714" t="e">
        <f>VLOOKUP(D714,#REF!,1,FALSE)</f>
        <v>#REF!</v>
      </c>
      <c r="R714" t="str">
        <f>IFERROR(VLOOKUP(D714,#REF!,1,FALSE),"No entregado")</f>
        <v>No entregado</v>
      </c>
      <c r="S714" t="str">
        <f>IFERROR(VLOOKUP(D714,#REF!,1,FALSE),"No entregado")</f>
        <v>No entregado</v>
      </c>
    </row>
    <row r="715" spans="1:19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 t="s">
        <v>5721</v>
      </c>
      <c r="H715" t="s">
        <v>5721</v>
      </c>
      <c r="I715" t="e">
        <f>VLOOKUP(E715,'Info Metodos'!$A$2:$G$80,4,FALSE)</f>
        <v>#N/A</v>
      </c>
      <c r="J715" t="e">
        <f>VLOOKUP(E715,'Info Metodos'!$A$2:$G$80,3,FALSE)</f>
        <v>#N/A</v>
      </c>
      <c r="K715">
        <f t="shared" si="11"/>
        <v>714</v>
      </c>
      <c r="Q715" t="e">
        <f>VLOOKUP(D715,#REF!,1,FALSE)</f>
        <v>#REF!</v>
      </c>
      <c r="R715" t="str">
        <f>IFERROR(VLOOKUP(D715,#REF!,1,FALSE),"No entregado")</f>
        <v>No entregado</v>
      </c>
      <c r="S715" t="str">
        <f>IFERROR(VLOOKUP(D715,#REF!,1,FALSE),"No entregado")</f>
        <v>No entregado</v>
      </c>
    </row>
    <row r="716" spans="1:19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 t="s">
        <v>5721</v>
      </c>
      <c r="H716" t="s">
        <v>5721</v>
      </c>
      <c r="I716" t="e">
        <f>VLOOKUP(E716,'Info Metodos'!$A$2:$G$80,4,FALSE)</f>
        <v>#N/A</v>
      </c>
      <c r="J716" t="e">
        <f>VLOOKUP(E716,'Info Metodos'!$A$2:$G$80,3,FALSE)</f>
        <v>#N/A</v>
      </c>
      <c r="K716">
        <f t="shared" si="11"/>
        <v>715</v>
      </c>
      <c r="Q716" t="e">
        <f>VLOOKUP(D716,#REF!,1,FALSE)</f>
        <v>#REF!</v>
      </c>
      <c r="R716" t="str">
        <f>IFERROR(VLOOKUP(D716,#REF!,1,FALSE),"No entregado")</f>
        <v>No entregado</v>
      </c>
      <c r="S716" t="str">
        <f>IFERROR(VLOOKUP(D716,#REF!,1,FALSE),"No entregado")</f>
        <v>No entregado</v>
      </c>
    </row>
    <row r="717" spans="1:19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 t="s">
        <v>5721</v>
      </c>
      <c r="H717" t="s">
        <v>5721</v>
      </c>
      <c r="I717" t="e">
        <f>VLOOKUP(E717,'Info Metodos'!$A$2:$G$80,4,FALSE)</f>
        <v>#N/A</v>
      </c>
      <c r="J717" t="e">
        <f>VLOOKUP(E717,'Info Metodos'!$A$2:$G$80,3,FALSE)</f>
        <v>#N/A</v>
      </c>
      <c r="K717">
        <f t="shared" si="11"/>
        <v>716</v>
      </c>
      <c r="Q717" t="e">
        <f>VLOOKUP(D717,#REF!,1,FALSE)</f>
        <v>#REF!</v>
      </c>
      <c r="R717" t="str">
        <f>IFERROR(VLOOKUP(D717,#REF!,1,FALSE),"No entregado")</f>
        <v>No entregado</v>
      </c>
      <c r="S717" t="str">
        <f>IFERROR(VLOOKUP(D717,#REF!,1,FALSE),"No entregado")</f>
        <v>No entregado</v>
      </c>
    </row>
    <row r="718" spans="1:19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 t="s">
        <v>5721</v>
      </c>
      <c r="H718" t="s">
        <v>5721</v>
      </c>
      <c r="I718" t="e">
        <f>VLOOKUP(E718,'Info Metodos'!$A$2:$G$80,4,FALSE)</f>
        <v>#N/A</v>
      </c>
      <c r="J718" t="e">
        <f>VLOOKUP(E718,'Info Metodos'!$A$2:$G$80,3,FALSE)</f>
        <v>#N/A</v>
      </c>
      <c r="K718">
        <f t="shared" si="11"/>
        <v>717</v>
      </c>
      <c r="Q718" t="e">
        <f>VLOOKUP(D718,#REF!,1,FALSE)</f>
        <v>#REF!</v>
      </c>
      <c r="R718" t="str">
        <f>IFERROR(VLOOKUP(D718,#REF!,1,FALSE),"No entregado")</f>
        <v>No entregado</v>
      </c>
      <c r="S718" t="str">
        <f>IFERROR(VLOOKUP(D718,#REF!,1,FALSE),"No entregado")</f>
        <v>No entregado</v>
      </c>
    </row>
    <row r="719" spans="1:19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 t="s">
        <v>5721</v>
      </c>
      <c r="H719" t="s">
        <v>5721</v>
      </c>
      <c r="I719" t="e">
        <f>VLOOKUP(E719,'Info Metodos'!$A$2:$G$80,4,FALSE)</f>
        <v>#N/A</v>
      </c>
      <c r="J719" t="e">
        <f>VLOOKUP(E719,'Info Metodos'!$A$2:$G$80,3,FALSE)</f>
        <v>#N/A</v>
      </c>
      <c r="K719">
        <f t="shared" si="11"/>
        <v>718</v>
      </c>
      <c r="Q719" t="e">
        <f>VLOOKUP(D719,#REF!,1,FALSE)</f>
        <v>#REF!</v>
      </c>
      <c r="R719" t="str">
        <f>IFERROR(VLOOKUP(D719,#REF!,1,FALSE),"No entregado")</f>
        <v>No entregado</v>
      </c>
      <c r="S719" t="str">
        <f>IFERROR(VLOOKUP(D719,#REF!,1,FALSE),"No entregado")</f>
        <v>No entregado</v>
      </c>
    </row>
    <row r="720" spans="1:19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 t="s">
        <v>5721</v>
      </c>
      <c r="H720" t="s">
        <v>5721</v>
      </c>
      <c r="I720" t="e">
        <f>VLOOKUP(E720,'Info Metodos'!$A$2:$G$80,4,FALSE)</f>
        <v>#N/A</v>
      </c>
      <c r="J720" t="e">
        <f>VLOOKUP(E720,'Info Metodos'!$A$2:$G$80,3,FALSE)</f>
        <v>#N/A</v>
      </c>
      <c r="K720">
        <f t="shared" si="11"/>
        <v>719</v>
      </c>
      <c r="Q720" t="e">
        <f>VLOOKUP(D720,#REF!,1,FALSE)</f>
        <v>#REF!</v>
      </c>
      <c r="R720" t="str">
        <f>IFERROR(VLOOKUP(D720,#REF!,1,FALSE),"No entregado")</f>
        <v>No entregado</v>
      </c>
      <c r="S720" t="str">
        <f>IFERROR(VLOOKUP(D720,#REF!,1,FALSE),"No entregado")</f>
        <v>No entregado</v>
      </c>
    </row>
    <row r="721" spans="1:19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 t="s">
        <v>5721</v>
      </c>
      <c r="H721" t="s">
        <v>5721</v>
      </c>
      <c r="I721" t="e">
        <f>VLOOKUP(E721,'Info Metodos'!$A$2:$G$80,4,FALSE)</f>
        <v>#N/A</v>
      </c>
      <c r="J721" t="e">
        <f>VLOOKUP(E721,'Info Metodos'!$A$2:$G$80,3,FALSE)</f>
        <v>#N/A</v>
      </c>
      <c r="K721">
        <f t="shared" si="11"/>
        <v>720</v>
      </c>
      <c r="Q721" t="e">
        <f>VLOOKUP(D721,#REF!,1,FALSE)</f>
        <v>#REF!</v>
      </c>
      <c r="R721" t="str">
        <f>IFERROR(VLOOKUP(D721,#REF!,1,FALSE),"No entregado")</f>
        <v>No entregado</v>
      </c>
      <c r="S721" t="str">
        <f>IFERROR(VLOOKUP(D721,#REF!,1,FALSE),"No entregado")</f>
        <v>No entregado</v>
      </c>
    </row>
    <row r="722" spans="1:19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 t="s">
        <v>5721</v>
      </c>
      <c r="H722" t="s">
        <v>5721</v>
      </c>
      <c r="I722" t="e">
        <f>VLOOKUP(E722,'Info Metodos'!$A$2:$G$80,4,FALSE)</f>
        <v>#N/A</v>
      </c>
      <c r="J722" t="e">
        <f>VLOOKUP(E722,'Info Metodos'!$A$2:$G$80,3,FALSE)</f>
        <v>#N/A</v>
      </c>
      <c r="K722">
        <f t="shared" si="11"/>
        <v>721</v>
      </c>
      <c r="Q722" t="e">
        <f>VLOOKUP(D722,#REF!,1,FALSE)</f>
        <v>#REF!</v>
      </c>
      <c r="R722" t="str">
        <f>IFERROR(VLOOKUP(D722,#REF!,1,FALSE),"No entregado")</f>
        <v>No entregado</v>
      </c>
      <c r="S722" t="str">
        <f>IFERROR(VLOOKUP(D722,#REF!,1,FALSE),"No entregado")</f>
        <v>No entregado</v>
      </c>
    </row>
    <row r="723" spans="1:19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 t="s">
        <v>5721</v>
      </c>
      <c r="H723" t="s">
        <v>5721</v>
      </c>
      <c r="I723" t="e">
        <f>VLOOKUP(E723,'Info Metodos'!$A$2:$G$80,4,FALSE)</f>
        <v>#N/A</v>
      </c>
      <c r="J723" t="e">
        <f>VLOOKUP(E723,'Info Metodos'!$A$2:$G$80,3,FALSE)</f>
        <v>#N/A</v>
      </c>
      <c r="K723">
        <f t="shared" si="11"/>
        <v>722</v>
      </c>
      <c r="Q723" t="e">
        <f>VLOOKUP(D723,#REF!,1,FALSE)</f>
        <v>#REF!</v>
      </c>
      <c r="R723" t="str">
        <f>IFERROR(VLOOKUP(D723,#REF!,1,FALSE),"No entregado")</f>
        <v>No entregado</v>
      </c>
      <c r="S723" t="str">
        <f>IFERROR(VLOOKUP(D723,#REF!,1,FALSE),"No entregado")</f>
        <v>No entregado</v>
      </c>
    </row>
    <row r="724" spans="1:19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 t="s">
        <v>5721</v>
      </c>
      <c r="H724" t="s">
        <v>5721</v>
      </c>
      <c r="I724" t="e">
        <f>VLOOKUP(E724,'Info Metodos'!$A$2:$G$80,4,FALSE)</f>
        <v>#N/A</v>
      </c>
      <c r="J724" t="e">
        <f>VLOOKUP(E724,'Info Metodos'!$A$2:$G$80,3,FALSE)</f>
        <v>#N/A</v>
      </c>
      <c r="K724">
        <f t="shared" si="11"/>
        <v>723</v>
      </c>
      <c r="Q724" t="e">
        <f>VLOOKUP(D724,#REF!,1,FALSE)</f>
        <v>#REF!</v>
      </c>
      <c r="R724" t="str">
        <f>IFERROR(VLOOKUP(D724,#REF!,1,FALSE),"No entregado")</f>
        <v>No entregado</v>
      </c>
      <c r="S724" t="str">
        <f>IFERROR(VLOOKUP(D724,#REF!,1,FALSE),"No entregado")</f>
        <v>No entregado</v>
      </c>
    </row>
    <row r="725" spans="1:19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 t="s">
        <v>5721</v>
      </c>
      <c r="H725" t="s">
        <v>5721</v>
      </c>
      <c r="I725" t="e">
        <f>VLOOKUP(E725,'Info Metodos'!$A$2:$G$80,4,FALSE)</f>
        <v>#N/A</v>
      </c>
      <c r="J725" t="e">
        <f>VLOOKUP(E725,'Info Metodos'!$A$2:$G$80,3,FALSE)</f>
        <v>#N/A</v>
      </c>
      <c r="K725">
        <f t="shared" si="11"/>
        <v>724</v>
      </c>
      <c r="Q725" t="e">
        <f>VLOOKUP(D725,#REF!,1,FALSE)</f>
        <v>#REF!</v>
      </c>
      <c r="R725" t="str">
        <f>IFERROR(VLOOKUP(D725,#REF!,1,FALSE),"No entregado")</f>
        <v>No entregado</v>
      </c>
      <c r="S725" t="str">
        <f>IFERROR(VLOOKUP(D725,#REF!,1,FALSE),"No entregado")</f>
        <v>No entregado</v>
      </c>
    </row>
    <row r="726" spans="1:19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 t="s">
        <v>5721</v>
      </c>
      <c r="H726" t="s">
        <v>5721</v>
      </c>
      <c r="I726" t="e">
        <f>VLOOKUP(E726,'Info Metodos'!$A$2:$G$80,4,FALSE)</f>
        <v>#N/A</v>
      </c>
      <c r="J726" t="e">
        <f>VLOOKUP(E726,'Info Metodos'!$A$2:$G$80,3,FALSE)</f>
        <v>#N/A</v>
      </c>
      <c r="K726">
        <f t="shared" si="11"/>
        <v>725</v>
      </c>
      <c r="Q726" t="e">
        <f>VLOOKUP(D726,#REF!,1,FALSE)</f>
        <v>#REF!</v>
      </c>
      <c r="R726" t="str">
        <f>IFERROR(VLOOKUP(D726,#REF!,1,FALSE),"No entregado")</f>
        <v>No entregado</v>
      </c>
      <c r="S726" t="str">
        <f>IFERROR(VLOOKUP(D726,#REF!,1,FALSE),"No entregado")</f>
        <v>No entregado</v>
      </c>
    </row>
    <row r="727" spans="1:19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 t="s">
        <v>5721</v>
      </c>
      <c r="H727" t="s">
        <v>5721</v>
      </c>
      <c r="I727" t="e">
        <f>VLOOKUP(E727,'Info Metodos'!$A$2:$G$80,4,FALSE)</f>
        <v>#N/A</v>
      </c>
      <c r="J727" t="e">
        <f>VLOOKUP(E727,'Info Metodos'!$A$2:$G$80,3,FALSE)</f>
        <v>#N/A</v>
      </c>
      <c r="K727">
        <f t="shared" si="11"/>
        <v>726</v>
      </c>
      <c r="Q727" t="e">
        <f>VLOOKUP(D727,#REF!,1,FALSE)</f>
        <v>#REF!</v>
      </c>
      <c r="R727" t="str">
        <f>IFERROR(VLOOKUP(D727,#REF!,1,FALSE),"No entregado")</f>
        <v>No entregado</v>
      </c>
      <c r="S727" t="str">
        <f>IFERROR(VLOOKUP(D727,#REF!,1,FALSE),"No entregado")</f>
        <v>No entregado</v>
      </c>
    </row>
    <row r="728" spans="1:19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 t="s">
        <v>5721</v>
      </c>
      <c r="H728" t="s">
        <v>5721</v>
      </c>
      <c r="I728" t="e">
        <f>VLOOKUP(E728,'Info Metodos'!$A$2:$G$80,4,FALSE)</f>
        <v>#N/A</v>
      </c>
      <c r="J728" t="e">
        <f>VLOOKUP(E728,'Info Metodos'!$A$2:$G$80,3,FALSE)</f>
        <v>#N/A</v>
      </c>
      <c r="K728">
        <f t="shared" si="11"/>
        <v>727</v>
      </c>
      <c r="Q728" t="e">
        <f>VLOOKUP(D728,#REF!,1,FALSE)</f>
        <v>#REF!</v>
      </c>
      <c r="R728" t="str">
        <f>IFERROR(VLOOKUP(D728,#REF!,1,FALSE),"No entregado")</f>
        <v>No entregado</v>
      </c>
      <c r="S728" t="str">
        <f>IFERROR(VLOOKUP(D728,#REF!,1,FALSE),"No entregado")</f>
        <v>No entregado</v>
      </c>
    </row>
    <row r="729" spans="1:19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 t="s">
        <v>5721</v>
      </c>
      <c r="H729" t="s">
        <v>5721</v>
      </c>
      <c r="I729" t="e">
        <f>VLOOKUP(E729,'Info Metodos'!$A$2:$G$80,4,FALSE)</f>
        <v>#N/A</v>
      </c>
      <c r="J729" t="e">
        <f>VLOOKUP(E729,'Info Metodos'!$A$2:$G$80,3,FALSE)</f>
        <v>#N/A</v>
      </c>
      <c r="K729">
        <f t="shared" si="11"/>
        <v>728</v>
      </c>
      <c r="Q729" t="e">
        <f>VLOOKUP(D729,#REF!,1,FALSE)</f>
        <v>#REF!</v>
      </c>
      <c r="R729" t="str">
        <f>IFERROR(VLOOKUP(D729,#REF!,1,FALSE),"No entregado")</f>
        <v>No entregado</v>
      </c>
      <c r="S729" t="str">
        <f>IFERROR(VLOOKUP(D729,#REF!,1,FALSE),"No entregado")</f>
        <v>No entregado</v>
      </c>
    </row>
    <row r="730" spans="1:19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 t="s">
        <v>5721</v>
      </c>
      <c r="H730" t="s">
        <v>5721</v>
      </c>
      <c r="I730" t="e">
        <f>VLOOKUP(E730,'Info Metodos'!$A$2:$G$80,4,FALSE)</f>
        <v>#N/A</v>
      </c>
      <c r="J730" t="e">
        <f>VLOOKUP(E730,'Info Metodos'!$A$2:$G$80,3,FALSE)</f>
        <v>#N/A</v>
      </c>
      <c r="K730">
        <f t="shared" si="11"/>
        <v>729</v>
      </c>
      <c r="Q730" t="e">
        <f>VLOOKUP(D730,#REF!,1,FALSE)</f>
        <v>#REF!</v>
      </c>
      <c r="R730" t="str">
        <f>IFERROR(VLOOKUP(D730,#REF!,1,FALSE),"No entregado")</f>
        <v>No entregado</v>
      </c>
      <c r="S730" t="str">
        <f>IFERROR(VLOOKUP(D730,#REF!,1,FALSE),"No entregado")</f>
        <v>No entregado</v>
      </c>
    </row>
    <row r="731" spans="1:19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 t="s">
        <v>5721</v>
      </c>
      <c r="H731" t="s">
        <v>5721</v>
      </c>
      <c r="I731" t="e">
        <f>VLOOKUP(E731,'Info Metodos'!$A$2:$G$80,4,FALSE)</f>
        <v>#N/A</v>
      </c>
      <c r="J731" t="e">
        <f>VLOOKUP(E731,'Info Metodos'!$A$2:$G$80,3,FALSE)</f>
        <v>#N/A</v>
      </c>
      <c r="K731">
        <f t="shared" si="11"/>
        <v>730</v>
      </c>
      <c r="Q731" t="e">
        <f>VLOOKUP(D731,#REF!,1,FALSE)</f>
        <v>#REF!</v>
      </c>
      <c r="R731" t="str">
        <f>IFERROR(VLOOKUP(D731,#REF!,1,FALSE),"No entregado")</f>
        <v>No entregado</v>
      </c>
      <c r="S731" t="str">
        <f>IFERROR(VLOOKUP(D731,#REF!,1,FALSE),"No entregado")</f>
        <v>No entregado</v>
      </c>
    </row>
    <row r="732" spans="1:19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 t="s">
        <v>5721</v>
      </c>
      <c r="H732" t="s">
        <v>5721</v>
      </c>
      <c r="I732" t="e">
        <f>VLOOKUP(E732,'Info Metodos'!$A$2:$G$80,4,FALSE)</f>
        <v>#N/A</v>
      </c>
      <c r="J732" t="e">
        <f>VLOOKUP(E732,'Info Metodos'!$A$2:$G$80,3,FALSE)</f>
        <v>#N/A</v>
      </c>
      <c r="K732">
        <f t="shared" si="11"/>
        <v>731</v>
      </c>
      <c r="Q732" t="e">
        <f>VLOOKUP(D732,#REF!,1,FALSE)</f>
        <v>#REF!</v>
      </c>
      <c r="R732" t="str">
        <f>IFERROR(VLOOKUP(D732,#REF!,1,FALSE),"No entregado")</f>
        <v>No entregado</v>
      </c>
      <c r="S732" t="str">
        <f>IFERROR(VLOOKUP(D732,#REF!,1,FALSE),"No entregado")</f>
        <v>No entregado</v>
      </c>
    </row>
    <row r="733" spans="1:19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 t="s">
        <v>5721</v>
      </c>
      <c r="H733" t="s">
        <v>5721</v>
      </c>
      <c r="I733" t="e">
        <f>VLOOKUP(E733,'Info Metodos'!$A$2:$G$80,4,FALSE)</f>
        <v>#N/A</v>
      </c>
      <c r="J733" t="e">
        <f>VLOOKUP(E733,'Info Metodos'!$A$2:$G$80,3,FALSE)</f>
        <v>#N/A</v>
      </c>
      <c r="K733">
        <f t="shared" si="11"/>
        <v>732</v>
      </c>
      <c r="Q733" t="e">
        <f>VLOOKUP(D733,#REF!,1,FALSE)</f>
        <v>#REF!</v>
      </c>
      <c r="R733" t="str">
        <f>IFERROR(VLOOKUP(D733,#REF!,1,FALSE),"No entregado")</f>
        <v>No entregado</v>
      </c>
      <c r="S733" t="str">
        <f>IFERROR(VLOOKUP(D733,#REF!,1,FALSE),"No entregado")</f>
        <v>No entregado</v>
      </c>
    </row>
    <row r="734" spans="1:19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 t="s">
        <v>5721</v>
      </c>
      <c r="H734" t="s">
        <v>5721</v>
      </c>
      <c r="I734" t="e">
        <f>VLOOKUP(E734,'Info Metodos'!$A$2:$G$80,4,FALSE)</f>
        <v>#N/A</v>
      </c>
      <c r="J734" t="e">
        <f>VLOOKUP(E734,'Info Metodos'!$A$2:$G$80,3,FALSE)</f>
        <v>#N/A</v>
      </c>
      <c r="K734">
        <f t="shared" si="11"/>
        <v>733</v>
      </c>
      <c r="Q734" t="e">
        <f>VLOOKUP(D734,#REF!,1,FALSE)</f>
        <v>#REF!</v>
      </c>
      <c r="R734" t="str">
        <f>IFERROR(VLOOKUP(D734,#REF!,1,FALSE),"No entregado")</f>
        <v>No entregado</v>
      </c>
      <c r="S734" t="str">
        <f>IFERROR(VLOOKUP(D734,#REF!,1,FALSE),"No entregado")</f>
        <v>No entregado</v>
      </c>
    </row>
    <row r="735" spans="1:19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 t="s">
        <v>5721</v>
      </c>
      <c r="H735" t="s">
        <v>5721</v>
      </c>
      <c r="I735" t="e">
        <f>VLOOKUP(E735,'Info Metodos'!$A$2:$G$80,4,FALSE)</f>
        <v>#N/A</v>
      </c>
      <c r="J735" t="e">
        <f>VLOOKUP(E735,'Info Metodos'!$A$2:$G$80,3,FALSE)</f>
        <v>#N/A</v>
      </c>
      <c r="K735">
        <f t="shared" si="11"/>
        <v>734</v>
      </c>
      <c r="Q735" t="e">
        <f>VLOOKUP(D735,#REF!,1,FALSE)</f>
        <v>#REF!</v>
      </c>
      <c r="R735" t="str">
        <f>IFERROR(VLOOKUP(D735,#REF!,1,FALSE),"No entregado")</f>
        <v>No entregado</v>
      </c>
      <c r="S735" t="str">
        <f>IFERROR(VLOOKUP(D735,#REF!,1,FALSE),"No entregado")</f>
        <v>No entregado</v>
      </c>
    </row>
    <row r="736" spans="1:19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 t="s">
        <v>5721</v>
      </c>
      <c r="H736" t="s">
        <v>5721</v>
      </c>
      <c r="I736" t="e">
        <f>VLOOKUP(E736,'Info Metodos'!$A$2:$G$80,4,FALSE)</f>
        <v>#N/A</v>
      </c>
      <c r="J736" t="e">
        <f>VLOOKUP(E736,'Info Metodos'!$A$2:$G$80,3,FALSE)</f>
        <v>#N/A</v>
      </c>
      <c r="K736">
        <f t="shared" si="11"/>
        <v>735</v>
      </c>
      <c r="Q736" t="e">
        <f>VLOOKUP(D736,#REF!,1,FALSE)</f>
        <v>#REF!</v>
      </c>
      <c r="R736" t="str">
        <f>IFERROR(VLOOKUP(D736,#REF!,1,FALSE),"No entregado")</f>
        <v>No entregado</v>
      </c>
      <c r="S736" t="str">
        <f>IFERROR(VLOOKUP(D736,#REF!,1,FALSE),"No entregado")</f>
        <v>No entregado</v>
      </c>
    </row>
    <row r="737" spans="1:19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 t="s">
        <v>5721</v>
      </c>
      <c r="H737" t="s">
        <v>5721</v>
      </c>
      <c r="I737" t="e">
        <f>VLOOKUP(E737,'Info Metodos'!$A$2:$G$80,4,FALSE)</f>
        <v>#N/A</v>
      </c>
      <c r="J737" t="e">
        <f>VLOOKUP(E737,'Info Metodos'!$A$2:$G$80,3,FALSE)</f>
        <v>#N/A</v>
      </c>
      <c r="K737">
        <f t="shared" si="11"/>
        <v>736</v>
      </c>
      <c r="Q737" t="e">
        <f>VLOOKUP(D737,#REF!,1,FALSE)</f>
        <v>#REF!</v>
      </c>
      <c r="R737" t="str">
        <f>IFERROR(VLOOKUP(D737,#REF!,1,FALSE),"No entregado")</f>
        <v>No entregado</v>
      </c>
      <c r="S737" t="str">
        <f>IFERROR(VLOOKUP(D737,#REF!,1,FALSE),"No entregado")</f>
        <v>No entregado</v>
      </c>
    </row>
    <row r="738" spans="1:19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 t="s">
        <v>5721</v>
      </c>
      <c r="H738" t="s">
        <v>5721</v>
      </c>
      <c r="I738" t="e">
        <f>VLOOKUP(E738,'Info Metodos'!$A$2:$G$80,4,FALSE)</f>
        <v>#N/A</v>
      </c>
      <c r="J738" t="e">
        <f>VLOOKUP(E738,'Info Metodos'!$A$2:$G$80,3,FALSE)</f>
        <v>#N/A</v>
      </c>
      <c r="K738">
        <f t="shared" si="11"/>
        <v>737</v>
      </c>
      <c r="Q738" t="e">
        <f>VLOOKUP(D738,#REF!,1,FALSE)</f>
        <v>#REF!</v>
      </c>
      <c r="R738" t="str">
        <f>IFERROR(VLOOKUP(D738,#REF!,1,FALSE),"No entregado")</f>
        <v>No entregado</v>
      </c>
      <c r="S738" t="str">
        <f>IFERROR(VLOOKUP(D738,#REF!,1,FALSE),"No entregado")</f>
        <v>No entregado</v>
      </c>
    </row>
    <row r="739" spans="1:19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 t="s">
        <v>5721</v>
      </c>
      <c r="H739" t="s">
        <v>5721</v>
      </c>
      <c r="I739" t="e">
        <f>VLOOKUP(E739,'Info Metodos'!$A$2:$G$80,4,FALSE)</f>
        <v>#N/A</v>
      </c>
      <c r="J739" t="e">
        <f>VLOOKUP(E739,'Info Metodos'!$A$2:$G$80,3,FALSE)</f>
        <v>#N/A</v>
      </c>
      <c r="K739">
        <f t="shared" si="11"/>
        <v>738</v>
      </c>
      <c r="Q739" t="e">
        <f>VLOOKUP(D739,#REF!,1,FALSE)</f>
        <v>#REF!</v>
      </c>
      <c r="R739" t="str">
        <f>IFERROR(VLOOKUP(D739,#REF!,1,FALSE),"No entregado")</f>
        <v>No entregado</v>
      </c>
      <c r="S739" t="str">
        <f>IFERROR(VLOOKUP(D739,#REF!,1,FALSE),"No entregado")</f>
        <v>No entregado</v>
      </c>
    </row>
    <row r="740" spans="1:19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 t="s">
        <v>5721</v>
      </c>
      <c r="H740" t="s">
        <v>5721</v>
      </c>
      <c r="I740" t="e">
        <f>VLOOKUP(E740,'Info Metodos'!$A$2:$G$80,4,FALSE)</f>
        <v>#N/A</v>
      </c>
      <c r="J740" t="e">
        <f>VLOOKUP(E740,'Info Metodos'!$A$2:$G$80,3,FALSE)</f>
        <v>#N/A</v>
      </c>
      <c r="K740">
        <f t="shared" si="11"/>
        <v>739</v>
      </c>
      <c r="Q740" t="e">
        <f>VLOOKUP(D740,#REF!,1,FALSE)</f>
        <v>#REF!</v>
      </c>
      <c r="R740" t="str">
        <f>IFERROR(VLOOKUP(D740,#REF!,1,FALSE),"No entregado")</f>
        <v>No entregado</v>
      </c>
      <c r="S740" t="str">
        <f>IFERROR(VLOOKUP(D740,#REF!,1,FALSE),"No entregado")</f>
        <v>No entregado</v>
      </c>
    </row>
    <row r="741" spans="1:19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 t="s">
        <v>5721</v>
      </c>
      <c r="H741" t="s">
        <v>5721</v>
      </c>
      <c r="I741" t="e">
        <f>VLOOKUP(E741,'Info Metodos'!$A$2:$G$80,4,FALSE)</f>
        <v>#N/A</v>
      </c>
      <c r="J741" t="e">
        <f>VLOOKUP(E741,'Info Metodos'!$A$2:$G$80,3,FALSE)</f>
        <v>#N/A</v>
      </c>
      <c r="K741">
        <f t="shared" si="11"/>
        <v>740</v>
      </c>
      <c r="Q741" t="e">
        <f>VLOOKUP(D741,#REF!,1,FALSE)</f>
        <v>#REF!</v>
      </c>
      <c r="R741" t="str">
        <f>IFERROR(VLOOKUP(D741,#REF!,1,FALSE),"No entregado")</f>
        <v>No entregado</v>
      </c>
      <c r="S741" t="str">
        <f>IFERROR(VLOOKUP(D741,#REF!,1,FALSE),"No entregado")</f>
        <v>No entregado</v>
      </c>
    </row>
    <row r="742" spans="1:19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 t="s">
        <v>5721</v>
      </c>
      <c r="H742" t="s">
        <v>5721</v>
      </c>
      <c r="I742" t="e">
        <f>VLOOKUP(E742,'Info Metodos'!$A$2:$G$80,4,FALSE)</f>
        <v>#N/A</v>
      </c>
      <c r="J742" t="e">
        <f>VLOOKUP(E742,'Info Metodos'!$A$2:$G$80,3,FALSE)</f>
        <v>#N/A</v>
      </c>
      <c r="K742">
        <f t="shared" si="11"/>
        <v>741</v>
      </c>
      <c r="Q742" t="e">
        <f>VLOOKUP(D742,#REF!,1,FALSE)</f>
        <v>#REF!</v>
      </c>
      <c r="R742" t="str">
        <f>IFERROR(VLOOKUP(D742,#REF!,1,FALSE),"No entregado")</f>
        <v>No entregado</v>
      </c>
      <c r="S742" t="str">
        <f>IFERROR(VLOOKUP(D742,#REF!,1,FALSE),"No entregado")</f>
        <v>No entregado</v>
      </c>
    </row>
    <row r="743" spans="1:19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 t="s">
        <v>5721</v>
      </c>
      <c r="H743" t="s">
        <v>5721</v>
      </c>
      <c r="I743" t="e">
        <f>VLOOKUP(E743,'Info Metodos'!$A$2:$G$80,4,FALSE)</f>
        <v>#N/A</v>
      </c>
      <c r="J743" t="e">
        <f>VLOOKUP(E743,'Info Metodos'!$A$2:$G$80,3,FALSE)</f>
        <v>#N/A</v>
      </c>
      <c r="K743">
        <f t="shared" si="11"/>
        <v>742</v>
      </c>
      <c r="Q743" t="e">
        <f>VLOOKUP(D743,#REF!,1,FALSE)</f>
        <v>#REF!</v>
      </c>
      <c r="R743" t="str">
        <f>IFERROR(VLOOKUP(D743,#REF!,1,FALSE),"No entregado")</f>
        <v>No entregado</v>
      </c>
      <c r="S743" t="str">
        <f>IFERROR(VLOOKUP(D743,#REF!,1,FALSE),"No entregado")</f>
        <v>No entregado</v>
      </c>
    </row>
    <row r="744" spans="1:19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 t="s">
        <v>5721</v>
      </c>
      <c r="H744" t="s">
        <v>5721</v>
      </c>
      <c r="I744" t="e">
        <f>VLOOKUP(E744,'Info Metodos'!$A$2:$G$80,4,FALSE)</f>
        <v>#N/A</v>
      </c>
      <c r="J744" t="e">
        <f>VLOOKUP(E744,'Info Metodos'!$A$2:$G$80,3,FALSE)</f>
        <v>#N/A</v>
      </c>
      <c r="K744">
        <f t="shared" si="11"/>
        <v>743</v>
      </c>
      <c r="Q744" t="e">
        <f>VLOOKUP(D744,#REF!,1,FALSE)</f>
        <v>#REF!</v>
      </c>
      <c r="R744" t="str">
        <f>IFERROR(VLOOKUP(D744,#REF!,1,FALSE),"No entregado")</f>
        <v>No entregado</v>
      </c>
      <c r="S744" t="str">
        <f>IFERROR(VLOOKUP(D744,#REF!,1,FALSE),"No entregado")</f>
        <v>No entregado</v>
      </c>
    </row>
    <row r="745" spans="1:19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 t="s">
        <v>5721</v>
      </c>
      <c r="H745" t="s">
        <v>5721</v>
      </c>
      <c r="I745" t="e">
        <f>VLOOKUP(E745,'Info Metodos'!$A$2:$G$80,4,FALSE)</f>
        <v>#N/A</v>
      </c>
      <c r="J745" t="e">
        <f>VLOOKUP(E745,'Info Metodos'!$A$2:$G$80,3,FALSE)</f>
        <v>#N/A</v>
      </c>
      <c r="K745">
        <f t="shared" si="11"/>
        <v>744</v>
      </c>
      <c r="Q745" t="e">
        <f>VLOOKUP(D745,#REF!,1,FALSE)</f>
        <v>#REF!</v>
      </c>
      <c r="R745" t="str">
        <f>IFERROR(VLOOKUP(D745,#REF!,1,FALSE),"No entregado")</f>
        <v>No entregado</v>
      </c>
      <c r="S745" t="str">
        <f>IFERROR(VLOOKUP(D745,#REF!,1,FALSE),"No entregado")</f>
        <v>No entregado</v>
      </c>
    </row>
    <row r="746" spans="1:19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 t="s">
        <v>5721</v>
      </c>
      <c r="H746" t="s">
        <v>5721</v>
      </c>
      <c r="I746" t="e">
        <f>VLOOKUP(E746,'Info Metodos'!$A$2:$G$80,4,FALSE)</f>
        <v>#N/A</v>
      </c>
      <c r="J746" t="e">
        <f>VLOOKUP(E746,'Info Metodos'!$A$2:$G$80,3,FALSE)</f>
        <v>#N/A</v>
      </c>
      <c r="K746">
        <f t="shared" si="11"/>
        <v>745</v>
      </c>
      <c r="Q746" t="e">
        <f>VLOOKUP(D746,#REF!,1,FALSE)</f>
        <v>#REF!</v>
      </c>
      <c r="R746" t="str">
        <f>IFERROR(VLOOKUP(D746,#REF!,1,FALSE),"No entregado")</f>
        <v>No entregado</v>
      </c>
      <c r="S746" t="str">
        <f>IFERROR(VLOOKUP(D746,#REF!,1,FALSE),"No entregado")</f>
        <v>No entregado</v>
      </c>
    </row>
    <row r="747" spans="1:19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 t="s">
        <v>5721</v>
      </c>
      <c r="H747" t="s">
        <v>5721</v>
      </c>
      <c r="I747" t="e">
        <f>VLOOKUP(E747,'Info Metodos'!$A$2:$G$80,4,FALSE)</f>
        <v>#N/A</v>
      </c>
      <c r="J747" t="e">
        <f>VLOOKUP(E747,'Info Metodos'!$A$2:$G$80,3,FALSE)</f>
        <v>#N/A</v>
      </c>
      <c r="K747">
        <f t="shared" si="11"/>
        <v>746</v>
      </c>
      <c r="Q747" t="e">
        <f>VLOOKUP(D747,#REF!,1,FALSE)</f>
        <v>#REF!</v>
      </c>
      <c r="R747" t="str">
        <f>IFERROR(VLOOKUP(D747,#REF!,1,FALSE),"No entregado")</f>
        <v>No entregado</v>
      </c>
      <c r="S747" t="str">
        <f>IFERROR(VLOOKUP(D747,#REF!,1,FALSE),"No entregado")</f>
        <v>No entregado</v>
      </c>
    </row>
    <row r="748" spans="1:19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 t="s">
        <v>5721</v>
      </c>
      <c r="H748" t="s">
        <v>5721</v>
      </c>
      <c r="I748" t="e">
        <f>VLOOKUP(E748,'Info Metodos'!$A$2:$G$80,4,FALSE)</f>
        <v>#N/A</v>
      </c>
      <c r="J748" t="e">
        <f>VLOOKUP(E748,'Info Metodos'!$A$2:$G$80,3,FALSE)</f>
        <v>#N/A</v>
      </c>
      <c r="K748">
        <f t="shared" si="11"/>
        <v>747</v>
      </c>
      <c r="Q748" t="e">
        <f>VLOOKUP(D748,#REF!,1,FALSE)</f>
        <v>#REF!</v>
      </c>
      <c r="R748" t="str">
        <f>IFERROR(VLOOKUP(D748,#REF!,1,FALSE),"No entregado")</f>
        <v>No entregado</v>
      </c>
      <c r="S748" t="str">
        <f>IFERROR(VLOOKUP(D748,#REF!,1,FALSE),"No entregado")</f>
        <v>No entregado</v>
      </c>
    </row>
    <row r="749" spans="1:19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 t="s">
        <v>5721</v>
      </c>
      <c r="H749" t="s">
        <v>5721</v>
      </c>
      <c r="I749" t="e">
        <f>VLOOKUP(E749,'Info Metodos'!$A$2:$G$80,4,FALSE)</f>
        <v>#N/A</v>
      </c>
      <c r="J749" t="e">
        <f>VLOOKUP(E749,'Info Metodos'!$A$2:$G$80,3,FALSE)</f>
        <v>#N/A</v>
      </c>
      <c r="K749">
        <f t="shared" si="11"/>
        <v>748</v>
      </c>
      <c r="Q749" t="e">
        <f>VLOOKUP(D749,#REF!,1,FALSE)</f>
        <v>#REF!</v>
      </c>
      <c r="R749" t="str">
        <f>IFERROR(VLOOKUP(D749,#REF!,1,FALSE),"No entregado")</f>
        <v>No entregado</v>
      </c>
      <c r="S749" t="str">
        <f>IFERROR(VLOOKUP(D749,#REF!,1,FALSE),"No entregado")</f>
        <v>No entregado</v>
      </c>
    </row>
    <row r="750" spans="1:19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 t="s">
        <v>5721</v>
      </c>
      <c r="H750" t="s">
        <v>5721</v>
      </c>
      <c r="I750" t="e">
        <f>VLOOKUP(E750,'Info Metodos'!$A$2:$G$80,4,FALSE)</f>
        <v>#N/A</v>
      </c>
      <c r="J750" t="e">
        <f>VLOOKUP(E750,'Info Metodos'!$A$2:$G$80,3,FALSE)</f>
        <v>#N/A</v>
      </c>
      <c r="K750">
        <f t="shared" si="11"/>
        <v>749</v>
      </c>
      <c r="Q750" t="e">
        <f>VLOOKUP(D750,#REF!,1,FALSE)</f>
        <v>#REF!</v>
      </c>
      <c r="R750" t="str">
        <f>IFERROR(VLOOKUP(D750,#REF!,1,FALSE),"No entregado")</f>
        <v>No entregado</v>
      </c>
      <c r="S750" t="str">
        <f>IFERROR(VLOOKUP(D750,#REF!,1,FALSE),"No entregado")</f>
        <v>No entregado</v>
      </c>
    </row>
    <row r="751" spans="1:19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 t="s">
        <v>5721</v>
      </c>
      <c r="H751" t="s">
        <v>5721</v>
      </c>
      <c r="I751" t="e">
        <f>VLOOKUP(E751,'Info Metodos'!$A$2:$G$80,4,FALSE)</f>
        <v>#N/A</v>
      </c>
      <c r="J751" t="e">
        <f>VLOOKUP(E751,'Info Metodos'!$A$2:$G$80,3,FALSE)</f>
        <v>#N/A</v>
      </c>
      <c r="K751">
        <f t="shared" si="11"/>
        <v>750</v>
      </c>
      <c r="Q751" t="e">
        <f>VLOOKUP(D751,#REF!,1,FALSE)</f>
        <v>#REF!</v>
      </c>
      <c r="R751" t="str">
        <f>IFERROR(VLOOKUP(D751,#REF!,1,FALSE),"No entregado")</f>
        <v>No entregado</v>
      </c>
      <c r="S751" t="str">
        <f>IFERROR(VLOOKUP(D751,#REF!,1,FALSE),"No entregado")</f>
        <v>No entregado</v>
      </c>
    </row>
    <row r="752" spans="1:19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 t="s">
        <v>5721</v>
      </c>
      <c r="H752" t="s">
        <v>5721</v>
      </c>
      <c r="I752" t="e">
        <f>VLOOKUP(E752,'Info Metodos'!$A$2:$G$80,4,FALSE)</f>
        <v>#N/A</v>
      </c>
      <c r="J752" t="e">
        <f>VLOOKUP(E752,'Info Metodos'!$A$2:$G$80,3,FALSE)</f>
        <v>#N/A</v>
      </c>
      <c r="K752">
        <f t="shared" si="11"/>
        <v>751</v>
      </c>
      <c r="Q752" t="e">
        <f>VLOOKUP(D752,#REF!,1,FALSE)</f>
        <v>#REF!</v>
      </c>
      <c r="R752" t="str">
        <f>IFERROR(VLOOKUP(D752,#REF!,1,FALSE),"No entregado")</f>
        <v>No entregado</v>
      </c>
      <c r="S752" t="str">
        <f>IFERROR(VLOOKUP(D752,#REF!,1,FALSE),"No entregado")</f>
        <v>No entregado</v>
      </c>
    </row>
    <row r="753" spans="1:19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 t="s">
        <v>5721</v>
      </c>
      <c r="H753" t="s">
        <v>5721</v>
      </c>
      <c r="I753" t="e">
        <f>VLOOKUP(E753,'Info Metodos'!$A$2:$G$80,4,FALSE)</f>
        <v>#N/A</v>
      </c>
      <c r="J753" t="e">
        <f>VLOOKUP(E753,'Info Metodos'!$A$2:$G$80,3,FALSE)</f>
        <v>#N/A</v>
      </c>
      <c r="K753">
        <f t="shared" si="11"/>
        <v>752</v>
      </c>
      <c r="Q753" t="e">
        <f>VLOOKUP(D753,#REF!,1,FALSE)</f>
        <v>#REF!</v>
      </c>
      <c r="R753" t="str">
        <f>IFERROR(VLOOKUP(D753,#REF!,1,FALSE),"No entregado")</f>
        <v>No entregado</v>
      </c>
      <c r="S753" t="str">
        <f>IFERROR(VLOOKUP(D753,#REF!,1,FALSE),"No entregado")</f>
        <v>No entregado</v>
      </c>
    </row>
    <row r="754" spans="1:19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 t="s">
        <v>5721</v>
      </c>
      <c r="H754" t="s">
        <v>5721</v>
      </c>
      <c r="I754" t="e">
        <f>VLOOKUP(E754,'Info Metodos'!$A$2:$G$80,4,FALSE)</f>
        <v>#N/A</v>
      </c>
      <c r="J754" t="e">
        <f>VLOOKUP(E754,'Info Metodos'!$A$2:$G$80,3,FALSE)</f>
        <v>#N/A</v>
      </c>
      <c r="K754">
        <f t="shared" si="11"/>
        <v>753</v>
      </c>
      <c r="Q754" t="e">
        <f>VLOOKUP(D754,#REF!,1,FALSE)</f>
        <v>#REF!</v>
      </c>
      <c r="R754" t="str">
        <f>IFERROR(VLOOKUP(D754,#REF!,1,FALSE),"No entregado")</f>
        <v>No entregado</v>
      </c>
      <c r="S754" t="str">
        <f>IFERROR(VLOOKUP(D754,#REF!,1,FALSE),"No entregado")</f>
        <v>No entregado</v>
      </c>
    </row>
    <row r="755" spans="1:19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 t="s">
        <v>5721</v>
      </c>
      <c r="H755" t="s">
        <v>5721</v>
      </c>
      <c r="I755" t="e">
        <f>VLOOKUP(E755,'Info Metodos'!$A$2:$G$80,4,FALSE)</f>
        <v>#N/A</v>
      </c>
      <c r="J755" t="e">
        <f>VLOOKUP(E755,'Info Metodos'!$A$2:$G$80,3,FALSE)</f>
        <v>#N/A</v>
      </c>
      <c r="K755">
        <f t="shared" si="11"/>
        <v>754</v>
      </c>
      <c r="Q755" t="e">
        <f>VLOOKUP(D755,#REF!,1,FALSE)</f>
        <v>#REF!</v>
      </c>
      <c r="R755" t="str">
        <f>IFERROR(VLOOKUP(D755,#REF!,1,FALSE),"No entregado")</f>
        <v>No entregado</v>
      </c>
      <c r="S755" t="str">
        <f>IFERROR(VLOOKUP(D755,#REF!,1,FALSE),"No entregado")</f>
        <v>No entregado</v>
      </c>
    </row>
    <row r="756" spans="1:19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 t="s">
        <v>5721</v>
      </c>
      <c r="H756" t="s">
        <v>5721</v>
      </c>
      <c r="I756" t="e">
        <f>VLOOKUP(E756,'Info Metodos'!$A$2:$G$80,4,FALSE)</f>
        <v>#N/A</v>
      </c>
      <c r="J756" t="e">
        <f>VLOOKUP(E756,'Info Metodos'!$A$2:$G$80,3,FALSE)</f>
        <v>#N/A</v>
      </c>
      <c r="K756">
        <f t="shared" si="11"/>
        <v>755</v>
      </c>
      <c r="Q756" t="e">
        <f>VLOOKUP(D756,#REF!,1,FALSE)</f>
        <v>#REF!</v>
      </c>
      <c r="R756" t="str">
        <f>IFERROR(VLOOKUP(D756,#REF!,1,FALSE),"No entregado")</f>
        <v>No entregado</v>
      </c>
      <c r="S756" t="str">
        <f>IFERROR(VLOOKUP(D756,#REF!,1,FALSE),"No entregado")</f>
        <v>No entregado</v>
      </c>
    </row>
    <row r="757" spans="1:19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 t="s">
        <v>5721</v>
      </c>
      <c r="H757" t="s">
        <v>5721</v>
      </c>
      <c r="I757" t="e">
        <f>VLOOKUP(E757,'Info Metodos'!$A$2:$G$80,4,FALSE)</f>
        <v>#N/A</v>
      </c>
      <c r="J757" t="e">
        <f>VLOOKUP(E757,'Info Metodos'!$A$2:$G$80,3,FALSE)</f>
        <v>#N/A</v>
      </c>
      <c r="K757">
        <f t="shared" si="11"/>
        <v>756</v>
      </c>
      <c r="Q757" t="e">
        <f>VLOOKUP(D757,#REF!,1,FALSE)</f>
        <v>#REF!</v>
      </c>
      <c r="R757" t="str">
        <f>IFERROR(VLOOKUP(D757,#REF!,1,FALSE),"No entregado")</f>
        <v>No entregado</v>
      </c>
      <c r="S757" t="str">
        <f>IFERROR(VLOOKUP(D757,#REF!,1,FALSE),"No entregado")</f>
        <v>No entregado</v>
      </c>
    </row>
    <row r="758" spans="1:19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 t="s">
        <v>5721</v>
      </c>
      <c r="H758" t="s">
        <v>5721</v>
      </c>
      <c r="I758" t="e">
        <f>VLOOKUP(E758,'Info Metodos'!$A$2:$G$80,4,FALSE)</f>
        <v>#N/A</v>
      </c>
      <c r="J758" t="e">
        <f>VLOOKUP(E758,'Info Metodos'!$A$2:$G$80,3,FALSE)</f>
        <v>#N/A</v>
      </c>
      <c r="K758">
        <f t="shared" si="11"/>
        <v>757</v>
      </c>
      <c r="Q758" t="e">
        <f>VLOOKUP(D758,#REF!,1,FALSE)</f>
        <v>#REF!</v>
      </c>
      <c r="R758" t="str">
        <f>IFERROR(VLOOKUP(D758,#REF!,1,FALSE),"No entregado")</f>
        <v>No entregado</v>
      </c>
      <c r="S758" t="str">
        <f>IFERROR(VLOOKUP(D758,#REF!,1,FALSE),"No entregado")</f>
        <v>No entregado</v>
      </c>
    </row>
    <row r="759" spans="1:19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 t="s">
        <v>5721</v>
      </c>
      <c r="H759" t="s">
        <v>5721</v>
      </c>
      <c r="I759" t="e">
        <f>VLOOKUP(E759,'Info Metodos'!$A$2:$G$80,4,FALSE)</f>
        <v>#N/A</v>
      </c>
      <c r="J759" t="e">
        <f>VLOOKUP(E759,'Info Metodos'!$A$2:$G$80,3,FALSE)</f>
        <v>#N/A</v>
      </c>
      <c r="K759">
        <f t="shared" si="11"/>
        <v>758</v>
      </c>
      <c r="Q759" t="e">
        <f>VLOOKUP(D759,#REF!,1,FALSE)</f>
        <v>#REF!</v>
      </c>
      <c r="R759" t="str">
        <f>IFERROR(VLOOKUP(D759,#REF!,1,FALSE),"No entregado")</f>
        <v>No entregado</v>
      </c>
      <c r="S759" t="str">
        <f>IFERROR(VLOOKUP(D759,#REF!,1,FALSE),"No entregado")</f>
        <v>No entregado</v>
      </c>
    </row>
    <row r="760" spans="1:19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 t="s">
        <v>5721</v>
      </c>
      <c r="H760" t="s">
        <v>5721</v>
      </c>
      <c r="I760" t="e">
        <f>VLOOKUP(E760,'Info Metodos'!$A$2:$G$80,4,FALSE)</f>
        <v>#N/A</v>
      </c>
      <c r="J760" t="e">
        <f>VLOOKUP(E760,'Info Metodos'!$A$2:$G$80,3,FALSE)</f>
        <v>#N/A</v>
      </c>
      <c r="K760">
        <f t="shared" si="11"/>
        <v>759</v>
      </c>
      <c r="Q760" t="e">
        <f>VLOOKUP(D760,#REF!,1,FALSE)</f>
        <v>#REF!</v>
      </c>
      <c r="R760" t="str">
        <f>IFERROR(VLOOKUP(D760,#REF!,1,FALSE),"No entregado")</f>
        <v>No entregado</v>
      </c>
      <c r="S760" t="str">
        <f>IFERROR(VLOOKUP(D760,#REF!,1,FALSE),"No entregado")</f>
        <v>No entregado</v>
      </c>
    </row>
    <row r="761" spans="1:19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 t="s">
        <v>5721</v>
      </c>
      <c r="H761" t="s">
        <v>5721</v>
      </c>
      <c r="I761" t="e">
        <f>VLOOKUP(E761,'Info Metodos'!$A$2:$G$80,4,FALSE)</f>
        <v>#N/A</v>
      </c>
      <c r="J761" t="e">
        <f>VLOOKUP(E761,'Info Metodos'!$A$2:$G$80,3,FALSE)</f>
        <v>#N/A</v>
      </c>
      <c r="K761">
        <f t="shared" si="11"/>
        <v>760</v>
      </c>
      <c r="Q761" t="e">
        <f>VLOOKUP(D761,#REF!,1,FALSE)</f>
        <v>#REF!</v>
      </c>
      <c r="R761" t="str">
        <f>IFERROR(VLOOKUP(D761,#REF!,1,FALSE),"No entregado")</f>
        <v>No entregado</v>
      </c>
      <c r="S761" t="str">
        <f>IFERROR(VLOOKUP(D761,#REF!,1,FALSE),"No entregado")</f>
        <v>No entregado</v>
      </c>
    </row>
    <row r="762" spans="1:19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 t="s">
        <v>5721</v>
      </c>
      <c r="H762" t="s">
        <v>5721</v>
      </c>
      <c r="I762" t="e">
        <f>VLOOKUP(E762,'Info Metodos'!$A$2:$G$80,4,FALSE)</f>
        <v>#N/A</v>
      </c>
      <c r="J762" t="e">
        <f>VLOOKUP(E762,'Info Metodos'!$A$2:$G$80,3,FALSE)</f>
        <v>#N/A</v>
      </c>
      <c r="K762">
        <f t="shared" si="11"/>
        <v>761</v>
      </c>
      <c r="Q762" t="e">
        <f>VLOOKUP(D762,#REF!,1,FALSE)</f>
        <v>#REF!</v>
      </c>
      <c r="R762" t="str">
        <f>IFERROR(VLOOKUP(D762,#REF!,1,FALSE),"No entregado")</f>
        <v>No entregado</v>
      </c>
      <c r="S762" t="str">
        <f>IFERROR(VLOOKUP(D762,#REF!,1,FALSE),"No entregado")</f>
        <v>No entregado</v>
      </c>
    </row>
    <row r="763" spans="1:19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 t="s">
        <v>5721</v>
      </c>
      <c r="H763" t="s">
        <v>5721</v>
      </c>
      <c r="I763" t="e">
        <f>VLOOKUP(E763,'Info Metodos'!$A$2:$G$80,4,FALSE)</f>
        <v>#N/A</v>
      </c>
      <c r="J763" t="e">
        <f>VLOOKUP(E763,'Info Metodos'!$A$2:$G$80,3,FALSE)</f>
        <v>#N/A</v>
      </c>
      <c r="K763">
        <f t="shared" si="11"/>
        <v>762</v>
      </c>
      <c r="Q763" t="e">
        <f>VLOOKUP(D763,#REF!,1,FALSE)</f>
        <v>#REF!</v>
      </c>
      <c r="R763" t="str">
        <f>IFERROR(VLOOKUP(D763,#REF!,1,FALSE),"No entregado")</f>
        <v>No entregado</v>
      </c>
      <c r="S763" t="str">
        <f>IFERROR(VLOOKUP(D763,#REF!,1,FALSE),"No entregado")</f>
        <v>No entregado</v>
      </c>
    </row>
    <row r="764" spans="1:19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 t="s">
        <v>5721</v>
      </c>
      <c r="H764" t="s">
        <v>5721</v>
      </c>
      <c r="I764" t="e">
        <f>VLOOKUP(E764,'Info Metodos'!$A$2:$G$80,4,FALSE)</f>
        <v>#N/A</v>
      </c>
      <c r="J764" t="e">
        <f>VLOOKUP(E764,'Info Metodos'!$A$2:$G$80,3,FALSE)</f>
        <v>#N/A</v>
      </c>
      <c r="K764">
        <f t="shared" si="11"/>
        <v>763</v>
      </c>
      <c r="Q764" t="e">
        <f>VLOOKUP(D764,#REF!,1,FALSE)</f>
        <v>#REF!</v>
      </c>
      <c r="R764" t="str">
        <f>IFERROR(VLOOKUP(D764,#REF!,1,FALSE),"No entregado")</f>
        <v>No entregado</v>
      </c>
      <c r="S764" t="str">
        <f>IFERROR(VLOOKUP(D764,#REF!,1,FALSE),"No entregado")</f>
        <v>No entregado</v>
      </c>
    </row>
    <row r="765" spans="1:19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 t="s">
        <v>5721</v>
      </c>
      <c r="H765" t="s">
        <v>5721</v>
      </c>
      <c r="I765" t="e">
        <f>VLOOKUP(E765,'Info Metodos'!$A$2:$G$80,4,FALSE)</f>
        <v>#N/A</v>
      </c>
      <c r="J765" t="e">
        <f>VLOOKUP(E765,'Info Metodos'!$A$2:$G$80,3,FALSE)</f>
        <v>#N/A</v>
      </c>
      <c r="K765">
        <f t="shared" si="11"/>
        <v>764</v>
      </c>
      <c r="Q765" t="e">
        <f>VLOOKUP(D765,#REF!,1,FALSE)</f>
        <v>#REF!</v>
      </c>
      <c r="R765" t="str">
        <f>IFERROR(VLOOKUP(D765,#REF!,1,FALSE),"No entregado")</f>
        <v>No entregado</v>
      </c>
      <c r="S765" t="str">
        <f>IFERROR(VLOOKUP(D765,#REF!,1,FALSE),"No entregado")</f>
        <v>No entregado</v>
      </c>
    </row>
    <row r="766" spans="1:19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 t="s">
        <v>5721</v>
      </c>
      <c r="H766" t="s">
        <v>5721</v>
      </c>
      <c r="I766" t="e">
        <f>VLOOKUP(E766,'Info Metodos'!$A$2:$G$80,4,FALSE)</f>
        <v>#N/A</v>
      </c>
      <c r="J766" t="e">
        <f>VLOOKUP(E766,'Info Metodos'!$A$2:$G$80,3,FALSE)</f>
        <v>#N/A</v>
      </c>
      <c r="K766">
        <f t="shared" si="11"/>
        <v>765</v>
      </c>
      <c r="Q766" t="e">
        <f>VLOOKUP(D766,#REF!,1,FALSE)</f>
        <v>#REF!</v>
      </c>
      <c r="R766" t="str">
        <f>IFERROR(VLOOKUP(D766,#REF!,1,FALSE),"No entregado")</f>
        <v>No entregado</v>
      </c>
      <c r="S766" t="str">
        <f>IFERROR(VLOOKUP(D766,#REF!,1,FALSE),"No entregado")</f>
        <v>No entregado</v>
      </c>
    </row>
    <row r="767" spans="1:19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 t="s">
        <v>5721</v>
      </c>
      <c r="H767" t="s">
        <v>5721</v>
      </c>
      <c r="I767" t="e">
        <f>VLOOKUP(E767,'Info Metodos'!$A$2:$G$80,4,FALSE)</f>
        <v>#N/A</v>
      </c>
      <c r="J767" t="e">
        <f>VLOOKUP(E767,'Info Metodos'!$A$2:$G$80,3,FALSE)</f>
        <v>#N/A</v>
      </c>
      <c r="K767">
        <f t="shared" si="11"/>
        <v>766</v>
      </c>
      <c r="Q767" t="e">
        <f>VLOOKUP(D767,#REF!,1,FALSE)</f>
        <v>#REF!</v>
      </c>
      <c r="R767" t="str">
        <f>IFERROR(VLOOKUP(D767,#REF!,1,FALSE),"No entregado")</f>
        <v>No entregado</v>
      </c>
      <c r="S767" t="str">
        <f>IFERROR(VLOOKUP(D767,#REF!,1,FALSE),"No entregado")</f>
        <v>No entregado</v>
      </c>
    </row>
    <row r="768" spans="1:19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 t="s">
        <v>5721</v>
      </c>
      <c r="H768" t="s">
        <v>5721</v>
      </c>
      <c r="I768" t="e">
        <f>VLOOKUP(E768,'Info Metodos'!$A$2:$G$80,4,FALSE)</f>
        <v>#N/A</v>
      </c>
      <c r="J768" t="e">
        <f>VLOOKUP(E768,'Info Metodos'!$A$2:$G$80,3,FALSE)</f>
        <v>#N/A</v>
      </c>
      <c r="K768">
        <f t="shared" si="11"/>
        <v>767</v>
      </c>
      <c r="Q768" t="e">
        <f>VLOOKUP(D768,#REF!,1,FALSE)</f>
        <v>#REF!</v>
      </c>
      <c r="R768" t="str">
        <f>IFERROR(VLOOKUP(D768,#REF!,1,FALSE),"No entregado")</f>
        <v>No entregado</v>
      </c>
      <c r="S768" t="str">
        <f>IFERROR(VLOOKUP(D768,#REF!,1,FALSE),"No entregado")</f>
        <v>No entregado</v>
      </c>
    </row>
    <row r="769" spans="1:19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 t="s">
        <v>5721</v>
      </c>
      <c r="H769" t="s">
        <v>5721</v>
      </c>
      <c r="I769" t="e">
        <f>VLOOKUP(E769,'Info Metodos'!$A$2:$G$80,4,FALSE)</f>
        <v>#N/A</v>
      </c>
      <c r="J769" t="e">
        <f>VLOOKUP(E769,'Info Metodos'!$A$2:$G$80,3,FALSE)</f>
        <v>#N/A</v>
      </c>
      <c r="K769">
        <f t="shared" si="11"/>
        <v>768</v>
      </c>
      <c r="Q769" t="e">
        <f>VLOOKUP(D769,#REF!,1,FALSE)</f>
        <v>#REF!</v>
      </c>
      <c r="R769" t="str">
        <f>IFERROR(VLOOKUP(D769,#REF!,1,FALSE),"No entregado")</f>
        <v>No entregado</v>
      </c>
      <c r="S769" t="str">
        <f>IFERROR(VLOOKUP(D769,#REF!,1,FALSE),"No entregado")</f>
        <v>No entregado</v>
      </c>
    </row>
    <row r="770" spans="1:19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 t="s">
        <v>5721</v>
      </c>
      <c r="H770" t="s">
        <v>5721</v>
      </c>
      <c r="I770" t="e">
        <f>VLOOKUP(E770,'Info Metodos'!$A$2:$G$80,4,FALSE)</f>
        <v>#N/A</v>
      </c>
      <c r="J770" t="e">
        <f>VLOOKUP(E770,'Info Metodos'!$A$2:$G$80,3,FALSE)</f>
        <v>#N/A</v>
      </c>
      <c r="K770">
        <f t="shared" si="11"/>
        <v>769</v>
      </c>
      <c r="Q770" t="e">
        <f>VLOOKUP(D770,#REF!,1,FALSE)</f>
        <v>#REF!</v>
      </c>
      <c r="R770" t="str">
        <f>IFERROR(VLOOKUP(D770,#REF!,1,FALSE),"No entregado")</f>
        <v>No entregado</v>
      </c>
      <c r="S770" t="str">
        <f>IFERROR(VLOOKUP(D770,#REF!,1,FALSE),"No entregado")</f>
        <v>No entregado</v>
      </c>
    </row>
    <row r="771" spans="1:19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 t="s">
        <v>5721</v>
      </c>
      <c r="H771" t="s">
        <v>5721</v>
      </c>
      <c r="I771" t="e">
        <f>VLOOKUP(E771,'Info Metodos'!$A$2:$G$80,4,FALSE)</f>
        <v>#N/A</v>
      </c>
      <c r="J771" t="e">
        <f>VLOOKUP(E771,'Info Metodos'!$A$2:$G$80,3,FALSE)</f>
        <v>#N/A</v>
      </c>
      <c r="K771">
        <f t="shared" ref="K771:K834" si="12">A771</f>
        <v>770</v>
      </c>
      <c r="Q771" t="e">
        <f>VLOOKUP(D771,#REF!,1,FALSE)</f>
        <v>#REF!</v>
      </c>
      <c r="R771" t="str">
        <f>IFERROR(VLOOKUP(D771,#REF!,1,FALSE),"No entregado")</f>
        <v>No entregado</v>
      </c>
      <c r="S771" t="str">
        <f>IFERROR(VLOOKUP(D771,#REF!,1,FALSE),"No entregado")</f>
        <v>No entregado</v>
      </c>
    </row>
    <row r="772" spans="1:19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 t="s">
        <v>5721</v>
      </c>
      <c r="H772" t="s">
        <v>5721</v>
      </c>
      <c r="I772" t="e">
        <f>VLOOKUP(E772,'Info Metodos'!$A$2:$G$80,4,FALSE)</f>
        <v>#N/A</v>
      </c>
      <c r="J772" t="e">
        <f>VLOOKUP(E772,'Info Metodos'!$A$2:$G$80,3,FALSE)</f>
        <v>#N/A</v>
      </c>
      <c r="K772">
        <f t="shared" si="12"/>
        <v>771</v>
      </c>
      <c r="Q772" t="e">
        <f>VLOOKUP(D772,#REF!,1,FALSE)</f>
        <v>#REF!</v>
      </c>
      <c r="R772" t="str">
        <f>IFERROR(VLOOKUP(D772,#REF!,1,FALSE),"No entregado")</f>
        <v>No entregado</v>
      </c>
      <c r="S772" t="str">
        <f>IFERROR(VLOOKUP(D772,#REF!,1,FALSE),"No entregado")</f>
        <v>No entregado</v>
      </c>
    </row>
    <row r="773" spans="1:19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 t="s">
        <v>5721</v>
      </c>
      <c r="H773" t="s">
        <v>5721</v>
      </c>
      <c r="I773" t="e">
        <f>VLOOKUP(E773,'Info Metodos'!$A$2:$G$80,4,FALSE)</f>
        <v>#N/A</v>
      </c>
      <c r="J773" t="e">
        <f>VLOOKUP(E773,'Info Metodos'!$A$2:$G$80,3,FALSE)</f>
        <v>#N/A</v>
      </c>
      <c r="K773">
        <f t="shared" si="12"/>
        <v>772</v>
      </c>
      <c r="Q773" t="e">
        <f>VLOOKUP(D773,#REF!,1,FALSE)</f>
        <v>#REF!</v>
      </c>
      <c r="R773" t="str">
        <f>IFERROR(VLOOKUP(D773,#REF!,1,FALSE),"No entregado")</f>
        <v>No entregado</v>
      </c>
      <c r="S773" t="str">
        <f>IFERROR(VLOOKUP(D773,#REF!,1,FALSE),"No entregado")</f>
        <v>No entregado</v>
      </c>
    </row>
    <row r="774" spans="1:19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 t="s">
        <v>5721</v>
      </c>
      <c r="H774" t="s">
        <v>5721</v>
      </c>
      <c r="I774" t="e">
        <f>VLOOKUP(E774,'Info Metodos'!$A$2:$G$80,4,FALSE)</f>
        <v>#N/A</v>
      </c>
      <c r="J774" t="e">
        <f>VLOOKUP(E774,'Info Metodos'!$A$2:$G$80,3,FALSE)</f>
        <v>#N/A</v>
      </c>
      <c r="K774">
        <f t="shared" si="12"/>
        <v>773</v>
      </c>
      <c r="Q774" t="e">
        <f>VLOOKUP(D774,#REF!,1,FALSE)</f>
        <v>#REF!</v>
      </c>
      <c r="R774" t="str">
        <f>IFERROR(VLOOKUP(D774,#REF!,1,FALSE),"No entregado")</f>
        <v>No entregado</v>
      </c>
      <c r="S774" t="str">
        <f>IFERROR(VLOOKUP(D774,#REF!,1,FALSE),"No entregado")</f>
        <v>No entregado</v>
      </c>
    </row>
    <row r="775" spans="1:19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 t="s">
        <v>5721</v>
      </c>
      <c r="H775" t="s">
        <v>5721</v>
      </c>
      <c r="I775" t="e">
        <f>VLOOKUP(E775,'Info Metodos'!$A$2:$G$80,4,FALSE)</f>
        <v>#N/A</v>
      </c>
      <c r="J775" t="e">
        <f>VLOOKUP(E775,'Info Metodos'!$A$2:$G$80,3,FALSE)</f>
        <v>#N/A</v>
      </c>
      <c r="K775">
        <f t="shared" si="12"/>
        <v>774</v>
      </c>
      <c r="Q775" t="e">
        <f>VLOOKUP(D775,#REF!,1,FALSE)</f>
        <v>#REF!</v>
      </c>
      <c r="R775" t="str">
        <f>IFERROR(VLOOKUP(D775,#REF!,1,FALSE),"No entregado")</f>
        <v>No entregado</v>
      </c>
      <c r="S775" t="str">
        <f>IFERROR(VLOOKUP(D775,#REF!,1,FALSE),"No entregado")</f>
        <v>No entregado</v>
      </c>
    </row>
    <row r="776" spans="1:19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 t="s">
        <v>5721</v>
      </c>
      <c r="H776" t="s">
        <v>5721</v>
      </c>
      <c r="I776" t="e">
        <f>VLOOKUP(E776,'Info Metodos'!$A$2:$G$80,4,FALSE)</f>
        <v>#N/A</v>
      </c>
      <c r="J776" t="e">
        <f>VLOOKUP(E776,'Info Metodos'!$A$2:$G$80,3,FALSE)</f>
        <v>#N/A</v>
      </c>
      <c r="K776">
        <f t="shared" si="12"/>
        <v>775</v>
      </c>
      <c r="Q776" t="e">
        <f>VLOOKUP(D776,#REF!,1,FALSE)</f>
        <v>#REF!</v>
      </c>
      <c r="R776" t="str">
        <f>IFERROR(VLOOKUP(D776,#REF!,1,FALSE),"No entregado")</f>
        <v>No entregado</v>
      </c>
      <c r="S776" t="str">
        <f>IFERROR(VLOOKUP(D776,#REF!,1,FALSE),"No entregado")</f>
        <v>No entregado</v>
      </c>
    </row>
    <row r="777" spans="1:19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 t="s">
        <v>5721</v>
      </c>
      <c r="H777" t="s">
        <v>5721</v>
      </c>
      <c r="I777" t="e">
        <f>VLOOKUP(E777,'Info Metodos'!$A$2:$G$80,4,FALSE)</f>
        <v>#N/A</v>
      </c>
      <c r="J777" t="e">
        <f>VLOOKUP(E777,'Info Metodos'!$A$2:$G$80,3,FALSE)</f>
        <v>#N/A</v>
      </c>
      <c r="K777">
        <f t="shared" si="12"/>
        <v>776</v>
      </c>
      <c r="Q777" t="e">
        <f>VLOOKUP(D777,#REF!,1,FALSE)</f>
        <v>#REF!</v>
      </c>
      <c r="R777" t="str">
        <f>IFERROR(VLOOKUP(D777,#REF!,1,FALSE),"No entregado")</f>
        <v>No entregado</v>
      </c>
      <c r="S777" t="str">
        <f>IFERROR(VLOOKUP(D777,#REF!,1,FALSE),"No entregado")</f>
        <v>No entregado</v>
      </c>
    </row>
    <row r="778" spans="1:19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 t="s">
        <v>5721</v>
      </c>
      <c r="H778" t="s">
        <v>5721</v>
      </c>
      <c r="I778" t="e">
        <f>VLOOKUP(E778,'Info Metodos'!$A$2:$G$80,4,FALSE)</f>
        <v>#N/A</v>
      </c>
      <c r="J778" t="e">
        <f>VLOOKUP(E778,'Info Metodos'!$A$2:$G$80,3,FALSE)</f>
        <v>#N/A</v>
      </c>
      <c r="K778">
        <f t="shared" si="12"/>
        <v>777</v>
      </c>
      <c r="Q778" t="e">
        <f>VLOOKUP(D778,#REF!,1,FALSE)</f>
        <v>#REF!</v>
      </c>
      <c r="R778" t="str">
        <f>IFERROR(VLOOKUP(D778,#REF!,1,FALSE),"No entregado")</f>
        <v>No entregado</v>
      </c>
      <c r="S778" t="str">
        <f>IFERROR(VLOOKUP(D778,#REF!,1,FALSE),"No entregado")</f>
        <v>No entregado</v>
      </c>
    </row>
    <row r="779" spans="1:19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 t="s">
        <v>5721</v>
      </c>
      <c r="H779" t="s">
        <v>5721</v>
      </c>
      <c r="I779" t="e">
        <f>VLOOKUP(E779,'Info Metodos'!$A$2:$G$80,4,FALSE)</f>
        <v>#N/A</v>
      </c>
      <c r="J779" t="e">
        <f>VLOOKUP(E779,'Info Metodos'!$A$2:$G$80,3,FALSE)</f>
        <v>#N/A</v>
      </c>
      <c r="K779">
        <f t="shared" si="12"/>
        <v>778</v>
      </c>
      <c r="Q779" t="e">
        <f>VLOOKUP(D779,#REF!,1,FALSE)</f>
        <v>#REF!</v>
      </c>
      <c r="R779" t="str">
        <f>IFERROR(VLOOKUP(D779,#REF!,1,FALSE),"No entregado")</f>
        <v>No entregado</v>
      </c>
      <c r="S779" t="str">
        <f>IFERROR(VLOOKUP(D779,#REF!,1,FALSE),"No entregado")</f>
        <v>No entregado</v>
      </c>
    </row>
    <row r="780" spans="1:19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 t="s">
        <v>5721</v>
      </c>
      <c r="H780" t="s">
        <v>5721</v>
      </c>
      <c r="I780" t="e">
        <f>VLOOKUP(E780,'Info Metodos'!$A$2:$G$80,4,FALSE)</f>
        <v>#N/A</v>
      </c>
      <c r="J780" t="e">
        <f>VLOOKUP(E780,'Info Metodos'!$A$2:$G$80,3,FALSE)</f>
        <v>#N/A</v>
      </c>
      <c r="K780">
        <f t="shared" si="12"/>
        <v>779</v>
      </c>
      <c r="Q780" t="e">
        <f>VLOOKUP(D780,#REF!,1,FALSE)</f>
        <v>#REF!</v>
      </c>
      <c r="R780" t="str">
        <f>IFERROR(VLOOKUP(D780,#REF!,1,FALSE),"No entregado")</f>
        <v>No entregado</v>
      </c>
      <c r="S780" t="str">
        <f>IFERROR(VLOOKUP(D780,#REF!,1,FALSE),"No entregado")</f>
        <v>No entregado</v>
      </c>
    </row>
    <row r="781" spans="1:19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 t="s">
        <v>5721</v>
      </c>
      <c r="H781" t="s">
        <v>5721</v>
      </c>
      <c r="I781" t="e">
        <f>VLOOKUP(E781,'Info Metodos'!$A$2:$G$80,4,FALSE)</f>
        <v>#N/A</v>
      </c>
      <c r="J781" t="e">
        <f>VLOOKUP(E781,'Info Metodos'!$A$2:$G$80,3,FALSE)</f>
        <v>#N/A</v>
      </c>
      <c r="K781">
        <f t="shared" si="12"/>
        <v>780</v>
      </c>
      <c r="Q781" t="e">
        <f>VLOOKUP(D781,#REF!,1,FALSE)</f>
        <v>#REF!</v>
      </c>
      <c r="R781" t="str">
        <f>IFERROR(VLOOKUP(D781,#REF!,1,FALSE),"No entregado")</f>
        <v>No entregado</v>
      </c>
      <c r="S781" t="str">
        <f>IFERROR(VLOOKUP(D781,#REF!,1,FALSE),"No entregado")</f>
        <v>No entregado</v>
      </c>
    </row>
    <row r="782" spans="1:19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 t="s">
        <v>5721</v>
      </c>
      <c r="H782" t="s">
        <v>5721</v>
      </c>
      <c r="I782" t="e">
        <f>VLOOKUP(E782,'Info Metodos'!$A$2:$G$80,4,FALSE)</f>
        <v>#N/A</v>
      </c>
      <c r="J782" t="e">
        <f>VLOOKUP(E782,'Info Metodos'!$A$2:$G$80,3,FALSE)</f>
        <v>#N/A</v>
      </c>
      <c r="K782">
        <f t="shared" si="12"/>
        <v>781</v>
      </c>
      <c r="Q782" t="e">
        <f>VLOOKUP(D782,#REF!,1,FALSE)</f>
        <v>#REF!</v>
      </c>
      <c r="R782" t="str">
        <f>IFERROR(VLOOKUP(D782,#REF!,1,FALSE),"No entregado")</f>
        <v>No entregado</v>
      </c>
      <c r="S782" t="str">
        <f>IFERROR(VLOOKUP(D782,#REF!,1,FALSE),"No entregado")</f>
        <v>No entregado</v>
      </c>
    </row>
    <row r="783" spans="1:19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 t="s">
        <v>5721</v>
      </c>
      <c r="H783" t="s">
        <v>5721</v>
      </c>
      <c r="I783" t="e">
        <f>VLOOKUP(E783,'Info Metodos'!$A$2:$G$80,4,FALSE)</f>
        <v>#N/A</v>
      </c>
      <c r="J783" t="e">
        <f>VLOOKUP(E783,'Info Metodos'!$A$2:$G$80,3,FALSE)</f>
        <v>#N/A</v>
      </c>
      <c r="K783">
        <f t="shared" si="12"/>
        <v>782</v>
      </c>
      <c r="Q783" t="e">
        <f>VLOOKUP(D783,#REF!,1,FALSE)</f>
        <v>#REF!</v>
      </c>
      <c r="R783" t="str">
        <f>IFERROR(VLOOKUP(D783,#REF!,1,FALSE),"No entregado")</f>
        <v>No entregado</v>
      </c>
      <c r="S783" t="str">
        <f>IFERROR(VLOOKUP(D783,#REF!,1,FALSE),"No entregado")</f>
        <v>No entregado</v>
      </c>
    </row>
    <row r="784" spans="1:19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 t="s">
        <v>5721</v>
      </c>
      <c r="H784" t="s">
        <v>5721</v>
      </c>
      <c r="I784" t="e">
        <f>VLOOKUP(E784,'Info Metodos'!$A$2:$G$80,4,FALSE)</f>
        <v>#N/A</v>
      </c>
      <c r="J784" t="e">
        <f>VLOOKUP(E784,'Info Metodos'!$A$2:$G$80,3,FALSE)</f>
        <v>#N/A</v>
      </c>
      <c r="K784">
        <f t="shared" si="12"/>
        <v>783</v>
      </c>
      <c r="Q784" t="e">
        <f>VLOOKUP(D784,#REF!,1,FALSE)</f>
        <v>#REF!</v>
      </c>
      <c r="R784" t="str">
        <f>IFERROR(VLOOKUP(D784,#REF!,1,FALSE),"No entregado")</f>
        <v>No entregado</v>
      </c>
      <c r="S784" t="str">
        <f>IFERROR(VLOOKUP(D784,#REF!,1,FALSE),"No entregado")</f>
        <v>No entregado</v>
      </c>
    </row>
    <row r="785" spans="1:19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 t="s">
        <v>5721</v>
      </c>
      <c r="H785" t="s">
        <v>5721</v>
      </c>
      <c r="I785" t="e">
        <f>VLOOKUP(E785,'Info Metodos'!$A$2:$G$80,4,FALSE)</f>
        <v>#N/A</v>
      </c>
      <c r="J785" t="e">
        <f>VLOOKUP(E785,'Info Metodos'!$A$2:$G$80,3,FALSE)</f>
        <v>#N/A</v>
      </c>
      <c r="K785">
        <f t="shared" si="12"/>
        <v>784</v>
      </c>
      <c r="Q785" t="e">
        <f>VLOOKUP(D785,#REF!,1,FALSE)</f>
        <v>#REF!</v>
      </c>
      <c r="R785" t="str">
        <f>IFERROR(VLOOKUP(D785,#REF!,1,FALSE),"No entregado")</f>
        <v>No entregado</v>
      </c>
      <c r="S785" t="str">
        <f>IFERROR(VLOOKUP(D785,#REF!,1,FALSE),"No entregado")</f>
        <v>No entregado</v>
      </c>
    </row>
    <row r="786" spans="1:19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 t="s">
        <v>5721</v>
      </c>
      <c r="H786" t="s">
        <v>5721</v>
      </c>
      <c r="I786" t="e">
        <f>VLOOKUP(E786,'Info Metodos'!$A$2:$G$80,4,FALSE)</f>
        <v>#N/A</v>
      </c>
      <c r="J786" t="e">
        <f>VLOOKUP(E786,'Info Metodos'!$A$2:$G$80,3,FALSE)</f>
        <v>#N/A</v>
      </c>
      <c r="K786">
        <f t="shared" si="12"/>
        <v>785</v>
      </c>
      <c r="Q786" t="e">
        <f>VLOOKUP(D786,#REF!,1,FALSE)</f>
        <v>#REF!</v>
      </c>
      <c r="R786" t="str">
        <f>IFERROR(VLOOKUP(D786,#REF!,1,FALSE),"No entregado")</f>
        <v>No entregado</v>
      </c>
      <c r="S786" t="str">
        <f>IFERROR(VLOOKUP(D786,#REF!,1,FALSE),"No entregado")</f>
        <v>No entregado</v>
      </c>
    </row>
    <row r="787" spans="1:19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 t="s">
        <v>5721</v>
      </c>
      <c r="H787" t="s">
        <v>5721</v>
      </c>
      <c r="I787" t="e">
        <f>VLOOKUP(E787,'Info Metodos'!$A$2:$G$80,4,FALSE)</f>
        <v>#N/A</v>
      </c>
      <c r="J787" t="e">
        <f>VLOOKUP(E787,'Info Metodos'!$A$2:$G$80,3,FALSE)</f>
        <v>#N/A</v>
      </c>
      <c r="K787">
        <f t="shared" si="12"/>
        <v>786</v>
      </c>
      <c r="Q787" t="e">
        <f>VLOOKUP(D787,#REF!,1,FALSE)</f>
        <v>#REF!</v>
      </c>
      <c r="R787" t="str">
        <f>IFERROR(VLOOKUP(D787,#REF!,1,FALSE),"No entregado")</f>
        <v>No entregado</v>
      </c>
      <c r="S787" t="str">
        <f>IFERROR(VLOOKUP(D787,#REF!,1,FALSE),"No entregado")</f>
        <v>No entregado</v>
      </c>
    </row>
    <row r="788" spans="1:19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 t="s">
        <v>5721</v>
      </c>
      <c r="H788" t="s">
        <v>5721</v>
      </c>
      <c r="I788" t="e">
        <f>VLOOKUP(E788,'Info Metodos'!$A$2:$G$80,4,FALSE)</f>
        <v>#N/A</v>
      </c>
      <c r="J788" t="e">
        <f>VLOOKUP(E788,'Info Metodos'!$A$2:$G$80,3,FALSE)</f>
        <v>#N/A</v>
      </c>
      <c r="K788">
        <f t="shared" si="12"/>
        <v>787</v>
      </c>
      <c r="Q788" t="e">
        <f>VLOOKUP(D788,#REF!,1,FALSE)</f>
        <v>#REF!</v>
      </c>
      <c r="R788" t="str">
        <f>IFERROR(VLOOKUP(D788,#REF!,1,FALSE),"No entregado")</f>
        <v>No entregado</v>
      </c>
      <c r="S788" t="str">
        <f>IFERROR(VLOOKUP(D788,#REF!,1,FALSE),"No entregado")</f>
        <v>No entregado</v>
      </c>
    </row>
    <row r="789" spans="1:19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 t="s">
        <v>5721</v>
      </c>
      <c r="H789" t="s">
        <v>5721</v>
      </c>
      <c r="I789" t="e">
        <f>VLOOKUP(E789,'Info Metodos'!$A$2:$G$80,4,FALSE)</f>
        <v>#N/A</v>
      </c>
      <c r="J789" t="e">
        <f>VLOOKUP(E789,'Info Metodos'!$A$2:$G$80,3,FALSE)</f>
        <v>#N/A</v>
      </c>
      <c r="K789">
        <f t="shared" si="12"/>
        <v>788</v>
      </c>
      <c r="Q789" t="e">
        <f>VLOOKUP(D789,#REF!,1,FALSE)</f>
        <v>#REF!</v>
      </c>
      <c r="R789" t="str">
        <f>IFERROR(VLOOKUP(D789,#REF!,1,FALSE),"No entregado")</f>
        <v>No entregado</v>
      </c>
      <c r="S789" t="str">
        <f>IFERROR(VLOOKUP(D789,#REF!,1,FALSE),"No entregado")</f>
        <v>No entregado</v>
      </c>
    </row>
    <row r="790" spans="1:19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 t="s">
        <v>5721</v>
      </c>
      <c r="H790" t="s">
        <v>5721</v>
      </c>
      <c r="I790" t="e">
        <f>VLOOKUP(E790,'Info Metodos'!$A$2:$G$80,4,FALSE)</f>
        <v>#N/A</v>
      </c>
      <c r="J790" t="e">
        <f>VLOOKUP(E790,'Info Metodos'!$A$2:$G$80,3,FALSE)</f>
        <v>#N/A</v>
      </c>
      <c r="K790">
        <f t="shared" si="12"/>
        <v>789</v>
      </c>
      <c r="Q790" t="e">
        <f>VLOOKUP(D790,#REF!,1,FALSE)</f>
        <v>#REF!</v>
      </c>
      <c r="R790" t="str">
        <f>IFERROR(VLOOKUP(D790,#REF!,1,FALSE),"No entregado")</f>
        <v>No entregado</v>
      </c>
      <c r="S790" t="str">
        <f>IFERROR(VLOOKUP(D790,#REF!,1,FALSE),"No entregado")</f>
        <v>No entregado</v>
      </c>
    </row>
    <row r="791" spans="1:19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 t="s">
        <v>5721</v>
      </c>
      <c r="H791" t="s">
        <v>5721</v>
      </c>
      <c r="I791" t="e">
        <f>VLOOKUP(E791,'Info Metodos'!$A$2:$G$80,4,FALSE)</f>
        <v>#N/A</v>
      </c>
      <c r="J791" t="e">
        <f>VLOOKUP(E791,'Info Metodos'!$A$2:$G$80,3,FALSE)</f>
        <v>#N/A</v>
      </c>
      <c r="K791">
        <f t="shared" si="12"/>
        <v>790</v>
      </c>
      <c r="Q791" t="e">
        <f>VLOOKUP(D791,#REF!,1,FALSE)</f>
        <v>#REF!</v>
      </c>
      <c r="R791" t="str">
        <f>IFERROR(VLOOKUP(D791,#REF!,1,FALSE),"No entregado")</f>
        <v>No entregado</v>
      </c>
      <c r="S791" t="str">
        <f>IFERROR(VLOOKUP(D791,#REF!,1,FALSE),"No entregado")</f>
        <v>No entregado</v>
      </c>
    </row>
    <row r="792" spans="1:19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 t="s">
        <v>5721</v>
      </c>
      <c r="H792" t="s">
        <v>5721</v>
      </c>
      <c r="I792" t="e">
        <f>VLOOKUP(E792,'Info Metodos'!$A$2:$G$80,4,FALSE)</f>
        <v>#N/A</v>
      </c>
      <c r="J792" t="e">
        <f>VLOOKUP(E792,'Info Metodos'!$A$2:$G$80,3,FALSE)</f>
        <v>#N/A</v>
      </c>
      <c r="K792">
        <f t="shared" si="12"/>
        <v>791</v>
      </c>
      <c r="Q792" t="e">
        <f>VLOOKUP(D792,#REF!,1,FALSE)</f>
        <v>#REF!</v>
      </c>
      <c r="R792" t="str">
        <f>IFERROR(VLOOKUP(D792,#REF!,1,FALSE),"No entregado")</f>
        <v>No entregado</v>
      </c>
      <c r="S792" t="str">
        <f>IFERROR(VLOOKUP(D792,#REF!,1,FALSE),"No entregado")</f>
        <v>No entregado</v>
      </c>
    </row>
    <row r="793" spans="1:19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 t="s">
        <v>5721</v>
      </c>
      <c r="H793" t="s">
        <v>5721</v>
      </c>
      <c r="I793" t="e">
        <f>VLOOKUP(E793,'Info Metodos'!$A$2:$G$80,4,FALSE)</f>
        <v>#N/A</v>
      </c>
      <c r="J793" t="e">
        <f>VLOOKUP(E793,'Info Metodos'!$A$2:$G$80,3,FALSE)</f>
        <v>#N/A</v>
      </c>
      <c r="K793">
        <f t="shared" si="12"/>
        <v>792</v>
      </c>
      <c r="Q793" t="e">
        <f>VLOOKUP(D793,#REF!,1,FALSE)</f>
        <v>#REF!</v>
      </c>
      <c r="R793" t="str">
        <f>IFERROR(VLOOKUP(D793,#REF!,1,FALSE),"No entregado")</f>
        <v>No entregado</v>
      </c>
      <c r="S793" t="str">
        <f>IFERROR(VLOOKUP(D793,#REF!,1,FALSE),"No entregado")</f>
        <v>No entregado</v>
      </c>
    </row>
    <row r="794" spans="1:19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 t="s">
        <v>5721</v>
      </c>
      <c r="H794" t="s">
        <v>5721</v>
      </c>
      <c r="I794" t="e">
        <f>VLOOKUP(E794,'Info Metodos'!$A$2:$G$80,4,FALSE)</f>
        <v>#N/A</v>
      </c>
      <c r="J794" t="e">
        <f>VLOOKUP(E794,'Info Metodos'!$A$2:$G$80,3,FALSE)</f>
        <v>#N/A</v>
      </c>
      <c r="K794">
        <f t="shared" si="12"/>
        <v>793</v>
      </c>
      <c r="Q794" t="e">
        <f>VLOOKUP(D794,#REF!,1,FALSE)</f>
        <v>#REF!</v>
      </c>
      <c r="R794" t="str">
        <f>IFERROR(VLOOKUP(D794,#REF!,1,FALSE),"No entregado")</f>
        <v>No entregado</v>
      </c>
      <c r="S794" t="str">
        <f>IFERROR(VLOOKUP(D794,#REF!,1,FALSE),"No entregado")</f>
        <v>No entregado</v>
      </c>
    </row>
    <row r="795" spans="1:19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 t="s">
        <v>5721</v>
      </c>
      <c r="H795" t="s">
        <v>5721</v>
      </c>
      <c r="I795" t="e">
        <f>VLOOKUP(E795,'Info Metodos'!$A$2:$G$80,4,FALSE)</f>
        <v>#N/A</v>
      </c>
      <c r="J795" t="e">
        <f>VLOOKUP(E795,'Info Metodos'!$A$2:$G$80,3,FALSE)</f>
        <v>#N/A</v>
      </c>
      <c r="K795">
        <f t="shared" si="12"/>
        <v>794</v>
      </c>
      <c r="Q795" t="e">
        <f>VLOOKUP(D795,#REF!,1,FALSE)</f>
        <v>#REF!</v>
      </c>
      <c r="R795" t="str">
        <f>IFERROR(VLOOKUP(D795,#REF!,1,FALSE),"No entregado")</f>
        <v>No entregado</v>
      </c>
      <c r="S795" t="str">
        <f>IFERROR(VLOOKUP(D795,#REF!,1,FALSE),"No entregado")</f>
        <v>No entregado</v>
      </c>
    </row>
    <row r="796" spans="1:19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 t="s">
        <v>5721</v>
      </c>
      <c r="H796" t="s">
        <v>5721</v>
      </c>
      <c r="I796" t="e">
        <f>VLOOKUP(E796,'Info Metodos'!$A$2:$G$80,4,FALSE)</f>
        <v>#N/A</v>
      </c>
      <c r="J796" t="e">
        <f>VLOOKUP(E796,'Info Metodos'!$A$2:$G$80,3,FALSE)</f>
        <v>#N/A</v>
      </c>
      <c r="K796">
        <f t="shared" si="12"/>
        <v>795</v>
      </c>
      <c r="Q796" t="e">
        <f>VLOOKUP(D796,#REF!,1,FALSE)</f>
        <v>#REF!</v>
      </c>
      <c r="R796" t="str">
        <f>IFERROR(VLOOKUP(D796,#REF!,1,FALSE),"No entregado")</f>
        <v>No entregado</v>
      </c>
      <c r="S796" t="str">
        <f>IFERROR(VLOOKUP(D796,#REF!,1,FALSE),"No entregado")</f>
        <v>No entregado</v>
      </c>
    </row>
    <row r="797" spans="1:19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 t="s">
        <v>5721</v>
      </c>
      <c r="H797" t="s">
        <v>5721</v>
      </c>
      <c r="I797" t="e">
        <f>VLOOKUP(E797,'Info Metodos'!$A$2:$G$80,4,FALSE)</f>
        <v>#N/A</v>
      </c>
      <c r="J797" t="e">
        <f>VLOOKUP(E797,'Info Metodos'!$A$2:$G$80,3,FALSE)</f>
        <v>#N/A</v>
      </c>
      <c r="K797">
        <f t="shared" si="12"/>
        <v>796</v>
      </c>
      <c r="Q797" t="e">
        <f>VLOOKUP(D797,#REF!,1,FALSE)</f>
        <v>#REF!</v>
      </c>
      <c r="R797" t="str">
        <f>IFERROR(VLOOKUP(D797,#REF!,1,FALSE),"No entregado")</f>
        <v>No entregado</v>
      </c>
      <c r="S797" t="str">
        <f>IFERROR(VLOOKUP(D797,#REF!,1,FALSE),"No entregado")</f>
        <v>No entregado</v>
      </c>
    </row>
    <row r="798" spans="1:19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 t="s">
        <v>5721</v>
      </c>
      <c r="H798" t="s">
        <v>5721</v>
      </c>
      <c r="I798" t="e">
        <f>VLOOKUP(E798,'Info Metodos'!$A$2:$G$80,4,FALSE)</f>
        <v>#N/A</v>
      </c>
      <c r="J798" t="e">
        <f>VLOOKUP(E798,'Info Metodos'!$A$2:$G$80,3,FALSE)</f>
        <v>#N/A</v>
      </c>
      <c r="K798">
        <f t="shared" si="12"/>
        <v>797</v>
      </c>
      <c r="Q798" t="e">
        <f>VLOOKUP(D798,#REF!,1,FALSE)</f>
        <v>#REF!</v>
      </c>
      <c r="R798" t="str">
        <f>IFERROR(VLOOKUP(D798,#REF!,1,FALSE),"No entregado")</f>
        <v>No entregado</v>
      </c>
      <c r="S798" t="str">
        <f>IFERROR(VLOOKUP(D798,#REF!,1,FALSE),"No entregado")</f>
        <v>No entregado</v>
      </c>
    </row>
    <row r="799" spans="1:19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 t="s">
        <v>5721</v>
      </c>
      <c r="H799" t="s">
        <v>5721</v>
      </c>
      <c r="I799" t="e">
        <f>VLOOKUP(E799,'Info Metodos'!$A$2:$G$80,4,FALSE)</f>
        <v>#N/A</v>
      </c>
      <c r="J799" t="e">
        <f>VLOOKUP(E799,'Info Metodos'!$A$2:$G$80,3,FALSE)</f>
        <v>#N/A</v>
      </c>
      <c r="K799">
        <f t="shared" si="12"/>
        <v>798</v>
      </c>
      <c r="Q799" t="e">
        <f>VLOOKUP(D799,#REF!,1,FALSE)</f>
        <v>#REF!</v>
      </c>
      <c r="R799" t="str">
        <f>IFERROR(VLOOKUP(D799,#REF!,1,FALSE),"No entregado")</f>
        <v>No entregado</v>
      </c>
      <c r="S799" t="str">
        <f>IFERROR(VLOOKUP(D799,#REF!,1,FALSE),"No entregado")</f>
        <v>No entregado</v>
      </c>
    </row>
    <row r="800" spans="1:19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 t="s">
        <v>5721</v>
      </c>
      <c r="H800" t="s">
        <v>5721</v>
      </c>
      <c r="I800" t="e">
        <f>VLOOKUP(E800,'Info Metodos'!$A$2:$G$80,4,FALSE)</f>
        <v>#N/A</v>
      </c>
      <c r="J800" t="e">
        <f>VLOOKUP(E800,'Info Metodos'!$A$2:$G$80,3,FALSE)</f>
        <v>#N/A</v>
      </c>
      <c r="K800">
        <f t="shared" si="12"/>
        <v>799</v>
      </c>
      <c r="Q800" t="e">
        <f>VLOOKUP(D800,#REF!,1,FALSE)</f>
        <v>#REF!</v>
      </c>
      <c r="R800" t="str">
        <f>IFERROR(VLOOKUP(D800,#REF!,1,FALSE),"No entregado")</f>
        <v>No entregado</v>
      </c>
      <c r="S800" t="str">
        <f>IFERROR(VLOOKUP(D800,#REF!,1,FALSE),"No entregado")</f>
        <v>No entregado</v>
      </c>
    </row>
    <row r="801" spans="1:19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 t="s">
        <v>5721</v>
      </c>
      <c r="H801" t="s">
        <v>5721</v>
      </c>
      <c r="I801" t="e">
        <f>VLOOKUP(E801,'Info Metodos'!$A$2:$G$80,4,FALSE)</f>
        <v>#N/A</v>
      </c>
      <c r="J801" t="e">
        <f>VLOOKUP(E801,'Info Metodos'!$A$2:$G$80,3,FALSE)</f>
        <v>#N/A</v>
      </c>
      <c r="K801">
        <f t="shared" si="12"/>
        <v>800</v>
      </c>
      <c r="Q801" t="e">
        <f>VLOOKUP(D801,#REF!,1,FALSE)</f>
        <v>#REF!</v>
      </c>
      <c r="R801" t="str">
        <f>IFERROR(VLOOKUP(D801,#REF!,1,FALSE),"No entregado")</f>
        <v>No entregado</v>
      </c>
      <c r="S801" t="str">
        <f>IFERROR(VLOOKUP(D801,#REF!,1,FALSE),"No entregado")</f>
        <v>No entregado</v>
      </c>
    </row>
    <row r="802" spans="1:19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 t="s">
        <v>5721</v>
      </c>
      <c r="H802" t="s">
        <v>5721</v>
      </c>
      <c r="I802" t="e">
        <f>VLOOKUP(E802,'Info Metodos'!$A$2:$G$80,4,FALSE)</f>
        <v>#N/A</v>
      </c>
      <c r="J802" t="e">
        <f>VLOOKUP(E802,'Info Metodos'!$A$2:$G$80,3,FALSE)</f>
        <v>#N/A</v>
      </c>
      <c r="K802">
        <f t="shared" si="12"/>
        <v>801</v>
      </c>
      <c r="Q802" t="e">
        <f>VLOOKUP(D802,#REF!,1,FALSE)</f>
        <v>#REF!</v>
      </c>
      <c r="R802" t="str">
        <f>IFERROR(VLOOKUP(D802,#REF!,1,FALSE),"No entregado")</f>
        <v>No entregado</v>
      </c>
      <c r="S802" t="str">
        <f>IFERROR(VLOOKUP(D802,#REF!,1,FALSE),"No entregado")</f>
        <v>No entregado</v>
      </c>
    </row>
    <row r="803" spans="1:19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 t="s">
        <v>5721</v>
      </c>
      <c r="H803" t="s">
        <v>5721</v>
      </c>
      <c r="I803" t="e">
        <f>VLOOKUP(E803,'Info Metodos'!$A$2:$G$80,4,FALSE)</f>
        <v>#N/A</v>
      </c>
      <c r="J803" t="e">
        <f>VLOOKUP(E803,'Info Metodos'!$A$2:$G$80,3,FALSE)</f>
        <v>#N/A</v>
      </c>
      <c r="K803">
        <f t="shared" si="12"/>
        <v>802</v>
      </c>
      <c r="Q803" t="e">
        <f>VLOOKUP(D803,#REF!,1,FALSE)</f>
        <v>#REF!</v>
      </c>
      <c r="R803" t="str">
        <f>IFERROR(VLOOKUP(D803,#REF!,1,FALSE),"No entregado")</f>
        <v>No entregado</v>
      </c>
      <c r="S803" t="str">
        <f>IFERROR(VLOOKUP(D803,#REF!,1,FALSE),"No entregado")</f>
        <v>No entregado</v>
      </c>
    </row>
    <row r="804" spans="1:19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 t="s">
        <v>5721</v>
      </c>
      <c r="H804" t="s">
        <v>5721</v>
      </c>
      <c r="I804" t="e">
        <f>VLOOKUP(E804,'Info Metodos'!$A$2:$G$80,4,FALSE)</f>
        <v>#N/A</v>
      </c>
      <c r="J804" t="e">
        <f>VLOOKUP(E804,'Info Metodos'!$A$2:$G$80,3,FALSE)</f>
        <v>#N/A</v>
      </c>
      <c r="K804">
        <f t="shared" si="12"/>
        <v>803</v>
      </c>
      <c r="Q804" t="e">
        <f>VLOOKUP(D804,#REF!,1,FALSE)</f>
        <v>#REF!</v>
      </c>
      <c r="R804" t="str">
        <f>IFERROR(VLOOKUP(D804,#REF!,1,FALSE),"No entregado")</f>
        <v>No entregado</v>
      </c>
      <c r="S804" t="str">
        <f>IFERROR(VLOOKUP(D804,#REF!,1,FALSE),"No entregado")</f>
        <v>No entregado</v>
      </c>
    </row>
    <row r="805" spans="1:19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 t="s">
        <v>5721</v>
      </c>
      <c r="H805" t="s">
        <v>5721</v>
      </c>
      <c r="I805" t="e">
        <f>VLOOKUP(E805,'Info Metodos'!$A$2:$G$80,4,FALSE)</f>
        <v>#N/A</v>
      </c>
      <c r="J805" t="e">
        <f>VLOOKUP(E805,'Info Metodos'!$A$2:$G$80,3,FALSE)</f>
        <v>#N/A</v>
      </c>
      <c r="K805">
        <f t="shared" si="12"/>
        <v>804</v>
      </c>
      <c r="Q805" t="e">
        <f>VLOOKUP(D805,#REF!,1,FALSE)</f>
        <v>#REF!</v>
      </c>
      <c r="R805" t="str">
        <f>IFERROR(VLOOKUP(D805,#REF!,1,FALSE),"No entregado")</f>
        <v>No entregado</v>
      </c>
      <c r="S805" t="str">
        <f>IFERROR(VLOOKUP(D805,#REF!,1,FALSE),"No entregado")</f>
        <v>No entregado</v>
      </c>
    </row>
    <row r="806" spans="1:19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 t="s">
        <v>5721</v>
      </c>
      <c r="H806" t="s">
        <v>5721</v>
      </c>
      <c r="I806" t="e">
        <f>VLOOKUP(E806,'Info Metodos'!$A$2:$G$80,4,FALSE)</f>
        <v>#N/A</v>
      </c>
      <c r="J806" t="e">
        <f>VLOOKUP(E806,'Info Metodos'!$A$2:$G$80,3,FALSE)</f>
        <v>#N/A</v>
      </c>
      <c r="K806">
        <f t="shared" si="12"/>
        <v>805</v>
      </c>
      <c r="Q806" t="e">
        <f>VLOOKUP(D806,#REF!,1,FALSE)</f>
        <v>#REF!</v>
      </c>
      <c r="R806" t="str">
        <f>IFERROR(VLOOKUP(D806,#REF!,1,FALSE),"No entregado")</f>
        <v>No entregado</v>
      </c>
      <c r="S806" t="str">
        <f>IFERROR(VLOOKUP(D806,#REF!,1,FALSE),"No entregado")</f>
        <v>No entregado</v>
      </c>
    </row>
    <row r="807" spans="1:19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 t="s">
        <v>5721</v>
      </c>
      <c r="H807" t="s">
        <v>5721</v>
      </c>
      <c r="I807" t="e">
        <f>VLOOKUP(E807,'Info Metodos'!$A$2:$G$80,4,FALSE)</f>
        <v>#N/A</v>
      </c>
      <c r="J807" t="e">
        <f>VLOOKUP(E807,'Info Metodos'!$A$2:$G$80,3,FALSE)</f>
        <v>#N/A</v>
      </c>
      <c r="K807">
        <f t="shared" si="12"/>
        <v>806</v>
      </c>
      <c r="Q807" t="e">
        <f>VLOOKUP(D807,#REF!,1,FALSE)</f>
        <v>#REF!</v>
      </c>
      <c r="R807" t="str">
        <f>IFERROR(VLOOKUP(D807,#REF!,1,FALSE),"No entregado")</f>
        <v>No entregado</v>
      </c>
      <c r="S807" t="str">
        <f>IFERROR(VLOOKUP(D807,#REF!,1,FALSE),"No entregado")</f>
        <v>No entregado</v>
      </c>
    </row>
    <row r="808" spans="1:19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 t="s">
        <v>5721</v>
      </c>
      <c r="H808" t="s">
        <v>5721</v>
      </c>
      <c r="I808" t="e">
        <f>VLOOKUP(E808,'Info Metodos'!$A$2:$G$80,4,FALSE)</f>
        <v>#N/A</v>
      </c>
      <c r="J808" t="e">
        <f>VLOOKUP(E808,'Info Metodos'!$A$2:$G$80,3,FALSE)</f>
        <v>#N/A</v>
      </c>
      <c r="K808">
        <f t="shared" si="12"/>
        <v>807</v>
      </c>
      <c r="Q808" t="e">
        <f>VLOOKUP(D808,#REF!,1,FALSE)</f>
        <v>#REF!</v>
      </c>
      <c r="R808" t="str">
        <f>IFERROR(VLOOKUP(D808,#REF!,1,FALSE),"No entregado")</f>
        <v>No entregado</v>
      </c>
      <c r="S808" t="str">
        <f>IFERROR(VLOOKUP(D808,#REF!,1,FALSE),"No entregado")</f>
        <v>No entregado</v>
      </c>
    </row>
    <row r="809" spans="1:19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 t="s">
        <v>5721</v>
      </c>
      <c r="H809" t="s">
        <v>5721</v>
      </c>
      <c r="I809" t="e">
        <f>VLOOKUP(E809,'Info Metodos'!$A$2:$G$80,4,FALSE)</f>
        <v>#N/A</v>
      </c>
      <c r="J809" t="e">
        <f>VLOOKUP(E809,'Info Metodos'!$A$2:$G$80,3,FALSE)</f>
        <v>#N/A</v>
      </c>
      <c r="K809">
        <f t="shared" si="12"/>
        <v>808</v>
      </c>
      <c r="Q809" t="e">
        <f>VLOOKUP(D809,#REF!,1,FALSE)</f>
        <v>#REF!</v>
      </c>
      <c r="R809" t="str">
        <f>IFERROR(VLOOKUP(D809,#REF!,1,FALSE),"No entregado")</f>
        <v>No entregado</v>
      </c>
      <c r="S809" t="str">
        <f>IFERROR(VLOOKUP(D809,#REF!,1,FALSE),"No entregado")</f>
        <v>No entregado</v>
      </c>
    </row>
    <row r="810" spans="1:19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 t="s">
        <v>5721</v>
      </c>
      <c r="H810" t="s">
        <v>5721</v>
      </c>
      <c r="I810" t="e">
        <f>VLOOKUP(E810,'Info Metodos'!$A$2:$G$80,4,FALSE)</f>
        <v>#N/A</v>
      </c>
      <c r="J810" t="e">
        <f>VLOOKUP(E810,'Info Metodos'!$A$2:$G$80,3,FALSE)</f>
        <v>#N/A</v>
      </c>
      <c r="K810">
        <f t="shared" si="12"/>
        <v>809</v>
      </c>
      <c r="Q810" t="e">
        <f>VLOOKUP(D810,#REF!,1,FALSE)</f>
        <v>#REF!</v>
      </c>
      <c r="R810" t="str">
        <f>IFERROR(VLOOKUP(D810,#REF!,1,FALSE),"No entregado")</f>
        <v>No entregado</v>
      </c>
      <c r="S810" t="str">
        <f>IFERROR(VLOOKUP(D810,#REF!,1,FALSE),"No entregado")</f>
        <v>No entregado</v>
      </c>
    </row>
    <row r="811" spans="1:19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 t="s">
        <v>5721</v>
      </c>
      <c r="H811" t="s">
        <v>5721</v>
      </c>
      <c r="I811" t="e">
        <f>VLOOKUP(E811,'Info Metodos'!$A$2:$G$80,4,FALSE)</f>
        <v>#N/A</v>
      </c>
      <c r="J811" t="e">
        <f>VLOOKUP(E811,'Info Metodos'!$A$2:$G$80,3,FALSE)</f>
        <v>#N/A</v>
      </c>
      <c r="K811">
        <f t="shared" si="12"/>
        <v>810</v>
      </c>
      <c r="Q811" t="e">
        <f>VLOOKUP(D811,#REF!,1,FALSE)</f>
        <v>#REF!</v>
      </c>
      <c r="R811" t="str">
        <f>IFERROR(VLOOKUP(D811,#REF!,1,FALSE),"No entregado")</f>
        <v>No entregado</v>
      </c>
      <c r="S811" t="str">
        <f>IFERROR(VLOOKUP(D811,#REF!,1,FALSE),"No entregado")</f>
        <v>No entregado</v>
      </c>
    </row>
    <row r="812" spans="1:19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 t="s">
        <v>5721</v>
      </c>
      <c r="H812" t="s">
        <v>5721</v>
      </c>
      <c r="I812" t="e">
        <f>VLOOKUP(E812,'Info Metodos'!$A$2:$G$80,4,FALSE)</f>
        <v>#N/A</v>
      </c>
      <c r="J812" t="e">
        <f>VLOOKUP(E812,'Info Metodos'!$A$2:$G$80,3,FALSE)</f>
        <v>#N/A</v>
      </c>
      <c r="K812">
        <f t="shared" si="12"/>
        <v>811</v>
      </c>
      <c r="Q812" t="e">
        <f>VLOOKUP(D812,#REF!,1,FALSE)</f>
        <v>#REF!</v>
      </c>
      <c r="R812" t="str">
        <f>IFERROR(VLOOKUP(D812,#REF!,1,FALSE),"No entregado")</f>
        <v>No entregado</v>
      </c>
      <c r="S812" t="str">
        <f>IFERROR(VLOOKUP(D812,#REF!,1,FALSE),"No entregado")</f>
        <v>No entregado</v>
      </c>
    </row>
    <row r="813" spans="1:19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 t="s">
        <v>5721</v>
      </c>
      <c r="H813" t="s">
        <v>5721</v>
      </c>
      <c r="I813" t="e">
        <f>VLOOKUP(E813,'Info Metodos'!$A$2:$G$80,4,FALSE)</f>
        <v>#N/A</v>
      </c>
      <c r="J813" t="e">
        <f>VLOOKUP(E813,'Info Metodos'!$A$2:$G$80,3,FALSE)</f>
        <v>#N/A</v>
      </c>
      <c r="K813">
        <f t="shared" si="12"/>
        <v>812</v>
      </c>
      <c r="Q813" t="e">
        <f>VLOOKUP(D813,#REF!,1,FALSE)</f>
        <v>#REF!</v>
      </c>
      <c r="R813" t="str">
        <f>IFERROR(VLOOKUP(D813,#REF!,1,FALSE),"No entregado")</f>
        <v>No entregado</v>
      </c>
      <c r="S813" t="str">
        <f>IFERROR(VLOOKUP(D813,#REF!,1,FALSE),"No entregado")</f>
        <v>No entregado</v>
      </c>
    </row>
    <row r="814" spans="1:19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 t="s">
        <v>5721</v>
      </c>
      <c r="H814" t="s">
        <v>5721</v>
      </c>
      <c r="I814" t="e">
        <f>VLOOKUP(E814,'Info Metodos'!$A$2:$G$80,4,FALSE)</f>
        <v>#N/A</v>
      </c>
      <c r="J814" t="e">
        <f>VLOOKUP(E814,'Info Metodos'!$A$2:$G$80,3,FALSE)</f>
        <v>#N/A</v>
      </c>
      <c r="K814">
        <f t="shared" si="12"/>
        <v>813</v>
      </c>
      <c r="Q814" t="e">
        <f>VLOOKUP(D814,#REF!,1,FALSE)</f>
        <v>#REF!</v>
      </c>
      <c r="R814" t="str">
        <f>IFERROR(VLOOKUP(D814,#REF!,1,FALSE),"No entregado")</f>
        <v>No entregado</v>
      </c>
      <c r="S814" t="str">
        <f>IFERROR(VLOOKUP(D814,#REF!,1,FALSE),"No entregado")</f>
        <v>No entregado</v>
      </c>
    </row>
    <row r="815" spans="1:19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 t="s">
        <v>5721</v>
      </c>
      <c r="H815" t="s">
        <v>5721</v>
      </c>
      <c r="I815" t="e">
        <f>VLOOKUP(E815,'Info Metodos'!$A$2:$G$80,4,FALSE)</f>
        <v>#N/A</v>
      </c>
      <c r="J815" t="e">
        <f>VLOOKUP(E815,'Info Metodos'!$A$2:$G$80,3,FALSE)</f>
        <v>#N/A</v>
      </c>
      <c r="K815">
        <f t="shared" si="12"/>
        <v>814</v>
      </c>
      <c r="Q815" t="e">
        <f>VLOOKUP(D815,#REF!,1,FALSE)</f>
        <v>#REF!</v>
      </c>
      <c r="R815" t="str">
        <f>IFERROR(VLOOKUP(D815,#REF!,1,FALSE),"No entregado")</f>
        <v>No entregado</v>
      </c>
      <c r="S815" t="str">
        <f>IFERROR(VLOOKUP(D815,#REF!,1,FALSE),"No entregado")</f>
        <v>No entregado</v>
      </c>
    </row>
    <row r="816" spans="1:19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 t="s">
        <v>5721</v>
      </c>
      <c r="H816" t="s">
        <v>5721</v>
      </c>
      <c r="I816" t="e">
        <f>VLOOKUP(E816,'Info Metodos'!$A$2:$G$80,4,FALSE)</f>
        <v>#N/A</v>
      </c>
      <c r="J816" t="e">
        <f>VLOOKUP(E816,'Info Metodos'!$A$2:$G$80,3,FALSE)</f>
        <v>#N/A</v>
      </c>
      <c r="K816">
        <f t="shared" si="12"/>
        <v>815</v>
      </c>
      <c r="Q816" t="e">
        <f>VLOOKUP(D816,#REF!,1,FALSE)</f>
        <v>#REF!</v>
      </c>
      <c r="R816" t="str">
        <f>IFERROR(VLOOKUP(D816,#REF!,1,FALSE),"No entregado")</f>
        <v>No entregado</v>
      </c>
      <c r="S816" t="str">
        <f>IFERROR(VLOOKUP(D816,#REF!,1,FALSE),"No entregado")</f>
        <v>No entregado</v>
      </c>
    </row>
    <row r="817" spans="1:19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 t="s">
        <v>5721</v>
      </c>
      <c r="H817" t="s">
        <v>5721</v>
      </c>
      <c r="I817" t="e">
        <f>VLOOKUP(E817,'Info Metodos'!$A$2:$G$80,4,FALSE)</f>
        <v>#N/A</v>
      </c>
      <c r="J817" t="e">
        <f>VLOOKUP(E817,'Info Metodos'!$A$2:$G$80,3,FALSE)</f>
        <v>#N/A</v>
      </c>
      <c r="K817">
        <f t="shared" si="12"/>
        <v>816</v>
      </c>
      <c r="Q817" t="e">
        <f>VLOOKUP(D817,#REF!,1,FALSE)</f>
        <v>#REF!</v>
      </c>
      <c r="R817" t="str">
        <f>IFERROR(VLOOKUP(D817,#REF!,1,FALSE),"No entregado")</f>
        <v>No entregado</v>
      </c>
      <c r="S817" t="str">
        <f>IFERROR(VLOOKUP(D817,#REF!,1,FALSE),"No entregado")</f>
        <v>No entregado</v>
      </c>
    </row>
    <row r="818" spans="1:19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 t="s">
        <v>5721</v>
      </c>
      <c r="H818" t="s">
        <v>5721</v>
      </c>
      <c r="I818" t="e">
        <f>VLOOKUP(E818,'Info Metodos'!$A$2:$G$80,4,FALSE)</f>
        <v>#N/A</v>
      </c>
      <c r="J818" t="e">
        <f>VLOOKUP(E818,'Info Metodos'!$A$2:$G$80,3,FALSE)</f>
        <v>#N/A</v>
      </c>
      <c r="K818">
        <f t="shared" si="12"/>
        <v>817</v>
      </c>
      <c r="Q818" t="e">
        <f>VLOOKUP(D818,#REF!,1,FALSE)</f>
        <v>#REF!</v>
      </c>
      <c r="R818" t="str">
        <f>IFERROR(VLOOKUP(D818,#REF!,1,FALSE),"No entregado")</f>
        <v>No entregado</v>
      </c>
      <c r="S818" t="str">
        <f>IFERROR(VLOOKUP(D818,#REF!,1,FALSE),"No entregado")</f>
        <v>No entregado</v>
      </c>
    </row>
    <row r="819" spans="1:19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 t="s">
        <v>5721</v>
      </c>
      <c r="H819" t="s">
        <v>5721</v>
      </c>
      <c r="I819" t="e">
        <f>VLOOKUP(E819,'Info Metodos'!$A$2:$G$80,4,FALSE)</f>
        <v>#N/A</v>
      </c>
      <c r="J819" t="e">
        <f>VLOOKUP(E819,'Info Metodos'!$A$2:$G$80,3,FALSE)</f>
        <v>#N/A</v>
      </c>
      <c r="K819">
        <f t="shared" si="12"/>
        <v>818</v>
      </c>
      <c r="Q819" t="e">
        <f>VLOOKUP(D819,#REF!,1,FALSE)</f>
        <v>#REF!</v>
      </c>
      <c r="R819" t="str">
        <f>IFERROR(VLOOKUP(D819,#REF!,1,FALSE),"No entregado")</f>
        <v>No entregado</v>
      </c>
      <c r="S819" t="str">
        <f>IFERROR(VLOOKUP(D819,#REF!,1,FALSE),"No entregado")</f>
        <v>No entregado</v>
      </c>
    </row>
    <row r="820" spans="1:19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 t="s">
        <v>5721</v>
      </c>
      <c r="H820" t="s">
        <v>5721</v>
      </c>
      <c r="I820" t="e">
        <f>VLOOKUP(E820,'Info Metodos'!$A$2:$G$80,4,FALSE)</f>
        <v>#N/A</v>
      </c>
      <c r="J820" t="e">
        <f>VLOOKUP(E820,'Info Metodos'!$A$2:$G$80,3,FALSE)</f>
        <v>#N/A</v>
      </c>
      <c r="K820">
        <f t="shared" si="12"/>
        <v>819</v>
      </c>
      <c r="Q820" t="e">
        <f>VLOOKUP(D820,#REF!,1,FALSE)</f>
        <v>#REF!</v>
      </c>
      <c r="R820" t="str">
        <f>IFERROR(VLOOKUP(D820,#REF!,1,FALSE),"No entregado")</f>
        <v>No entregado</v>
      </c>
      <c r="S820" t="str">
        <f>IFERROR(VLOOKUP(D820,#REF!,1,FALSE),"No entregado")</f>
        <v>No entregado</v>
      </c>
    </row>
    <row r="821" spans="1:19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 t="s">
        <v>5721</v>
      </c>
      <c r="H821" t="s">
        <v>5721</v>
      </c>
      <c r="I821" t="e">
        <f>VLOOKUP(E821,'Info Metodos'!$A$2:$G$80,4,FALSE)</f>
        <v>#N/A</v>
      </c>
      <c r="J821" t="e">
        <f>VLOOKUP(E821,'Info Metodos'!$A$2:$G$80,3,FALSE)</f>
        <v>#N/A</v>
      </c>
      <c r="K821">
        <f t="shared" si="12"/>
        <v>820</v>
      </c>
      <c r="Q821" t="e">
        <f>VLOOKUP(D821,#REF!,1,FALSE)</f>
        <v>#REF!</v>
      </c>
      <c r="R821" t="str">
        <f>IFERROR(VLOOKUP(D821,#REF!,1,FALSE),"No entregado")</f>
        <v>No entregado</v>
      </c>
      <c r="S821" t="str">
        <f>IFERROR(VLOOKUP(D821,#REF!,1,FALSE),"No entregado")</f>
        <v>No entregado</v>
      </c>
    </row>
    <row r="822" spans="1:19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 t="s">
        <v>5721</v>
      </c>
      <c r="H822" t="s">
        <v>5721</v>
      </c>
      <c r="I822" t="e">
        <f>VLOOKUP(E822,'Info Metodos'!$A$2:$G$80,4,FALSE)</f>
        <v>#N/A</v>
      </c>
      <c r="J822" t="e">
        <f>VLOOKUP(E822,'Info Metodos'!$A$2:$G$80,3,FALSE)</f>
        <v>#N/A</v>
      </c>
      <c r="K822">
        <f t="shared" si="12"/>
        <v>821</v>
      </c>
      <c r="Q822" t="e">
        <f>VLOOKUP(D822,#REF!,1,FALSE)</f>
        <v>#REF!</v>
      </c>
      <c r="R822" t="str">
        <f>IFERROR(VLOOKUP(D822,#REF!,1,FALSE),"No entregado")</f>
        <v>No entregado</v>
      </c>
      <c r="S822" t="str">
        <f>IFERROR(VLOOKUP(D822,#REF!,1,FALSE),"No entregado")</f>
        <v>No entregado</v>
      </c>
    </row>
    <row r="823" spans="1:19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 t="s">
        <v>5721</v>
      </c>
      <c r="H823" t="s">
        <v>5721</v>
      </c>
      <c r="I823" t="e">
        <f>VLOOKUP(E823,'Info Metodos'!$A$2:$G$80,4,FALSE)</f>
        <v>#N/A</v>
      </c>
      <c r="J823" t="e">
        <f>VLOOKUP(E823,'Info Metodos'!$A$2:$G$80,3,FALSE)</f>
        <v>#N/A</v>
      </c>
      <c r="K823">
        <f t="shared" si="12"/>
        <v>822</v>
      </c>
      <c r="Q823" t="e">
        <f>VLOOKUP(D823,#REF!,1,FALSE)</f>
        <v>#REF!</v>
      </c>
      <c r="R823" t="str">
        <f>IFERROR(VLOOKUP(D823,#REF!,1,FALSE),"No entregado")</f>
        <v>No entregado</v>
      </c>
      <c r="S823" t="str">
        <f>IFERROR(VLOOKUP(D823,#REF!,1,FALSE),"No entregado")</f>
        <v>No entregado</v>
      </c>
    </row>
    <row r="824" spans="1:19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 t="s">
        <v>5721</v>
      </c>
      <c r="H824" t="s">
        <v>5721</v>
      </c>
      <c r="I824" t="e">
        <f>VLOOKUP(E824,'Info Metodos'!$A$2:$G$80,4,FALSE)</f>
        <v>#N/A</v>
      </c>
      <c r="J824" t="e">
        <f>VLOOKUP(E824,'Info Metodos'!$A$2:$G$80,3,FALSE)</f>
        <v>#N/A</v>
      </c>
      <c r="K824">
        <f t="shared" si="12"/>
        <v>823</v>
      </c>
      <c r="Q824" t="e">
        <f>VLOOKUP(D824,#REF!,1,FALSE)</f>
        <v>#REF!</v>
      </c>
      <c r="R824" t="str">
        <f>IFERROR(VLOOKUP(D824,#REF!,1,FALSE),"No entregado")</f>
        <v>No entregado</v>
      </c>
      <c r="S824" t="str">
        <f>IFERROR(VLOOKUP(D824,#REF!,1,FALSE),"No entregado")</f>
        <v>No entregado</v>
      </c>
    </row>
    <row r="825" spans="1:19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 t="s">
        <v>5721</v>
      </c>
      <c r="H825" t="s">
        <v>5721</v>
      </c>
      <c r="I825" t="e">
        <f>VLOOKUP(E825,'Info Metodos'!$A$2:$G$80,4,FALSE)</f>
        <v>#N/A</v>
      </c>
      <c r="J825" t="e">
        <f>VLOOKUP(E825,'Info Metodos'!$A$2:$G$80,3,FALSE)</f>
        <v>#N/A</v>
      </c>
      <c r="K825">
        <f t="shared" si="12"/>
        <v>824</v>
      </c>
      <c r="Q825" t="e">
        <f>VLOOKUP(D825,#REF!,1,FALSE)</f>
        <v>#REF!</v>
      </c>
      <c r="R825" t="str">
        <f>IFERROR(VLOOKUP(D825,#REF!,1,FALSE),"No entregado")</f>
        <v>No entregado</v>
      </c>
      <c r="S825" t="str">
        <f>IFERROR(VLOOKUP(D825,#REF!,1,FALSE),"No entregado")</f>
        <v>No entregado</v>
      </c>
    </row>
    <row r="826" spans="1:19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 t="s">
        <v>5721</v>
      </c>
      <c r="H826" t="s">
        <v>5721</v>
      </c>
      <c r="I826" t="e">
        <f>VLOOKUP(E826,'Info Metodos'!$A$2:$G$80,4,FALSE)</f>
        <v>#N/A</v>
      </c>
      <c r="J826" t="e">
        <f>VLOOKUP(E826,'Info Metodos'!$A$2:$G$80,3,FALSE)</f>
        <v>#N/A</v>
      </c>
      <c r="K826">
        <f t="shared" si="12"/>
        <v>825</v>
      </c>
      <c r="Q826" t="e">
        <f>VLOOKUP(D826,#REF!,1,FALSE)</f>
        <v>#REF!</v>
      </c>
      <c r="R826" t="str">
        <f>IFERROR(VLOOKUP(D826,#REF!,1,FALSE),"No entregado")</f>
        <v>No entregado</v>
      </c>
      <c r="S826" t="str">
        <f>IFERROR(VLOOKUP(D826,#REF!,1,FALSE),"No entregado")</f>
        <v>No entregado</v>
      </c>
    </row>
    <row r="827" spans="1:19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 t="s">
        <v>5721</v>
      </c>
      <c r="H827" t="s">
        <v>5721</v>
      </c>
      <c r="I827" t="e">
        <f>VLOOKUP(E827,'Info Metodos'!$A$2:$G$80,4,FALSE)</f>
        <v>#N/A</v>
      </c>
      <c r="J827" t="e">
        <f>VLOOKUP(E827,'Info Metodos'!$A$2:$G$80,3,FALSE)</f>
        <v>#N/A</v>
      </c>
      <c r="K827">
        <f t="shared" si="12"/>
        <v>826</v>
      </c>
      <c r="Q827" t="e">
        <f>VLOOKUP(D827,#REF!,1,FALSE)</f>
        <v>#REF!</v>
      </c>
      <c r="R827" t="str">
        <f>IFERROR(VLOOKUP(D827,#REF!,1,FALSE),"No entregado")</f>
        <v>No entregado</v>
      </c>
      <c r="S827" t="str">
        <f>IFERROR(VLOOKUP(D827,#REF!,1,FALSE),"No entregado")</f>
        <v>No entregado</v>
      </c>
    </row>
    <row r="828" spans="1:19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 t="s">
        <v>5721</v>
      </c>
      <c r="H828" t="s">
        <v>5721</v>
      </c>
      <c r="I828" t="e">
        <f>VLOOKUP(E828,'Info Metodos'!$A$2:$G$80,4,FALSE)</f>
        <v>#N/A</v>
      </c>
      <c r="J828" t="e">
        <f>VLOOKUP(E828,'Info Metodos'!$A$2:$G$80,3,FALSE)</f>
        <v>#N/A</v>
      </c>
      <c r="K828">
        <f t="shared" si="12"/>
        <v>827</v>
      </c>
      <c r="Q828" t="e">
        <f>VLOOKUP(D828,#REF!,1,FALSE)</f>
        <v>#REF!</v>
      </c>
      <c r="R828" t="str">
        <f>IFERROR(VLOOKUP(D828,#REF!,1,FALSE),"No entregado")</f>
        <v>No entregado</v>
      </c>
      <c r="S828" t="str">
        <f>IFERROR(VLOOKUP(D828,#REF!,1,FALSE),"No entregado")</f>
        <v>No entregado</v>
      </c>
    </row>
    <row r="829" spans="1:19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 t="s">
        <v>5721</v>
      </c>
      <c r="H829" t="s">
        <v>5721</v>
      </c>
      <c r="I829" t="e">
        <f>VLOOKUP(E829,'Info Metodos'!$A$2:$G$80,4,FALSE)</f>
        <v>#N/A</v>
      </c>
      <c r="J829" t="e">
        <f>VLOOKUP(E829,'Info Metodos'!$A$2:$G$80,3,FALSE)</f>
        <v>#N/A</v>
      </c>
      <c r="K829">
        <f t="shared" si="12"/>
        <v>828</v>
      </c>
      <c r="Q829" t="e">
        <f>VLOOKUP(D829,#REF!,1,FALSE)</f>
        <v>#REF!</v>
      </c>
      <c r="R829" t="str">
        <f>IFERROR(VLOOKUP(D829,#REF!,1,FALSE),"No entregado")</f>
        <v>No entregado</v>
      </c>
      <c r="S829" t="str">
        <f>IFERROR(VLOOKUP(D829,#REF!,1,FALSE),"No entregado")</f>
        <v>No entregado</v>
      </c>
    </row>
    <row r="830" spans="1:19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 t="s">
        <v>5721</v>
      </c>
      <c r="H830" t="s">
        <v>5721</v>
      </c>
      <c r="I830" t="e">
        <f>VLOOKUP(E830,'Info Metodos'!$A$2:$G$80,4,FALSE)</f>
        <v>#N/A</v>
      </c>
      <c r="J830" t="e">
        <f>VLOOKUP(E830,'Info Metodos'!$A$2:$G$80,3,FALSE)</f>
        <v>#N/A</v>
      </c>
      <c r="K830">
        <f t="shared" si="12"/>
        <v>829</v>
      </c>
      <c r="Q830" t="e">
        <f>VLOOKUP(D830,#REF!,1,FALSE)</f>
        <v>#REF!</v>
      </c>
      <c r="R830" t="str">
        <f>IFERROR(VLOOKUP(D830,#REF!,1,FALSE),"No entregado")</f>
        <v>No entregado</v>
      </c>
      <c r="S830" t="str">
        <f>IFERROR(VLOOKUP(D830,#REF!,1,FALSE),"No entregado")</f>
        <v>No entregado</v>
      </c>
    </row>
    <row r="831" spans="1:19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 t="s">
        <v>5721</v>
      </c>
      <c r="H831" t="s">
        <v>5721</v>
      </c>
      <c r="I831" t="e">
        <f>VLOOKUP(E831,'Info Metodos'!$A$2:$G$80,4,FALSE)</f>
        <v>#N/A</v>
      </c>
      <c r="J831" t="e">
        <f>VLOOKUP(E831,'Info Metodos'!$A$2:$G$80,3,FALSE)</f>
        <v>#N/A</v>
      </c>
      <c r="K831">
        <f t="shared" si="12"/>
        <v>830</v>
      </c>
      <c r="Q831" t="e">
        <f>VLOOKUP(D831,#REF!,1,FALSE)</f>
        <v>#REF!</v>
      </c>
      <c r="R831" t="str">
        <f>IFERROR(VLOOKUP(D831,#REF!,1,FALSE),"No entregado")</f>
        <v>No entregado</v>
      </c>
      <c r="S831" t="str">
        <f>IFERROR(VLOOKUP(D831,#REF!,1,FALSE),"No entregado")</f>
        <v>No entregado</v>
      </c>
    </row>
    <row r="832" spans="1:19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 t="s">
        <v>5721</v>
      </c>
      <c r="H832" t="s">
        <v>5721</v>
      </c>
      <c r="I832" t="e">
        <f>VLOOKUP(E832,'Info Metodos'!$A$2:$G$80,4,FALSE)</f>
        <v>#N/A</v>
      </c>
      <c r="J832" t="e">
        <f>VLOOKUP(E832,'Info Metodos'!$A$2:$G$80,3,FALSE)</f>
        <v>#N/A</v>
      </c>
      <c r="K832">
        <f t="shared" si="12"/>
        <v>831</v>
      </c>
      <c r="Q832" t="e">
        <f>VLOOKUP(D832,#REF!,1,FALSE)</f>
        <v>#REF!</v>
      </c>
      <c r="R832" t="str">
        <f>IFERROR(VLOOKUP(D832,#REF!,1,FALSE),"No entregado")</f>
        <v>No entregado</v>
      </c>
      <c r="S832" t="str">
        <f>IFERROR(VLOOKUP(D832,#REF!,1,FALSE),"No entregado")</f>
        <v>No entregado</v>
      </c>
    </row>
    <row r="833" spans="1:19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 t="s">
        <v>5721</v>
      </c>
      <c r="H833" t="s">
        <v>5721</v>
      </c>
      <c r="I833" t="e">
        <f>VLOOKUP(E833,'Info Metodos'!$A$2:$G$80,4,FALSE)</f>
        <v>#N/A</v>
      </c>
      <c r="J833" t="e">
        <f>VLOOKUP(E833,'Info Metodos'!$A$2:$G$80,3,FALSE)</f>
        <v>#N/A</v>
      </c>
      <c r="K833">
        <f t="shared" si="12"/>
        <v>832</v>
      </c>
      <c r="Q833" t="e">
        <f>VLOOKUP(D833,#REF!,1,FALSE)</f>
        <v>#REF!</v>
      </c>
      <c r="R833" t="str">
        <f>IFERROR(VLOOKUP(D833,#REF!,1,FALSE),"No entregado")</f>
        <v>No entregado</v>
      </c>
      <c r="S833" t="str">
        <f>IFERROR(VLOOKUP(D833,#REF!,1,FALSE),"No entregado")</f>
        <v>No entregado</v>
      </c>
    </row>
    <row r="834" spans="1:19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 t="s">
        <v>5721</v>
      </c>
      <c r="H834" t="s">
        <v>5721</v>
      </c>
      <c r="I834" t="e">
        <f>VLOOKUP(E834,'Info Metodos'!$A$2:$G$80,4,FALSE)</f>
        <v>#N/A</v>
      </c>
      <c r="J834" t="e">
        <f>VLOOKUP(E834,'Info Metodos'!$A$2:$G$80,3,FALSE)</f>
        <v>#N/A</v>
      </c>
      <c r="K834">
        <f t="shared" si="12"/>
        <v>833</v>
      </c>
      <c r="Q834" t="e">
        <f>VLOOKUP(D834,#REF!,1,FALSE)</f>
        <v>#REF!</v>
      </c>
      <c r="R834" t="str">
        <f>IFERROR(VLOOKUP(D834,#REF!,1,FALSE),"No entregado")</f>
        <v>No entregado</v>
      </c>
      <c r="S834" t="str">
        <f>IFERROR(VLOOKUP(D834,#REF!,1,FALSE),"No entregado")</f>
        <v>No entregado</v>
      </c>
    </row>
    <row r="835" spans="1:19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 t="s">
        <v>5721</v>
      </c>
      <c r="H835" t="s">
        <v>5721</v>
      </c>
      <c r="I835" t="e">
        <f>VLOOKUP(E835,'Info Metodos'!$A$2:$G$80,4,FALSE)</f>
        <v>#N/A</v>
      </c>
      <c r="J835" t="e">
        <f>VLOOKUP(E835,'Info Metodos'!$A$2:$G$80,3,FALSE)</f>
        <v>#N/A</v>
      </c>
      <c r="K835">
        <f t="shared" ref="K835:K898" si="13">A835</f>
        <v>834</v>
      </c>
      <c r="Q835" t="e">
        <f>VLOOKUP(D835,#REF!,1,FALSE)</f>
        <v>#REF!</v>
      </c>
      <c r="R835" t="str">
        <f>IFERROR(VLOOKUP(D835,#REF!,1,FALSE),"No entregado")</f>
        <v>No entregado</v>
      </c>
      <c r="S835" t="str">
        <f>IFERROR(VLOOKUP(D835,#REF!,1,FALSE),"No entregado")</f>
        <v>No entregado</v>
      </c>
    </row>
    <row r="836" spans="1:19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 t="s">
        <v>5721</v>
      </c>
      <c r="H836" t="s">
        <v>5721</v>
      </c>
      <c r="I836" t="e">
        <f>VLOOKUP(E836,'Info Metodos'!$A$2:$G$80,4,FALSE)</f>
        <v>#N/A</v>
      </c>
      <c r="J836" t="e">
        <f>VLOOKUP(E836,'Info Metodos'!$A$2:$G$80,3,FALSE)</f>
        <v>#N/A</v>
      </c>
      <c r="K836">
        <f t="shared" si="13"/>
        <v>835</v>
      </c>
      <c r="Q836" t="e">
        <f>VLOOKUP(D836,#REF!,1,FALSE)</f>
        <v>#REF!</v>
      </c>
      <c r="R836" t="str">
        <f>IFERROR(VLOOKUP(D836,#REF!,1,FALSE),"No entregado")</f>
        <v>No entregado</v>
      </c>
      <c r="S836" t="str">
        <f>IFERROR(VLOOKUP(D836,#REF!,1,FALSE),"No entregado")</f>
        <v>No entregado</v>
      </c>
    </row>
    <row r="837" spans="1:19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 t="s">
        <v>5721</v>
      </c>
      <c r="H837" t="s">
        <v>5721</v>
      </c>
      <c r="I837" t="e">
        <f>VLOOKUP(E837,'Info Metodos'!$A$2:$G$80,4,FALSE)</f>
        <v>#N/A</v>
      </c>
      <c r="J837" t="e">
        <f>VLOOKUP(E837,'Info Metodos'!$A$2:$G$80,3,FALSE)</f>
        <v>#N/A</v>
      </c>
      <c r="K837">
        <f t="shared" si="13"/>
        <v>836</v>
      </c>
      <c r="Q837" t="e">
        <f>VLOOKUP(D837,#REF!,1,FALSE)</f>
        <v>#REF!</v>
      </c>
      <c r="R837" t="str">
        <f>IFERROR(VLOOKUP(D837,#REF!,1,FALSE),"No entregado")</f>
        <v>No entregado</v>
      </c>
      <c r="S837" t="str">
        <f>IFERROR(VLOOKUP(D837,#REF!,1,FALSE),"No entregado")</f>
        <v>No entregado</v>
      </c>
    </row>
    <row r="838" spans="1:19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 t="s">
        <v>5721</v>
      </c>
      <c r="H838" t="s">
        <v>5721</v>
      </c>
      <c r="I838" t="e">
        <f>VLOOKUP(E838,'Info Metodos'!$A$2:$G$80,4,FALSE)</f>
        <v>#N/A</v>
      </c>
      <c r="J838" t="e">
        <f>VLOOKUP(E838,'Info Metodos'!$A$2:$G$80,3,FALSE)</f>
        <v>#N/A</v>
      </c>
      <c r="K838">
        <f t="shared" si="13"/>
        <v>837</v>
      </c>
      <c r="Q838" t="e">
        <f>VLOOKUP(D838,#REF!,1,FALSE)</f>
        <v>#REF!</v>
      </c>
      <c r="R838" t="str">
        <f>IFERROR(VLOOKUP(D838,#REF!,1,FALSE),"No entregado")</f>
        <v>No entregado</v>
      </c>
      <c r="S838" t="str">
        <f>IFERROR(VLOOKUP(D838,#REF!,1,FALSE),"No entregado")</f>
        <v>No entregado</v>
      </c>
    </row>
    <row r="839" spans="1:19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 t="s">
        <v>5721</v>
      </c>
      <c r="H839" t="s">
        <v>5721</v>
      </c>
      <c r="I839" t="e">
        <f>VLOOKUP(E839,'Info Metodos'!$A$2:$G$80,4,FALSE)</f>
        <v>#N/A</v>
      </c>
      <c r="J839" t="e">
        <f>VLOOKUP(E839,'Info Metodos'!$A$2:$G$80,3,FALSE)</f>
        <v>#N/A</v>
      </c>
      <c r="K839">
        <f t="shared" si="13"/>
        <v>838</v>
      </c>
      <c r="Q839" t="e">
        <f>VLOOKUP(D839,#REF!,1,FALSE)</f>
        <v>#REF!</v>
      </c>
      <c r="R839" t="str">
        <f>IFERROR(VLOOKUP(D839,#REF!,1,FALSE),"No entregado")</f>
        <v>No entregado</v>
      </c>
      <c r="S839" t="str">
        <f>IFERROR(VLOOKUP(D839,#REF!,1,FALSE),"No entregado")</f>
        <v>No entregado</v>
      </c>
    </row>
    <row r="840" spans="1:19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 t="s">
        <v>5721</v>
      </c>
      <c r="H840" t="s">
        <v>5721</v>
      </c>
      <c r="I840" t="e">
        <f>VLOOKUP(E840,'Info Metodos'!$A$2:$G$80,4,FALSE)</f>
        <v>#N/A</v>
      </c>
      <c r="J840" t="e">
        <f>VLOOKUP(E840,'Info Metodos'!$A$2:$G$80,3,FALSE)</f>
        <v>#N/A</v>
      </c>
      <c r="K840">
        <f t="shared" si="13"/>
        <v>839</v>
      </c>
      <c r="Q840" t="e">
        <f>VLOOKUP(D840,#REF!,1,FALSE)</f>
        <v>#REF!</v>
      </c>
      <c r="R840" t="str">
        <f>IFERROR(VLOOKUP(D840,#REF!,1,FALSE),"No entregado")</f>
        <v>No entregado</v>
      </c>
      <c r="S840" t="str">
        <f>IFERROR(VLOOKUP(D840,#REF!,1,FALSE),"No entregado")</f>
        <v>No entregado</v>
      </c>
    </row>
    <row r="841" spans="1:19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 t="s">
        <v>5721</v>
      </c>
      <c r="H841" t="s">
        <v>5721</v>
      </c>
      <c r="I841" t="e">
        <f>VLOOKUP(E841,'Info Metodos'!$A$2:$G$80,4,FALSE)</f>
        <v>#N/A</v>
      </c>
      <c r="J841" t="e">
        <f>VLOOKUP(E841,'Info Metodos'!$A$2:$G$80,3,FALSE)</f>
        <v>#N/A</v>
      </c>
      <c r="K841">
        <f t="shared" si="13"/>
        <v>840</v>
      </c>
      <c r="Q841" t="e">
        <f>VLOOKUP(D841,#REF!,1,FALSE)</f>
        <v>#REF!</v>
      </c>
      <c r="R841" t="str">
        <f>IFERROR(VLOOKUP(D841,#REF!,1,FALSE),"No entregado")</f>
        <v>No entregado</v>
      </c>
      <c r="S841" t="str">
        <f>IFERROR(VLOOKUP(D841,#REF!,1,FALSE),"No entregado")</f>
        <v>No entregado</v>
      </c>
    </row>
    <row r="842" spans="1:19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 t="s">
        <v>5721</v>
      </c>
      <c r="H842" t="s">
        <v>5721</v>
      </c>
      <c r="I842" t="e">
        <f>VLOOKUP(E842,'Info Metodos'!$A$2:$G$80,4,FALSE)</f>
        <v>#N/A</v>
      </c>
      <c r="J842" t="e">
        <f>VLOOKUP(E842,'Info Metodos'!$A$2:$G$80,3,FALSE)</f>
        <v>#N/A</v>
      </c>
      <c r="K842">
        <f t="shared" si="13"/>
        <v>841</v>
      </c>
      <c r="Q842" t="e">
        <f>VLOOKUP(D842,#REF!,1,FALSE)</f>
        <v>#REF!</v>
      </c>
      <c r="R842" t="str">
        <f>IFERROR(VLOOKUP(D842,#REF!,1,FALSE),"No entregado")</f>
        <v>No entregado</v>
      </c>
      <c r="S842" t="str">
        <f>IFERROR(VLOOKUP(D842,#REF!,1,FALSE),"No entregado")</f>
        <v>No entregado</v>
      </c>
    </row>
    <row r="843" spans="1:19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 t="s">
        <v>5721</v>
      </c>
      <c r="H843" t="s">
        <v>5721</v>
      </c>
      <c r="I843" t="e">
        <f>VLOOKUP(E843,'Info Metodos'!$A$2:$G$80,4,FALSE)</f>
        <v>#N/A</v>
      </c>
      <c r="J843" t="e">
        <f>VLOOKUP(E843,'Info Metodos'!$A$2:$G$80,3,FALSE)</f>
        <v>#N/A</v>
      </c>
      <c r="K843">
        <f t="shared" si="13"/>
        <v>842</v>
      </c>
      <c r="Q843" t="e">
        <f>VLOOKUP(D843,#REF!,1,FALSE)</f>
        <v>#REF!</v>
      </c>
      <c r="R843" t="str">
        <f>IFERROR(VLOOKUP(D843,#REF!,1,FALSE),"No entregado")</f>
        <v>No entregado</v>
      </c>
      <c r="S843" t="str">
        <f>IFERROR(VLOOKUP(D843,#REF!,1,FALSE),"No entregado")</f>
        <v>No entregado</v>
      </c>
    </row>
    <row r="844" spans="1:19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 t="s">
        <v>5721</v>
      </c>
      <c r="H844" t="s">
        <v>5721</v>
      </c>
      <c r="I844" t="e">
        <f>VLOOKUP(E844,'Info Metodos'!$A$2:$G$80,4,FALSE)</f>
        <v>#N/A</v>
      </c>
      <c r="J844" t="e">
        <f>VLOOKUP(E844,'Info Metodos'!$A$2:$G$80,3,FALSE)</f>
        <v>#N/A</v>
      </c>
      <c r="K844">
        <f t="shared" si="13"/>
        <v>843</v>
      </c>
      <c r="Q844" t="e">
        <f>VLOOKUP(D844,#REF!,1,FALSE)</f>
        <v>#REF!</v>
      </c>
      <c r="R844" t="str">
        <f>IFERROR(VLOOKUP(D844,#REF!,1,FALSE),"No entregado")</f>
        <v>No entregado</v>
      </c>
      <c r="S844" t="str">
        <f>IFERROR(VLOOKUP(D844,#REF!,1,FALSE),"No entregado")</f>
        <v>No entregado</v>
      </c>
    </row>
    <row r="845" spans="1:19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 t="s">
        <v>5721</v>
      </c>
      <c r="H845" t="s">
        <v>5721</v>
      </c>
      <c r="I845" t="e">
        <f>VLOOKUP(E845,'Info Metodos'!$A$2:$G$80,4,FALSE)</f>
        <v>#N/A</v>
      </c>
      <c r="J845" t="e">
        <f>VLOOKUP(E845,'Info Metodos'!$A$2:$G$80,3,FALSE)</f>
        <v>#N/A</v>
      </c>
      <c r="K845">
        <f t="shared" si="13"/>
        <v>844</v>
      </c>
      <c r="Q845" t="e">
        <f>VLOOKUP(D845,#REF!,1,FALSE)</f>
        <v>#REF!</v>
      </c>
      <c r="R845" t="str">
        <f>IFERROR(VLOOKUP(D845,#REF!,1,FALSE),"No entregado")</f>
        <v>No entregado</v>
      </c>
      <c r="S845" t="str">
        <f>IFERROR(VLOOKUP(D845,#REF!,1,FALSE),"No entregado")</f>
        <v>No entregado</v>
      </c>
    </row>
    <row r="846" spans="1:19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 t="s">
        <v>5721</v>
      </c>
      <c r="H846" t="s">
        <v>5721</v>
      </c>
      <c r="I846" t="e">
        <f>VLOOKUP(E846,'Info Metodos'!$A$2:$G$80,4,FALSE)</f>
        <v>#N/A</v>
      </c>
      <c r="J846" t="e">
        <f>VLOOKUP(E846,'Info Metodos'!$A$2:$G$80,3,FALSE)</f>
        <v>#N/A</v>
      </c>
      <c r="K846">
        <f t="shared" si="13"/>
        <v>845</v>
      </c>
      <c r="Q846" t="e">
        <f>VLOOKUP(D846,#REF!,1,FALSE)</f>
        <v>#REF!</v>
      </c>
      <c r="R846" t="str">
        <f>IFERROR(VLOOKUP(D846,#REF!,1,FALSE),"No entregado")</f>
        <v>No entregado</v>
      </c>
      <c r="S846" t="str">
        <f>IFERROR(VLOOKUP(D846,#REF!,1,FALSE),"No entregado")</f>
        <v>No entregado</v>
      </c>
    </row>
    <row r="847" spans="1:19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 t="s">
        <v>5721</v>
      </c>
      <c r="H847" t="s">
        <v>5721</v>
      </c>
      <c r="I847" t="e">
        <f>VLOOKUP(E847,'Info Metodos'!$A$2:$G$80,4,FALSE)</f>
        <v>#N/A</v>
      </c>
      <c r="J847" t="e">
        <f>VLOOKUP(E847,'Info Metodos'!$A$2:$G$80,3,FALSE)</f>
        <v>#N/A</v>
      </c>
      <c r="K847">
        <f t="shared" si="13"/>
        <v>846</v>
      </c>
      <c r="Q847" t="e">
        <f>VLOOKUP(D847,#REF!,1,FALSE)</f>
        <v>#REF!</v>
      </c>
      <c r="R847" t="str">
        <f>IFERROR(VLOOKUP(D847,#REF!,1,FALSE),"No entregado")</f>
        <v>No entregado</v>
      </c>
      <c r="S847" t="str">
        <f>IFERROR(VLOOKUP(D847,#REF!,1,FALSE),"No entregado")</f>
        <v>No entregado</v>
      </c>
    </row>
    <row r="848" spans="1:19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 t="s">
        <v>5721</v>
      </c>
      <c r="H848" t="s">
        <v>5721</v>
      </c>
      <c r="I848" t="e">
        <f>VLOOKUP(E848,'Info Metodos'!$A$2:$G$80,4,FALSE)</f>
        <v>#N/A</v>
      </c>
      <c r="J848" t="e">
        <f>VLOOKUP(E848,'Info Metodos'!$A$2:$G$80,3,FALSE)</f>
        <v>#N/A</v>
      </c>
      <c r="K848">
        <f t="shared" si="13"/>
        <v>847</v>
      </c>
      <c r="Q848" t="e">
        <f>VLOOKUP(D848,#REF!,1,FALSE)</f>
        <v>#REF!</v>
      </c>
      <c r="R848" t="str">
        <f>IFERROR(VLOOKUP(D848,#REF!,1,FALSE),"No entregado")</f>
        <v>No entregado</v>
      </c>
      <c r="S848" t="str">
        <f>IFERROR(VLOOKUP(D848,#REF!,1,FALSE),"No entregado")</f>
        <v>No entregado</v>
      </c>
    </row>
    <row r="849" spans="1:19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 t="s">
        <v>5721</v>
      </c>
      <c r="H849" t="s">
        <v>5721</v>
      </c>
      <c r="I849" t="e">
        <f>VLOOKUP(E849,'Info Metodos'!$A$2:$G$80,4,FALSE)</f>
        <v>#N/A</v>
      </c>
      <c r="J849" t="e">
        <f>VLOOKUP(E849,'Info Metodos'!$A$2:$G$80,3,FALSE)</f>
        <v>#N/A</v>
      </c>
      <c r="K849">
        <f t="shared" si="13"/>
        <v>848</v>
      </c>
      <c r="Q849" t="e">
        <f>VLOOKUP(D849,#REF!,1,FALSE)</f>
        <v>#REF!</v>
      </c>
      <c r="R849" t="str">
        <f>IFERROR(VLOOKUP(D849,#REF!,1,FALSE),"No entregado")</f>
        <v>No entregado</v>
      </c>
      <c r="S849" t="str">
        <f>IFERROR(VLOOKUP(D849,#REF!,1,FALSE),"No entregado")</f>
        <v>No entregado</v>
      </c>
    </row>
    <row r="850" spans="1:19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 t="s">
        <v>5721</v>
      </c>
      <c r="H850" t="s">
        <v>5721</v>
      </c>
      <c r="I850" t="e">
        <f>VLOOKUP(E850,'Info Metodos'!$A$2:$G$80,4,FALSE)</f>
        <v>#N/A</v>
      </c>
      <c r="J850" t="e">
        <f>VLOOKUP(E850,'Info Metodos'!$A$2:$G$80,3,FALSE)</f>
        <v>#N/A</v>
      </c>
      <c r="K850">
        <f t="shared" si="13"/>
        <v>849</v>
      </c>
      <c r="Q850" t="e">
        <f>VLOOKUP(D850,#REF!,1,FALSE)</f>
        <v>#REF!</v>
      </c>
      <c r="R850" t="str">
        <f>IFERROR(VLOOKUP(D850,#REF!,1,FALSE),"No entregado")</f>
        <v>No entregado</v>
      </c>
      <c r="S850" t="str">
        <f>IFERROR(VLOOKUP(D850,#REF!,1,FALSE),"No entregado")</f>
        <v>No entregado</v>
      </c>
    </row>
    <row r="851" spans="1:19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 t="s">
        <v>5721</v>
      </c>
      <c r="H851" t="s">
        <v>5721</v>
      </c>
      <c r="I851" t="e">
        <f>VLOOKUP(E851,'Info Metodos'!$A$2:$G$80,4,FALSE)</f>
        <v>#N/A</v>
      </c>
      <c r="J851" t="e">
        <f>VLOOKUP(E851,'Info Metodos'!$A$2:$G$80,3,FALSE)</f>
        <v>#N/A</v>
      </c>
      <c r="K851">
        <f t="shared" si="13"/>
        <v>850</v>
      </c>
      <c r="Q851" t="e">
        <f>VLOOKUP(D851,#REF!,1,FALSE)</f>
        <v>#REF!</v>
      </c>
      <c r="R851" t="str">
        <f>IFERROR(VLOOKUP(D851,#REF!,1,FALSE),"No entregado")</f>
        <v>No entregado</v>
      </c>
      <c r="S851" t="str">
        <f>IFERROR(VLOOKUP(D851,#REF!,1,FALSE),"No entregado")</f>
        <v>No entregado</v>
      </c>
    </row>
    <row r="852" spans="1:19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 t="s">
        <v>5721</v>
      </c>
      <c r="H852" t="s">
        <v>5721</v>
      </c>
      <c r="I852" t="e">
        <f>VLOOKUP(E852,'Info Metodos'!$A$2:$G$80,4,FALSE)</f>
        <v>#N/A</v>
      </c>
      <c r="J852" t="e">
        <f>VLOOKUP(E852,'Info Metodos'!$A$2:$G$80,3,FALSE)</f>
        <v>#N/A</v>
      </c>
      <c r="K852">
        <f t="shared" si="13"/>
        <v>851</v>
      </c>
      <c r="Q852" t="e">
        <f>VLOOKUP(D852,#REF!,1,FALSE)</f>
        <v>#REF!</v>
      </c>
      <c r="R852" t="str">
        <f>IFERROR(VLOOKUP(D852,#REF!,1,FALSE),"No entregado")</f>
        <v>No entregado</v>
      </c>
      <c r="S852" t="str">
        <f>IFERROR(VLOOKUP(D852,#REF!,1,FALSE),"No entregado")</f>
        <v>No entregado</v>
      </c>
    </row>
    <row r="853" spans="1:19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 t="s">
        <v>5721</v>
      </c>
      <c r="H853" t="s">
        <v>5721</v>
      </c>
      <c r="I853" t="e">
        <f>VLOOKUP(E853,'Info Metodos'!$A$2:$G$80,4,FALSE)</f>
        <v>#N/A</v>
      </c>
      <c r="J853" t="e">
        <f>VLOOKUP(E853,'Info Metodos'!$A$2:$G$80,3,FALSE)</f>
        <v>#N/A</v>
      </c>
      <c r="K853">
        <f t="shared" si="13"/>
        <v>852</v>
      </c>
      <c r="Q853" t="e">
        <f>VLOOKUP(D853,#REF!,1,FALSE)</f>
        <v>#REF!</v>
      </c>
      <c r="R853" t="str">
        <f>IFERROR(VLOOKUP(D853,#REF!,1,FALSE),"No entregado")</f>
        <v>No entregado</v>
      </c>
      <c r="S853" t="str">
        <f>IFERROR(VLOOKUP(D853,#REF!,1,FALSE),"No entregado")</f>
        <v>No entregado</v>
      </c>
    </row>
    <row r="854" spans="1:19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 t="s">
        <v>5721</v>
      </c>
      <c r="H854" t="s">
        <v>5721</v>
      </c>
      <c r="I854" t="e">
        <f>VLOOKUP(E854,'Info Metodos'!$A$2:$G$80,4,FALSE)</f>
        <v>#N/A</v>
      </c>
      <c r="J854" t="e">
        <f>VLOOKUP(E854,'Info Metodos'!$A$2:$G$80,3,FALSE)</f>
        <v>#N/A</v>
      </c>
      <c r="K854">
        <f t="shared" si="13"/>
        <v>853</v>
      </c>
      <c r="Q854" t="e">
        <f>VLOOKUP(D854,#REF!,1,FALSE)</f>
        <v>#REF!</v>
      </c>
      <c r="R854" t="str">
        <f>IFERROR(VLOOKUP(D854,#REF!,1,FALSE),"No entregado")</f>
        <v>No entregado</v>
      </c>
      <c r="S854" t="str">
        <f>IFERROR(VLOOKUP(D854,#REF!,1,FALSE),"No entregado")</f>
        <v>No entregado</v>
      </c>
    </row>
    <row r="855" spans="1:19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 t="s">
        <v>5721</v>
      </c>
      <c r="H855" t="s">
        <v>5721</v>
      </c>
      <c r="I855" t="e">
        <f>VLOOKUP(E855,'Info Metodos'!$A$2:$G$80,4,FALSE)</f>
        <v>#N/A</v>
      </c>
      <c r="J855" t="e">
        <f>VLOOKUP(E855,'Info Metodos'!$A$2:$G$80,3,FALSE)</f>
        <v>#N/A</v>
      </c>
      <c r="K855">
        <f t="shared" si="13"/>
        <v>854</v>
      </c>
      <c r="Q855" t="e">
        <f>VLOOKUP(D855,#REF!,1,FALSE)</f>
        <v>#REF!</v>
      </c>
      <c r="R855" t="str">
        <f>IFERROR(VLOOKUP(D855,#REF!,1,FALSE),"No entregado")</f>
        <v>No entregado</v>
      </c>
      <c r="S855" t="str">
        <f>IFERROR(VLOOKUP(D855,#REF!,1,FALSE),"No entregado")</f>
        <v>No entregado</v>
      </c>
    </row>
    <row r="856" spans="1:19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 t="s">
        <v>5721</v>
      </c>
      <c r="H856" t="s">
        <v>5721</v>
      </c>
      <c r="I856" t="e">
        <f>VLOOKUP(E856,'Info Metodos'!$A$2:$G$80,4,FALSE)</f>
        <v>#N/A</v>
      </c>
      <c r="J856" t="e">
        <f>VLOOKUP(E856,'Info Metodos'!$A$2:$G$80,3,FALSE)</f>
        <v>#N/A</v>
      </c>
      <c r="K856">
        <f t="shared" si="13"/>
        <v>855</v>
      </c>
      <c r="Q856" t="e">
        <f>VLOOKUP(D856,#REF!,1,FALSE)</f>
        <v>#REF!</v>
      </c>
      <c r="R856" t="str">
        <f>IFERROR(VLOOKUP(D856,#REF!,1,FALSE),"No entregado")</f>
        <v>No entregado</v>
      </c>
      <c r="S856" t="str">
        <f>IFERROR(VLOOKUP(D856,#REF!,1,FALSE),"No entregado")</f>
        <v>No entregado</v>
      </c>
    </row>
    <row r="857" spans="1:19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 t="s">
        <v>5721</v>
      </c>
      <c r="H857" t="s">
        <v>5721</v>
      </c>
      <c r="I857" t="e">
        <f>VLOOKUP(E857,'Info Metodos'!$A$2:$G$80,4,FALSE)</f>
        <v>#N/A</v>
      </c>
      <c r="J857" t="e">
        <f>VLOOKUP(E857,'Info Metodos'!$A$2:$G$80,3,FALSE)</f>
        <v>#N/A</v>
      </c>
      <c r="K857">
        <f t="shared" si="13"/>
        <v>856</v>
      </c>
      <c r="Q857" t="e">
        <f>VLOOKUP(D857,#REF!,1,FALSE)</f>
        <v>#REF!</v>
      </c>
      <c r="R857" t="str">
        <f>IFERROR(VLOOKUP(D857,#REF!,1,FALSE),"No entregado")</f>
        <v>No entregado</v>
      </c>
      <c r="S857" t="str">
        <f>IFERROR(VLOOKUP(D857,#REF!,1,FALSE),"No entregado")</f>
        <v>No entregado</v>
      </c>
    </row>
    <row r="858" spans="1:19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 t="s">
        <v>5721</v>
      </c>
      <c r="H858" t="s">
        <v>5721</v>
      </c>
      <c r="I858" t="e">
        <f>VLOOKUP(E858,'Info Metodos'!$A$2:$G$80,4,FALSE)</f>
        <v>#N/A</v>
      </c>
      <c r="J858" t="e">
        <f>VLOOKUP(E858,'Info Metodos'!$A$2:$G$80,3,FALSE)</f>
        <v>#N/A</v>
      </c>
      <c r="K858">
        <f t="shared" si="13"/>
        <v>857</v>
      </c>
      <c r="Q858" t="e">
        <f>VLOOKUP(D858,#REF!,1,FALSE)</f>
        <v>#REF!</v>
      </c>
      <c r="R858" t="str">
        <f>IFERROR(VLOOKUP(D858,#REF!,1,FALSE),"No entregado")</f>
        <v>No entregado</v>
      </c>
      <c r="S858" t="str">
        <f>IFERROR(VLOOKUP(D858,#REF!,1,FALSE),"No entregado")</f>
        <v>No entregado</v>
      </c>
    </row>
    <row r="859" spans="1:19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 t="s">
        <v>5721</v>
      </c>
      <c r="H859" t="s">
        <v>5721</v>
      </c>
      <c r="I859" t="e">
        <f>VLOOKUP(E859,'Info Metodos'!$A$2:$G$80,4,FALSE)</f>
        <v>#N/A</v>
      </c>
      <c r="J859" t="e">
        <f>VLOOKUP(E859,'Info Metodos'!$A$2:$G$80,3,FALSE)</f>
        <v>#N/A</v>
      </c>
      <c r="K859">
        <f t="shared" si="13"/>
        <v>858</v>
      </c>
      <c r="Q859" t="e">
        <f>VLOOKUP(D859,#REF!,1,FALSE)</f>
        <v>#REF!</v>
      </c>
      <c r="R859" t="str">
        <f>IFERROR(VLOOKUP(D859,#REF!,1,FALSE),"No entregado")</f>
        <v>No entregado</v>
      </c>
      <c r="S859" t="str">
        <f>IFERROR(VLOOKUP(D859,#REF!,1,FALSE),"No entregado")</f>
        <v>No entregado</v>
      </c>
    </row>
    <row r="860" spans="1:19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 t="s">
        <v>5721</v>
      </c>
      <c r="H860" t="s">
        <v>5721</v>
      </c>
      <c r="I860" t="e">
        <f>VLOOKUP(E860,'Info Metodos'!$A$2:$G$80,4,FALSE)</f>
        <v>#N/A</v>
      </c>
      <c r="J860" t="e">
        <f>VLOOKUP(E860,'Info Metodos'!$A$2:$G$80,3,FALSE)</f>
        <v>#N/A</v>
      </c>
      <c r="K860">
        <f t="shared" si="13"/>
        <v>859</v>
      </c>
      <c r="Q860" t="e">
        <f>VLOOKUP(D860,#REF!,1,FALSE)</f>
        <v>#REF!</v>
      </c>
      <c r="R860" t="str">
        <f>IFERROR(VLOOKUP(D860,#REF!,1,FALSE),"No entregado")</f>
        <v>No entregado</v>
      </c>
      <c r="S860" t="str">
        <f>IFERROR(VLOOKUP(D860,#REF!,1,FALSE),"No entregado")</f>
        <v>No entregado</v>
      </c>
    </row>
    <row r="861" spans="1:19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 t="s">
        <v>5721</v>
      </c>
      <c r="H861" t="s">
        <v>5721</v>
      </c>
      <c r="I861" t="e">
        <f>VLOOKUP(E861,'Info Metodos'!$A$2:$G$80,4,FALSE)</f>
        <v>#N/A</v>
      </c>
      <c r="J861" t="e">
        <f>VLOOKUP(E861,'Info Metodos'!$A$2:$G$80,3,FALSE)</f>
        <v>#N/A</v>
      </c>
      <c r="K861">
        <f t="shared" si="13"/>
        <v>860</v>
      </c>
      <c r="Q861" t="e">
        <f>VLOOKUP(D861,#REF!,1,FALSE)</f>
        <v>#REF!</v>
      </c>
      <c r="R861" t="str">
        <f>IFERROR(VLOOKUP(D861,#REF!,1,FALSE),"No entregado")</f>
        <v>No entregado</v>
      </c>
      <c r="S861" t="str">
        <f>IFERROR(VLOOKUP(D861,#REF!,1,FALSE),"No entregado")</f>
        <v>No entregado</v>
      </c>
    </row>
    <row r="862" spans="1:19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 t="s">
        <v>5721</v>
      </c>
      <c r="H862" t="s">
        <v>5721</v>
      </c>
      <c r="I862" t="e">
        <f>VLOOKUP(E862,'Info Metodos'!$A$2:$G$80,4,FALSE)</f>
        <v>#N/A</v>
      </c>
      <c r="J862" t="e">
        <f>VLOOKUP(E862,'Info Metodos'!$A$2:$G$80,3,FALSE)</f>
        <v>#N/A</v>
      </c>
      <c r="K862">
        <f t="shared" si="13"/>
        <v>861</v>
      </c>
      <c r="Q862" t="e">
        <f>VLOOKUP(D862,#REF!,1,FALSE)</f>
        <v>#REF!</v>
      </c>
      <c r="R862" t="str">
        <f>IFERROR(VLOOKUP(D862,#REF!,1,FALSE),"No entregado")</f>
        <v>No entregado</v>
      </c>
      <c r="S862" t="str">
        <f>IFERROR(VLOOKUP(D862,#REF!,1,FALSE),"No entregado")</f>
        <v>No entregado</v>
      </c>
    </row>
    <row r="863" spans="1:19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 t="s">
        <v>5721</v>
      </c>
      <c r="H863" t="s">
        <v>5721</v>
      </c>
      <c r="I863" t="e">
        <f>VLOOKUP(E863,'Info Metodos'!$A$2:$G$80,4,FALSE)</f>
        <v>#N/A</v>
      </c>
      <c r="J863" t="e">
        <f>VLOOKUP(E863,'Info Metodos'!$A$2:$G$80,3,FALSE)</f>
        <v>#N/A</v>
      </c>
      <c r="K863">
        <f t="shared" si="13"/>
        <v>862</v>
      </c>
      <c r="Q863" t="e">
        <f>VLOOKUP(D863,#REF!,1,FALSE)</f>
        <v>#REF!</v>
      </c>
      <c r="R863" t="str">
        <f>IFERROR(VLOOKUP(D863,#REF!,1,FALSE),"No entregado")</f>
        <v>No entregado</v>
      </c>
      <c r="S863" t="str">
        <f>IFERROR(VLOOKUP(D863,#REF!,1,FALSE),"No entregado")</f>
        <v>No entregado</v>
      </c>
    </row>
    <row r="864" spans="1:19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 t="s">
        <v>5721</v>
      </c>
      <c r="H864" t="s">
        <v>5721</v>
      </c>
      <c r="I864" t="e">
        <f>VLOOKUP(E864,'Info Metodos'!$A$2:$G$80,4,FALSE)</f>
        <v>#N/A</v>
      </c>
      <c r="J864" t="e">
        <f>VLOOKUP(E864,'Info Metodos'!$A$2:$G$80,3,FALSE)</f>
        <v>#N/A</v>
      </c>
      <c r="K864">
        <f t="shared" si="13"/>
        <v>863</v>
      </c>
      <c r="Q864" t="e">
        <f>VLOOKUP(D864,#REF!,1,FALSE)</f>
        <v>#REF!</v>
      </c>
      <c r="R864" t="str">
        <f>IFERROR(VLOOKUP(D864,#REF!,1,FALSE),"No entregado")</f>
        <v>No entregado</v>
      </c>
      <c r="S864" t="str">
        <f>IFERROR(VLOOKUP(D864,#REF!,1,FALSE),"No entregado")</f>
        <v>No entregado</v>
      </c>
    </row>
    <row r="865" spans="1:19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 t="s">
        <v>5721</v>
      </c>
      <c r="H865" t="s">
        <v>5721</v>
      </c>
      <c r="I865" t="e">
        <f>VLOOKUP(E865,'Info Metodos'!$A$2:$G$80,4,FALSE)</f>
        <v>#N/A</v>
      </c>
      <c r="J865" t="e">
        <f>VLOOKUP(E865,'Info Metodos'!$A$2:$G$80,3,FALSE)</f>
        <v>#N/A</v>
      </c>
      <c r="K865">
        <f t="shared" si="13"/>
        <v>864</v>
      </c>
      <c r="Q865" t="e">
        <f>VLOOKUP(D865,#REF!,1,FALSE)</f>
        <v>#REF!</v>
      </c>
      <c r="R865" t="str">
        <f>IFERROR(VLOOKUP(D865,#REF!,1,FALSE),"No entregado")</f>
        <v>No entregado</v>
      </c>
      <c r="S865" t="str">
        <f>IFERROR(VLOOKUP(D865,#REF!,1,FALSE),"No entregado")</f>
        <v>No entregado</v>
      </c>
    </row>
    <row r="866" spans="1:19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 t="s">
        <v>5721</v>
      </c>
      <c r="H866" t="s">
        <v>5721</v>
      </c>
      <c r="I866" t="e">
        <f>VLOOKUP(E866,'Info Metodos'!$A$2:$G$80,4,FALSE)</f>
        <v>#N/A</v>
      </c>
      <c r="J866" t="e">
        <f>VLOOKUP(E866,'Info Metodos'!$A$2:$G$80,3,FALSE)</f>
        <v>#N/A</v>
      </c>
      <c r="K866">
        <f t="shared" si="13"/>
        <v>865</v>
      </c>
      <c r="Q866" t="e">
        <f>VLOOKUP(D866,#REF!,1,FALSE)</f>
        <v>#REF!</v>
      </c>
      <c r="R866" t="str">
        <f>IFERROR(VLOOKUP(D866,#REF!,1,FALSE),"No entregado")</f>
        <v>No entregado</v>
      </c>
      <c r="S866" t="str">
        <f>IFERROR(VLOOKUP(D866,#REF!,1,FALSE),"No entregado")</f>
        <v>No entregado</v>
      </c>
    </row>
    <row r="867" spans="1:19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 t="s">
        <v>5721</v>
      </c>
      <c r="H867" t="s">
        <v>5721</v>
      </c>
      <c r="I867" t="e">
        <f>VLOOKUP(E867,'Info Metodos'!$A$2:$G$80,4,FALSE)</f>
        <v>#N/A</v>
      </c>
      <c r="J867" t="e">
        <f>VLOOKUP(E867,'Info Metodos'!$A$2:$G$80,3,FALSE)</f>
        <v>#N/A</v>
      </c>
      <c r="K867">
        <f t="shared" si="13"/>
        <v>866</v>
      </c>
      <c r="Q867" t="e">
        <f>VLOOKUP(D867,#REF!,1,FALSE)</f>
        <v>#REF!</v>
      </c>
      <c r="R867" t="str">
        <f>IFERROR(VLOOKUP(D867,#REF!,1,FALSE),"No entregado")</f>
        <v>No entregado</v>
      </c>
      <c r="S867" t="str">
        <f>IFERROR(VLOOKUP(D867,#REF!,1,FALSE),"No entregado")</f>
        <v>No entregado</v>
      </c>
    </row>
    <row r="868" spans="1:19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 t="s">
        <v>5721</v>
      </c>
      <c r="H868" t="s">
        <v>5721</v>
      </c>
      <c r="I868" t="e">
        <f>VLOOKUP(E868,'Info Metodos'!$A$2:$G$80,4,FALSE)</f>
        <v>#N/A</v>
      </c>
      <c r="J868" t="e">
        <f>VLOOKUP(E868,'Info Metodos'!$A$2:$G$80,3,FALSE)</f>
        <v>#N/A</v>
      </c>
      <c r="K868">
        <f t="shared" si="13"/>
        <v>867</v>
      </c>
      <c r="Q868" t="e">
        <f>VLOOKUP(D868,#REF!,1,FALSE)</f>
        <v>#REF!</v>
      </c>
      <c r="R868" t="str">
        <f>IFERROR(VLOOKUP(D868,#REF!,1,FALSE),"No entregado")</f>
        <v>No entregado</v>
      </c>
      <c r="S868" t="str">
        <f>IFERROR(VLOOKUP(D868,#REF!,1,FALSE),"No entregado")</f>
        <v>No entregado</v>
      </c>
    </row>
    <row r="869" spans="1:19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 t="s">
        <v>5721</v>
      </c>
      <c r="H869" t="s">
        <v>5721</v>
      </c>
      <c r="I869" t="e">
        <f>VLOOKUP(E869,'Info Metodos'!$A$2:$G$80,4,FALSE)</f>
        <v>#N/A</v>
      </c>
      <c r="J869" t="e">
        <f>VLOOKUP(E869,'Info Metodos'!$A$2:$G$80,3,FALSE)</f>
        <v>#N/A</v>
      </c>
      <c r="K869">
        <f t="shared" si="13"/>
        <v>868</v>
      </c>
      <c r="Q869" t="e">
        <f>VLOOKUP(D869,#REF!,1,FALSE)</f>
        <v>#REF!</v>
      </c>
      <c r="R869" t="str">
        <f>IFERROR(VLOOKUP(D869,#REF!,1,FALSE),"No entregado")</f>
        <v>No entregado</v>
      </c>
      <c r="S869" t="str">
        <f>IFERROR(VLOOKUP(D869,#REF!,1,FALSE),"No entregado")</f>
        <v>No entregado</v>
      </c>
    </row>
    <row r="870" spans="1:19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 t="s">
        <v>5721</v>
      </c>
      <c r="H870" t="s">
        <v>5721</v>
      </c>
      <c r="I870" t="e">
        <f>VLOOKUP(E870,'Info Metodos'!$A$2:$G$80,4,FALSE)</f>
        <v>#N/A</v>
      </c>
      <c r="J870" t="e">
        <f>VLOOKUP(E870,'Info Metodos'!$A$2:$G$80,3,FALSE)</f>
        <v>#N/A</v>
      </c>
      <c r="K870">
        <f t="shared" si="13"/>
        <v>869</v>
      </c>
      <c r="Q870" t="e">
        <f>VLOOKUP(D870,#REF!,1,FALSE)</f>
        <v>#REF!</v>
      </c>
      <c r="R870" t="str">
        <f>IFERROR(VLOOKUP(D870,#REF!,1,FALSE),"No entregado")</f>
        <v>No entregado</v>
      </c>
      <c r="S870" t="str">
        <f>IFERROR(VLOOKUP(D870,#REF!,1,FALSE),"No entregado")</f>
        <v>No entregado</v>
      </c>
    </row>
    <row r="871" spans="1:19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 t="s">
        <v>5721</v>
      </c>
      <c r="H871" t="s">
        <v>5721</v>
      </c>
      <c r="I871" t="e">
        <f>VLOOKUP(E871,'Info Metodos'!$A$2:$G$80,4,FALSE)</f>
        <v>#N/A</v>
      </c>
      <c r="J871" t="e">
        <f>VLOOKUP(E871,'Info Metodos'!$A$2:$G$80,3,FALSE)</f>
        <v>#N/A</v>
      </c>
      <c r="K871">
        <f t="shared" si="13"/>
        <v>870</v>
      </c>
      <c r="Q871" t="e">
        <f>VLOOKUP(D871,#REF!,1,FALSE)</f>
        <v>#REF!</v>
      </c>
      <c r="R871" t="str">
        <f>IFERROR(VLOOKUP(D871,#REF!,1,FALSE),"No entregado")</f>
        <v>No entregado</v>
      </c>
      <c r="S871" t="str">
        <f>IFERROR(VLOOKUP(D871,#REF!,1,FALSE),"No entregado")</f>
        <v>No entregado</v>
      </c>
    </row>
    <row r="872" spans="1:19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 t="s">
        <v>5721</v>
      </c>
      <c r="H872" t="s">
        <v>5721</v>
      </c>
      <c r="I872" t="e">
        <f>VLOOKUP(E872,'Info Metodos'!$A$2:$G$80,4,FALSE)</f>
        <v>#N/A</v>
      </c>
      <c r="J872" t="e">
        <f>VLOOKUP(E872,'Info Metodos'!$A$2:$G$80,3,FALSE)</f>
        <v>#N/A</v>
      </c>
      <c r="K872">
        <f t="shared" si="13"/>
        <v>871</v>
      </c>
      <c r="Q872" t="e">
        <f>VLOOKUP(D872,#REF!,1,FALSE)</f>
        <v>#REF!</v>
      </c>
      <c r="R872" t="str">
        <f>IFERROR(VLOOKUP(D872,#REF!,1,FALSE),"No entregado")</f>
        <v>No entregado</v>
      </c>
      <c r="S872" t="str">
        <f>IFERROR(VLOOKUP(D872,#REF!,1,FALSE),"No entregado")</f>
        <v>No entregado</v>
      </c>
    </row>
    <row r="873" spans="1:19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 t="s">
        <v>5721</v>
      </c>
      <c r="H873" t="s">
        <v>5721</v>
      </c>
      <c r="I873" t="e">
        <f>VLOOKUP(E873,'Info Metodos'!$A$2:$G$80,4,FALSE)</f>
        <v>#N/A</v>
      </c>
      <c r="J873" t="e">
        <f>VLOOKUP(E873,'Info Metodos'!$A$2:$G$80,3,FALSE)</f>
        <v>#N/A</v>
      </c>
      <c r="K873">
        <f t="shared" si="13"/>
        <v>872</v>
      </c>
      <c r="Q873" t="e">
        <f>VLOOKUP(D873,#REF!,1,FALSE)</f>
        <v>#REF!</v>
      </c>
      <c r="R873" t="str">
        <f>IFERROR(VLOOKUP(D873,#REF!,1,FALSE),"No entregado")</f>
        <v>No entregado</v>
      </c>
      <c r="S873" t="str">
        <f>IFERROR(VLOOKUP(D873,#REF!,1,FALSE),"No entregado")</f>
        <v>No entregado</v>
      </c>
    </row>
    <row r="874" spans="1:19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 t="s">
        <v>5721</v>
      </c>
      <c r="H874" t="s">
        <v>5721</v>
      </c>
      <c r="I874" t="e">
        <f>VLOOKUP(E874,'Info Metodos'!$A$2:$G$80,4,FALSE)</f>
        <v>#N/A</v>
      </c>
      <c r="J874" t="e">
        <f>VLOOKUP(E874,'Info Metodos'!$A$2:$G$80,3,FALSE)</f>
        <v>#N/A</v>
      </c>
      <c r="K874">
        <f t="shared" si="13"/>
        <v>873</v>
      </c>
      <c r="Q874" t="e">
        <f>VLOOKUP(D874,#REF!,1,FALSE)</f>
        <v>#REF!</v>
      </c>
      <c r="R874" t="str">
        <f>IFERROR(VLOOKUP(D874,#REF!,1,FALSE),"No entregado")</f>
        <v>No entregado</v>
      </c>
      <c r="S874" t="str">
        <f>IFERROR(VLOOKUP(D874,#REF!,1,FALSE),"No entregado")</f>
        <v>No entregado</v>
      </c>
    </row>
    <row r="875" spans="1:19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 t="s">
        <v>5721</v>
      </c>
      <c r="H875" t="s">
        <v>5721</v>
      </c>
      <c r="I875" t="e">
        <f>VLOOKUP(E875,'Info Metodos'!$A$2:$G$80,4,FALSE)</f>
        <v>#N/A</v>
      </c>
      <c r="J875" t="e">
        <f>VLOOKUP(E875,'Info Metodos'!$A$2:$G$80,3,FALSE)</f>
        <v>#N/A</v>
      </c>
      <c r="K875">
        <f t="shared" si="13"/>
        <v>874</v>
      </c>
      <c r="Q875" t="e">
        <f>VLOOKUP(D875,#REF!,1,FALSE)</f>
        <v>#REF!</v>
      </c>
      <c r="R875" t="str">
        <f>IFERROR(VLOOKUP(D875,#REF!,1,FALSE),"No entregado")</f>
        <v>No entregado</v>
      </c>
      <c r="S875" t="str">
        <f>IFERROR(VLOOKUP(D875,#REF!,1,FALSE),"No entregado")</f>
        <v>No entregado</v>
      </c>
    </row>
    <row r="876" spans="1:19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 t="s">
        <v>5721</v>
      </c>
      <c r="H876" t="s">
        <v>5721</v>
      </c>
      <c r="I876" t="e">
        <f>VLOOKUP(E876,'Info Metodos'!$A$2:$G$80,4,FALSE)</f>
        <v>#N/A</v>
      </c>
      <c r="J876" t="e">
        <f>VLOOKUP(E876,'Info Metodos'!$A$2:$G$80,3,FALSE)</f>
        <v>#N/A</v>
      </c>
      <c r="K876">
        <f t="shared" si="13"/>
        <v>875</v>
      </c>
      <c r="Q876" t="e">
        <f>VLOOKUP(D876,#REF!,1,FALSE)</f>
        <v>#REF!</v>
      </c>
      <c r="R876" t="str">
        <f>IFERROR(VLOOKUP(D876,#REF!,1,FALSE),"No entregado")</f>
        <v>No entregado</v>
      </c>
      <c r="S876" t="str">
        <f>IFERROR(VLOOKUP(D876,#REF!,1,FALSE),"No entregado")</f>
        <v>No entregado</v>
      </c>
    </row>
    <row r="877" spans="1:19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 t="s">
        <v>5721</v>
      </c>
      <c r="H877" t="s">
        <v>5721</v>
      </c>
      <c r="I877" t="e">
        <f>VLOOKUP(E877,'Info Metodos'!$A$2:$G$80,4,FALSE)</f>
        <v>#N/A</v>
      </c>
      <c r="J877" t="e">
        <f>VLOOKUP(E877,'Info Metodos'!$A$2:$G$80,3,FALSE)</f>
        <v>#N/A</v>
      </c>
      <c r="K877">
        <f t="shared" si="13"/>
        <v>876</v>
      </c>
      <c r="Q877" t="e">
        <f>VLOOKUP(D877,#REF!,1,FALSE)</f>
        <v>#REF!</v>
      </c>
      <c r="R877" t="str">
        <f>IFERROR(VLOOKUP(D877,#REF!,1,FALSE),"No entregado")</f>
        <v>No entregado</v>
      </c>
      <c r="S877" t="str">
        <f>IFERROR(VLOOKUP(D877,#REF!,1,FALSE),"No entregado")</f>
        <v>No entregado</v>
      </c>
    </row>
    <row r="878" spans="1:19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 t="s">
        <v>5721</v>
      </c>
      <c r="H878" t="s">
        <v>5721</v>
      </c>
      <c r="I878" t="e">
        <f>VLOOKUP(E878,'Info Metodos'!$A$2:$G$80,4,FALSE)</f>
        <v>#N/A</v>
      </c>
      <c r="J878" t="e">
        <f>VLOOKUP(E878,'Info Metodos'!$A$2:$G$80,3,FALSE)</f>
        <v>#N/A</v>
      </c>
      <c r="K878">
        <f t="shared" si="13"/>
        <v>877</v>
      </c>
      <c r="Q878" t="e">
        <f>VLOOKUP(D878,#REF!,1,FALSE)</f>
        <v>#REF!</v>
      </c>
      <c r="R878" t="str">
        <f>IFERROR(VLOOKUP(D878,#REF!,1,FALSE),"No entregado")</f>
        <v>No entregado</v>
      </c>
      <c r="S878" t="str">
        <f>IFERROR(VLOOKUP(D878,#REF!,1,FALSE),"No entregado")</f>
        <v>No entregado</v>
      </c>
    </row>
    <row r="879" spans="1:19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 t="s">
        <v>5721</v>
      </c>
      <c r="H879" t="s">
        <v>5721</v>
      </c>
      <c r="I879" t="e">
        <f>VLOOKUP(E879,'Info Metodos'!$A$2:$G$80,4,FALSE)</f>
        <v>#N/A</v>
      </c>
      <c r="J879" t="e">
        <f>VLOOKUP(E879,'Info Metodos'!$A$2:$G$80,3,FALSE)</f>
        <v>#N/A</v>
      </c>
      <c r="K879">
        <f t="shared" si="13"/>
        <v>878</v>
      </c>
      <c r="Q879" t="e">
        <f>VLOOKUP(D879,#REF!,1,FALSE)</f>
        <v>#REF!</v>
      </c>
      <c r="R879" t="str">
        <f>IFERROR(VLOOKUP(D879,#REF!,1,FALSE),"No entregado")</f>
        <v>No entregado</v>
      </c>
      <c r="S879" t="str">
        <f>IFERROR(VLOOKUP(D879,#REF!,1,FALSE),"No entregado")</f>
        <v>No entregado</v>
      </c>
    </row>
    <row r="880" spans="1:19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 t="s">
        <v>5721</v>
      </c>
      <c r="H880" t="s">
        <v>5721</v>
      </c>
      <c r="I880" t="e">
        <f>VLOOKUP(E880,'Info Metodos'!$A$2:$G$80,4,FALSE)</f>
        <v>#N/A</v>
      </c>
      <c r="J880" t="e">
        <f>VLOOKUP(E880,'Info Metodos'!$A$2:$G$80,3,FALSE)</f>
        <v>#N/A</v>
      </c>
      <c r="K880">
        <f t="shared" si="13"/>
        <v>879</v>
      </c>
      <c r="Q880" t="e">
        <f>VLOOKUP(D880,#REF!,1,FALSE)</f>
        <v>#REF!</v>
      </c>
      <c r="R880" t="str">
        <f>IFERROR(VLOOKUP(D880,#REF!,1,FALSE),"No entregado")</f>
        <v>No entregado</v>
      </c>
      <c r="S880" t="str">
        <f>IFERROR(VLOOKUP(D880,#REF!,1,FALSE),"No entregado")</f>
        <v>No entregado</v>
      </c>
    </row>
    <row r="881" spans="1:19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 t="s">
        <v>5721</v>
      </c>
      <c r="H881" t="s">
        <v>5721</v>
      </c>
      <c r="I881" t="e">
        <f>VLOOKUP(E881,'Info Metodos'!$A$2:$G$80,4,FALSE)</f>
        <v>#N/A</v>
      </c>
      <c r="J881" t="e">
        <f>VLOOKUP(E881,'Info Metodos'!$A$2:$G$80,3,FALSE)</f>
        <v>#N/A</v>
      </c>
      <c r="K881">
        <f t="shared" si="13"/>
        <v>880</v>
      </c>
      <c r="Q881" t="e">
        <f>VLOOKUP(D881,#REF!,1,FALSE)</f>
        <v>#REF!</v>
      </c>
      <c r="R881" t="str">
        <f>IFERROR(VLOOKUP(D881,#REF!,1,FALSE),"No entregado")</f>
        <v>No entregado</v>
      </c>
      <c r="S881" t="str">
        <f>IFERROR(VLOOKUP(D881,#REF!,1,FALSE),"No entregado")</f>
        <v>No entregado</v>
      </c>
    </row>
    <row r="882" spans="1:19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 t="s">
        <v>5721</v>
      </c>
      <c r="H882" t="s">
        <v>5721</v>
      </c>
      <c r="I882" t="e">
        <f>VLOOKUP(E882,'Info Metodos'!$A$2:$G$80,4,FALSE)</f>
        <v>#N/A</v>
      </c>
      <c r="J882" t="e">
        <f>VLOOKUP(E882,'Info Metodos'!$A$2:$G$80,3,FALSE)</f>
        <v>#N/A</v>
      </c>
      <c r="K882">
        <f t="shared" si="13"/>
        <v>881</v>
      </c>
      <c r="Q882" t="e">
        <f>VLOOKUP(D882,#REF!,1,FALSE)</f>
        <v>#REF!</v>
      </c>
      <c r="R882" t="str">
        <f>IFERROR(VLOOKUP(D882,#REF!,1,FALSE),"No entregado")</f>
        <v>No entregado</v>
      </c>
      <c r="S882" t="str">
        <f>IFERROR(VLOOKUP(D882,#REF!,1,FALSE),"No entregado")</f>
        <v>No entregado</v>
      </c>
    </row>
    <row r="883" spans="1:19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 t="s">
        <v>5721</v>
      </c>
      <c r="H883" t="s">
        <v>5721</v>
      </c>
      <c r="I883" t="e">
        <f>VLOOKUP(E883,'Info Metodos'!$A$2:$G$80,4,FALSE)</f>
        <v>#N/A</v>
      </c>
      <c r="J883" t="e">
        <f>VLOOKUP(E883,'Info Metodos'!$A$2:$G$80,3,FALSE)</f>
        <v>#N/A</v>
      </c>
      <c r="K883">
        <f t="shared" si="13"/>
        <v>882</v>
      </c>
      <c r="Q883" t="e">
        <f>VLOOKUP(D883,#REF!,1,FALSE)</f>
        <v>#REF!</v>
      </c>
      <c r="R883" t="str">
        <f>IFERROR(VLOOKUP(D883,#REF!,1,FALSE),"No entregado")</f>
        <v>No entregado</v>
      </c>
      <c r="S883" t="str">
        <f>IFERROR(VLOOKUP(D883,#REF!,1,FALSE),"No entregado")</f>
        <v>No entregado</v>
      </c>
    </row>
    <row r="884" spans="1:19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 t="s">
        <v>5721</v>
      </c>
      <c r="H884" t="s">
        <v>5721</v>
      </c>
      <c r="I884" t="e">
        <f>VLOOKUP(E884,'Info Metodos'!$A$2:$G$80,4,FALSE)</f>
        <v>#N/A</v>
      </c>
      <c r="J884" t="e">
        <f>VLOOKUP(E884,'Info Metodos'!$A$2:$G$80,3,FALSE)</f>
        <v>#N/A</v>
      </c>
      <c r="K884">
        <f t="shared" si="13"/>
        <v>883</v>
      </c>
      <c r="Q884" t="e">
        <f>VLOOKUP(D884,#REF!,1,FALSE)</f>
        <v>#REF!</v>
      </c>
      <c r="R884" t="str">
        <f>IFERROR(VLOOKUP(D884,#REF!,1,FALSE),"No entregado")</f>
        <v>No entregado</v>
      </c>
      <c r="S884" t="str">
        <f>IFERROR(VLOOKUP(D884,#REF!,1,FALSE),"No entregado")</f>
        <v>No entregado</v>
      </c>
    </row>
    <row r="885" spans="1:19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 t="s">
        <v>5721</v>
      </c>
      <c r="H885" t="s">
        <v>5721</v>
      </c>
      <c r="I885" t="e">
        <f>VLOOKUP(E885,'Info Metodos'!$A$2:$G$80,4,FALSE)</f>
        <v>#N/A</v>
      </c>
      <c r="J885" t="e">
        <f>VLOOKUP(E885,'Info Metodos'!$A$2:$G$80,3,FALSE)</f>
        <v>#N/A</v>
      </c>
      <c r="K885">
        <f t="shared" si="13"/>
        <v>884</v>
      </c>
      <c r="Q885" t="e">
        <f>VLOOKUP(D885,#REF!,1,FALSE)</f>
        <v>#REF!</v>
      </c>
      <c r="R885" t="str">
        <f>IFERROR(VLOOKUP(D885,#REF!,1,FALSE),"No entregado")</f>
        <v>No entregado</v>
      </c>
      <c r="S885" t="str">
        <f>IFERROR(VLOOKUP(D885,#REF!,1,FALSE),"No entregado")</f>
        <v>No entregado</v>
      </c>
    </row>
    <row r="886" spans="1:19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 t="s">
        <v>5721</v>
      </c>
      <c r="H886" t="s">
        <v>5721</v>
      </c>
      <c r="I886" t="e">
        <f>VLOOKUP(E886,'Info Metodos'!$A$2:$G$80,4,FALSE)</f>
        <v>#N/A</v>
      </c>
      <c r="J886" t="e">
        <f>VLOOKUP(E886,'Info Metodos'!$A$2:$G$80,3,FALSE)</f>
        <v>#N/A</v>
      </c>
      <c r="K886">
        <f t="shared" si="13"/>
        <v>885</v>
      </c>
      <c r="Q886" t="e">
        <f>VLOOKUP(D886,#REF!,1,FALSE)</f>
        <v>#REF!</v>
      </c>
      <c r="R886" t="str">
        <f>IFERROR(VLOOKUP(D886,#REF!,1,FALSE),"No entregado")</f>
        <v>No entregado</v>
      </c>
      <c r="S886" t="str">
        <f>IFERROR(VLOOKUP(D886,#REF!,1,FALSE),"No entregado")</f>
        <v>No entregado</v>
      </c>
    </row>
    <row r="887" spans="1:19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 t="s">
        <v>5721</v>
      </c>
      <c r="H887" t="s">
        <v>5721</v>
      </c>
      <c r="I887" t="e">
        <f>VLOOKUP(E887,'Info Metodos'!$A$2:$G$80,4,FALSE)</f>
        <v>#N/A</v>
      </c>
      <c r="J887" t="e">
        <f>VLOOKUP(E887,'Info Metodos'!$A$2:$G$80,3,FALSE)</f>
        <v>#N/A</v>
      </c>
      <c r="K887">
        <f t="shared" si="13"/>
        <v>886</v>
      </c>
      <c r="Q887" t="e">
        <f>VLOOKUP(D887,#REF!,1,FALSE)</f>
        <v>#REF!</v>
      </c>
      <c r="R887" t="str">
        <f>IFERROR(VLOOKUP(D887,#REF!,1,FALSE),"No entregado")</f>
        <v>No entregado</v>
      </c>
      <c r="S887" t="str">
        <f>IFERROR(VLOOKUP(D887,#REF!,1,FALSE),"No entregado")</f>
        <v>No entregado</v>
      </c>
    </row>
    <row r="888" spans="1:19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 t="s">
        <v>5721</v>
      </c>
      <c r="H888" t="s">
        <v>5721</v>
      </c>
      <c r="I888" t="e">
        <f>VLOOKUP(E888,'Info Metodos'!$A$2:$G$80,4,FALSE)</f>
        <v>#N/A</v>
      </c>
      <c r="J888" t="e">
        <f>VLOOKUP(E888,'Info Metodos'!$A$2:$G$80,3,FALSE)</f>
        <v>#N/A</v>
      </c>
      <c r="K888">
        <f t="shared" si="13"/>
        <v>887</v>
      </c>
      <c r="Q888" t="e">
        <f>VLOOKUP(D888,#REF!,1,FALSE)</f>
        <v>#REF!</v>
      </c>
      <c r="R888" t="str">
        <f>IFERROR(VLOOKUP(D888,#REF!,1,FALSE),"No entregado")</f>
        <v>No entregado</v>
      </c>
      <c r="S888" t="str">
        <f>IFERROR(VLOOKUP(D888,#REF!,1,FALSE),"No entregado")</f>
        <v>No entregado</v>
      </c>
    </row>
    <row r="889" spans="1:19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 t="s">
        <v>5721</v>
      </c>
      <c r="H889" t="s">
        <v>5721</v>
      </c>
      <c r="I889" t="e">
        <f>VLOOKUP(E889,'Info Metodos'!$A$2:$G$80,4,FALSE)</f>
        <v>#N/A</v>
      </c>
      <c r="J889" t="e">
        <f>VLOOKUP(E889,'Info Metodos'!$A$2:$G$80,3,FALSE)</f>
        <v>#N/A</v>
      </c>
      <c r="K889">
        <f t="shared" si="13"/>
        <v>888</v>
      </c>
      <c r="Q889" t="e">
        <f>VLOOKUP(D889,#REF!,1,FALSE)</f>
        <v>#REF!</v>
      </c>
      <c r="R889" t="str">
        <f>IFERROR(VLOOKUP(D889,#REF!,1,FALSE),"No entregado")</f>
        <v>No entregado</v>
      </c>
      <c r="S889" t="str">
        <f>IFERROR(VLOOKUP(D889,#REF!,1,FALSE),"No entregado")</f>
        <v>No entregado</v>
      </c>
    </row>
    <row r="890" spans="1:19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 t="s">
        <v>5721</v>
      </c>
      <c r="H890" t="s">
        <v>5721</v>
      </c>
      <c r="I890" t="e">
        <f>VLOOKUP(E890,'Info Metodos'!$A$2:$G$80,4,FALSE)</f>
        <v>#N/A</v>
      </c>
      <c r="J890" t="e">
        <f>VLOOKUP(E890,'Info Metodos'!$A$2:$G$80,3,FALSE)</f>
        <v>#N/A</v>
      </c>
      <c r="K890">
        <f t="shared" si="13"/>
        <v>889</v>
      </c>
      <c r="Q890" t="e">
        <f>VLOOKUP(D890,#REF!,1,FALSE)</f>
        <v>#REF!</v>
      </c>
      <c r="R890" t="str">
        <f>IFERROR(VLOOKUP(D890,#REF!,1,FALSE),"No entregado")</f>
        <v>No entregado</v>
      </c>
      <c r="S890" t="str">
        <f>IFERROR(VLOOKUP(D890,#REF!,1,FALSE),"No entregado")</f>
        <v>No entregado</v>
      </c>
    </row>
    <row r="891" spans="1:19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 t="s">
        <v>5721</v>
      </c>
      <c r="H891" t="s">
        <v>5721</v>
      </c>
      <c r="I891" t="e">
        <f>VLOOKUP(E891,'Info Metodos'!$A$2:$G$80,4,FALSE)</f>
        <v>#N/A</v>
      </c>
      <c r="J891" t="e">
        <f>VLOOKUP(E891,'Info Metodos'!$A$2:$G$80,3,FALSE)</f>
        <v>#N/A</v>
      </c>
      <c r="K891">
        <f t="shared" si="13"/>
        <v>890</v>
      </c>
      <c r="Q891" t="e">
        <f>VLOOKUP(D891,#REF!,1,FALSE)</f>
        <v>#REF!</v>
      </c>
      <c r="R891" t="str">
        <f>IFERROR(VLOOKUP(D891,#REF!,1,FALSE),"No entregado")</f>
        <v>No entregado</v>
      </c>
      <c r="S891" t="str">
        <f>IFERROR(VLOOKUP(D891,#REF!,1,FALSE),"No entregado")</f>
        <v>No entregado</v>
      </c>
    </row>
    <row r="892" spans="1:19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 t="s">
        <v>5721</v>
      </c>
      <c r="H892" t="s">
        <v>5721</v>
      </c>
      <c r="I892" t="e">
        <f>VLOOKUP(E892,'Info Metodos'!$A$2:$G$80,4,FALSE)</f>
        <v>#N/A</v>
      </c>
      <c r="J892" t="e">
        <f>VLOOKUP(E892,'Info Metodos'!$A$2:$G$80,3,FALSE)</f>
        <v>#N/A</v>
      </c>
      <c r="K892">
        <f t="shared" si="13"/>
        <v>891</v>
      </c>
      <c r="Q892" t="e">
        <f>VLOOKUP(D892,#REF!,1,FALSE)</f>
        <v>#REF!</v>
      </c>
      <c r="R892" t="str">
        <f>IFERROR(VLOOKUP(D892,#REF!,1,FALSE),"No entregado")</f>
        <v>No entregado</v>
      </c>
      <c r="S892" t="str">
        <f>IFERROR(VLOOKUP(D892,#REF!,1,FALSE),"No entregado")</f>
        <v>No entregado</v>
      </c>
    </row>
    <row r="893" spans="1:19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 t="s">
        <v>5721</v>
      </c>
      <c r="H893" t="s">
        <v>5721</v>
      </c>
      <c r="I893" t="e">
        <f>VLOOKUP(E893,'Info Metodos'!$A$2:$G$80,4,FALSE)</f>
        <v>#N/A</v>
      </c>
      <c r="J893" t="e">
        <f>VLOOKUP(E893,'Info Metodos'!$A$2:$G$80,3,FALSE)</f>
        <v>#N/A</v>
      </c>
      <c r="K893">
        <f t="shared" si="13"/>
        <v>892</v>
      </c>
      <c r="Q893" t="e">
        <f>VLOOKUP(D893,#REF!,1,FALSE)</f>
        <v>#REF!</v>
      </c>
      <c r="R893" t="str">
        <f>IFERROR(VLOOKUP(D893,#REF!,1,FALSE),"No entregado")</f>
        <v>No entregado</v>
      </c>
      <c r="S893" t="str">
        <f>IFERROR(VLOOKUP(D893,#REF!,1,FALSE),"No entregado")</f>
        <v>No entregado</v>
      </c>
    </row>
    <row r="894" spans="1:19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 t="s">
        <v>5721</v>
      </c>
      <c r="H894" t="s">
        <v>5721</v>
      </c>
      <c r="I894" t="e">
        <f>VLOOKUP(E894,'Info Metodos'!$A$2:$G$80,4,FALSE)</f>
        <v>#N/A</v>
      </c>
      <c r="J894" t="e">
        <f>VLOOKUP(E894,'Info Metodos'!$A$2:$G$80,3,FALSE)</f>
        <v>#N/A</v>
      </c>
      <c r="K894">
        <f t="shared" si="13"/>
        <v>893</v>
      </c>
      <c r="Q894" t="e">
        <f>VLOOKUP(D894,#REF!,1,FALSE)</f>
        <v>#REF!</v>
      </c>
      <c r="R894" t="str">
        <f>IFERROR(VLOOKUP(D894,#REF!,1,FALSE),"No entregado")</f>
        <v>No entregado</v>
      </c>
      <c r="S894" t="str">
        <f>IFERROR(VLOOKUP(D894,#REF!,1,FALSE),"No entregado")</f>
        <v>No entregado</v>
      </c>
    </row>
    <row r="895" spans="1:19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 t="s">
        <v>5721</v>
      </c>
      <c r="H895" t="s">
        <v>5721</v>
      </c>
      <c r="I895" t="e">
        <f>VLOOKUP(E895,'Info Metodos'!$A$2:$G$80,4,FALSE)</f>
        <v>#N/A</v>
      </c>
      <c r="J895" t="e">
        <f>VLOOKUP(E895,'Info Metodos'!$A$2:$G$80,3,FALSE)</f>
        <v>#N/A</v>
      </c>
      <c r="K895">
        <f t="shared" si="13"/>
        <v>894</v>
      </c>
      <c r="Q895" t="e">
        <f>VLOOKUP(D895,#REF!,1,FALSE)</f>
        <v>#REF!</v>
      </c>
      <c r="R895" t="str">
        <f>IFERROR(VLOOKUP(D895,#REF!,1,FALSE),"No entregado")</f>
        <v>No entregado</v>
      </c>
      <c r="S895" t="str">
        <f>IFERROR(VLOOKUP(D895,#REF!,1,FALSE),"No entregado")</f>
        <v>No entregado</v>
      </c>
    </row>
    <row r="896" spans="1:19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 t="s">
        <v>5721</v>
      </c>
      <c r="H896" t="s">
        <v>5721</v>
      </c>
      <c r="I896" t="e">
        <f>VLOOKUP(E896,'Info Metodos'!$A$2:$G$80,4,FALSE)</f>
        <v>#N/A</v>
      </c>
      <c r="J896" t="e">
        <f>VLOOKUP(E896,'Info Metodos'!$A$2:$G$80,3,FALSE)</f>
        <v>#N/A</v>
      </c>
      <c r="K896">
        <f t="shared" si="13"/>
        <v>895</v>
      </c>
      <c r="Q896" t="e">
        <f>VLOOKUP(D896,#REF!,1,FALSE)</f>
        <v>#REF!</v>
      </c>
      <c r="R896" t="str">
        <f>IFERROR(VLOOKUP(D896,#REF!,1,FALSE),"No entregado")</f>
        <v>No entregado</v>
      </c>
      <c r="S896" t="str">
        <f>IFERROR(VLOOKUP(D896,#REF!,1,FALSE),"No entregado")</f>
        <v>No entregado</v>
      </c>
    </row>
    <row r="897" spans="1:19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 t="s">
        <v>5721</v>
      </c>
      <c r="H897" t="s">
        <v>5721</v>
      </c>
      <c r="I897" t="e">
        <f>VLOOKUP(E897,'Info Metodos'!$A$2:$G$80,4,FALSE)</f>
        <v>#N/A</v>
      </c>
      <c r="J897" t="e">
        <f>VLOOKUP(E897,'Info Metodos'!$A$2:$G$80,3,FALSE)</f>
        <v>#N/A</v>
      </c>
      <c r="K897">
        <f t="shared" si="13"/>
        <v>896</v>
      </c>
      <c r="Q897" t="e">
        <f>VLOOKUP(D897,#REF!,1,FALSE)</f>
        <v>#REF!</v>
      </c>
      <c r="R897" t="str">
        <f>IFERROR(VLOOKUP(D897,#REF!,1,FALSE),"No entregado")</f>
        <v>No entregado</v>
      </c>
      <c r="S897" t="str">
        <f>IFERROR(VLOOKUP(D897,#REF!,1,FALSE),"No entregado")</f>
        <v>No entregado</v>
      </c>
    </row>
    <row r="898" spans="1:19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 t="s">
        <v>5721</v>
      </c>
      <c r="H898" t="s">
        <v>5721</v>
      </c>
      <c r="I898" t="e">
        <f>VLOOKUP(E898,'Info Metodos'!$A$2:$G$80,4,FALSE)</f>
        <v>#N/A</v>
      </c>
      <c r="J898" t="e">
        <f>VLOOKUP(E898,'Info Metodos'!$A$2:$G$80,3,FALSE)</f>
        <v>#N/A</v>
      </c>
      <c r="K898">
        <f t="shared" si="13"/>
        <v>897</v>
      </c>
      <c r="Q898" t="e">
        <f>VLOOKUP(D898,#REF!,1,FALSE)</f>
        <v>#REF!</v>
      </c>
      <c r="R898" t="str">
        <f>IFERROR(VLOOKUP(D898,#REF!,1,FALSE),"No entregado")</f>
        <v>No entregado</v>
      </c>
      <c r="S898" t="str">
        <f>IFERROR(VLOOKUP(D898,#REF!,1,FALSE),"No entregado")</f>
        <v>No entregado</v>
      </c>
    </row>
    <row r="899" spans="1:19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 t="s">
        <v>5721</v>
      </c>
      <c r="H899" t="s">
        <v>5721</v>
      </c>
      <c r="I899" t="e">
        <f>VLOOKUP(E899,'Info Metodos'!$A$2:$G$80,4,FALSE)</f>
        <v>#N/A</v>
      </c>
      <c r="J899" t="e">
        <f>VLOOKUP(E899,'Info Metodos'!$A$2:$G$80,3,FALSE)</f>
        <v>#N/A</v>
      </c>
      <c r="K899">
        <f t="shared" ref="K899:K962" si="14">A899</f>
        <v>898</v>
      </c>
      <c r="Q899" t="e">
        <f>VLOOKUP(D899,#REF!,1,FALSE)</f>
        <v>#REF!</v>
      </c>
      <c r="R899" t="str">
        <f>IFERROR(VLOOKUP(D899,#REF!,1,FALSE),"No entregado")</f>
        <v>No entregado</v>
      </c>
      <c r="S899" t="str">
        <f>IFERROR(VLOOKUP(D899,#REF!,1,FALSE),"No entregado")</f>
        <v>No entregado</v>
      </c>
    </row>
    <row r="900" spans="1:19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 t="s">
        <v>5721</v>
      </c>
      <c r="H900" t="s">
        <v>5721</v>
      </c>
      <c r="I900" t="e">
        <f>VLOOKUP(E900,'Info Metodos'!$A$2:$G$80,4,FALSE)</f>
        <v>#N/A</v>
      </c>
      <c r="J900" t="e">
        <f>VLOOKUP(E900,'Info Metodos'!$A$2:$G$80,3,FALSE)</f>
        <v>#N/A</v>
      </c>
      <c r="K900">
        <f t="shared" si="14"/>
        <v>899</v>
      </c>
      <c r="Q900" t="e">
        <f>VLOOKUP(D900,#REF!,1,FALSE)</f>
        <v>#REF!</v>
      </c>
      <c r="R900" t="str">
        <f>IFERROR(VLOOKUP(D900,#REF!,1,FALSE),"No entregado")</f>
        <v>No entregado</v>
      </c>
      <c r="S900" t="str">
        <f>IFERROR(VLOOKUP(D900,#REF!,1,FALSE),"No entregado")</f>
        <v>No entregado</v>
      </c>
    </row>
    <row r="901" spans="1:19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 t="s">
        <v>5721</v>
      </c>
      <c r="H901" t="s">
        <v>5721</v>
      </c>
      <c r="I901" t="e">
        <f>VLOOKUP(E901,'Info Metodos'!$A$2:$G$80,4,FALSE)</f>
        <v>#N/A</v>
      </c>
      <c r="J901" t="e">
        <f>VLOOKUP(E901,'Info Metodos'!$A$2:$G$80,3,FALSE)</f>
        <v>#N/A</v>
      </c>
      <c r="K901">
        <f t="shared" si="14"/>
        <v>900</v>
      </c>
      <c r="Q901" t="e">
        <f>VLOOKUP(D901,#REF!,1,FALSE)</f>
        <v>#REF!</v>
      </c>
      <c r="R901" t="str">
        <f>IFERROR(VLOOKUP(D901,#REF!,1,FALSE),"No entregado")</f>
        <v>No entregado</v>
      </c>
      <c r="S901" t="str">
        <f>IFERROR(VLOOKUP(D901,#REF!,1,FALSE),"No entregado")</f>
        <v>No entregado</v>
      </c>
    </row>
    <row r="902" spans="1:19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 t="s">
        <v>5721</v>
      </c>
      <c r="H902" t="s">
        <v>5721</v>
      </c>
      <c r="I902" t="e">
        <f>VLOOKUP(E902,'Info Metodos'!$A$2:$G$80,4,FALSE)</f>
        <v>#N/A</v>
      </c>
      <c r="J902" t="e">
        <f>VLOOKUP(E902,'Info Metodos'!$A$2:$G$80,3,FALSE)</f>
        <v>#N/A</v>
      </c>
      <c r="K902">
        <f t="shared" si="14"/>
        <v>901</v>
      </c>
      <c r="Q902" t="e">
        <f>VLOOKUP(D902,#REF!,1,FALSE)</f>
        <v>#REF!</v>
      </c>
      <c r="R902" t="str">
        <f>IFERROR(VLOOKUP(D902,#REF!,1,FALSE),"No entregado")</f>
        <v>No entregado</v>
      </c>
      <c r="S902" t="str">
        <f>IFERROR(VLOOKUP(D902,#REF!,1,FALSE),"No entregado")</f>
        <v>No entregado</v>
      </c>
    </row>
    <row r="903" spans="1:19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 t="s">
        <v>5721</v>
      </c>
      <c r="H903" t="s">
        <v>5721</v>
      </c>
      <c r="I903" t="e">
        <f>VLOOKUP(E903,'Info Metodos'!$A$2:$G$80,4,FALSE)</f>
        <v>#N/A</v>
      </c>
      <c r="J903" t="e">
        <f>VLOOKUP(E903,'Info Metodos'!$A$2:$G$80,3,FALSE)</f>
        <v>#N/A</v>
      </c>
      <c r="K903">
        <f t="shared" si="14"/>
        <v>902</v>
      </c>
      <c r="Q903" t="e">
        <f>VLOOKUP(D903,#REF!,1,FALSE)</f>
        <v>#REF!</v>
      </c>
      <c r="R903" t="str">
        <f>IFERROR(VLOOKUP(D903,#REF!,1,FALSE),"No entregado")</f>
        <v>No entregado</v>
      </c>
      <c r="S903" t="str">
        <f>IFERROR(VLOOKUP(D903,#REF!,1,FALSE),"No entregado")</f>
        <v>No entregado</v>
      </c>
    </row>
    <row r="904" spans="1:19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 t="s">
        <v>5721</v>
      </c>
      <c r="H904" t="s">
        <v>5721</v>
      </c>
      <c r="I904" t="e">
        <f>VLOOKUP(E904,'Info Metodos'!$A$2:$G$80,4,FALSE)</f>
        <v>#N/A</v>
      </c>
      <c r="J904" t="e">
        <f>VLOOKUP(E904,'Info Metodos'!$A$2:$G$80,3,FALSE)</f>
        <v>#N/A</v>
      </c>
      <c r="K904">
        <f t="shared" si="14"/>
        <v>903</v>
      </c>
      <c r="Q904" t="e">
        <f>VLOOKUP(D904,#REF!,1,FALSE)</f>
        <v>#REF!</v>
      </c>
      <c r="R904" t="str">
        <f>IFERROR(VLOOKUP(D904,#REF!,1,FALSE),"No entregado")</f>
        <v>No entregado</v>
      </c>
      <c r="S904" t="str">
        <f>IFERROR(VLOOKUP(D904,#REF!,1,FALSE),"No entregado")</f>
        <v>No entregado</v>
      </c>
    </row>
    <row r="905" spans="1:19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 t="s">
        <v>5721</v>
      </c>
      <c r="H905" t="s">
        <v>5721</v>
      </c>
      <c r="I905" t="e">
        <f>VLOOKUP(E905,'Info Metodos'!$A$2:$G$80,4,FALSE)</f>
        <v>#N/A</v>
      </c>
      <c r="J905" t="e">
        <f>VLOOKUP(E905,'Info Metodos'!$A$2:$G$80,3,FALSE)</f>
        <v>#N/A</v>
      </c>
      <c r="K905">
        <f t="shared" si="14"/>
        <v>904</v>
      </c>
      <c r="Q905" t="e">
        <f>VLOOKUP(D905,#REF!,1,FALSE)</f>
        <v>#REF!</v>
      </c>
      <c r="R905" t="str">
        <f>IFERROR(VLOOKUP(D905,#REF!,1,FALSE),"No entregado")</f>
        <v>No entregado</v>
      </c>
      <c r="S905" t="str">
        <f>IFERROR(VLOOKUP(D905,#REF!,1,FALSE),"No entregado")</f>
        <v>No entregado</v>
      </c>
    </row>
    <row r="906" spans="1:19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 t="s">
        <v>5721</v>
      </c>
      <c r="H906" t="s">
        <v>5721</v>
      </c>
      <c r="I906" t="e">
        <f>VLOOKUP(E906,'Info Metodos'!$A$2:$G$80,4,FALSE)</f>
        <v>#N/A</v>
      </c>
      <c r="J906" t="e">
        <f>VLOOKUP(E906,'Info Metodos'!$A$2:$G$80,3,FALSE)</f>
        <v>#N/A</v>
      </c>
      <c r="K906">
        <f t="shared" si="14"/>
        <v>905</v>
      </c>
      <c r="Q906" t="e">
        <f>VLOOKUP(D906,#REF!,1,FALSE)</f>
        <v>#REF!</v>
      </c>
      <c r="R906" t="str">
        <f>IFERROR(VLOOKUP(D906,#REF!,1,FALSE),"No entregado")</f>
        <v>No entregado</v>
      </c>
      <c r="S906" t="str">
        <f>IFERROR(VLOOKUP(D906,#REF!,1,FALSE),"No entregado")</f>
        <v>No entregado</v>
      </c>
    </row>
    <row r="907" spans="1:19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 t="s">
        <v>5721</v>
      </c>
      <c r="H907" t="s">
        <v>5721</v>
      </c>
      <c r="I907" t="e">
        <f>VLOOKUP(E907,'Info Metodos'!$A$2:$G$80,4,FALSE)</f>
        <v>#N/A</v>
      </c>
      <c r="J907" t="e">
        <f>VLOOKUP(E907,'Info Metodos'!$A$2:$G$80,3,FALSE)</f>
        <v>#N/A</v>
      </c>
      <c r="K907">
        <f t="shared" si="14"/>
        <v>906</v>
      </c>
      <c r="Q907" t="e">
        <f>VLOOKUP(D907,#REF!,1,FALSE)</f>
        <v>#REF!</v>
      </c>
      <c r="R907" t="str">
        <f>IFERROR(VLOOKUP(D907,#REF!,1,FALSE),"No entregado")</f>
        <v>No entregado</v>
      </c>
      <c r="S907" t="str">
        <f>IFERROR(VLOOKUP(D907,#REF!,1,FALSE),"No entregado")</f>
        <v>No entregado</v>
      </c>
    </row>
    <row r="908" spans="1:19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 t="s">
        <v>5721</v>
      </c>
      <c r="H908" t="s">
        <v>5721</v>
      </c>
      <c r="I908" t="e">
        <f>VLOOKUP(E908,'Info Metodos'!$A$2:$G$80,4,FALSE)</f>
        <v>#N/A</v>
      </c>
      <c r="J908" t="e">
        <f>VLOOKUP(E908,'Info Metodos'!$A$2:$G$80,3,FALSE)</f>
        <v>#N/A</v>
      </c>
      <c r="K908">
        <f t="shared" si="14"/>
        <v>907</v>
      </c>
      <c r="Q908" t="e">
        <f>VLOOKUP(D908,#REF!,1,FALSE)</f>
        <v>#REF!</v>
      </c>
      <c r="R908" t="str">
        <f>IFERROR(VLOOKUP(D908,#REF!,1,FALSE),"No entregado")</f>
        <v>No entregado</v>
      </c>
      <c r="S908" t="str">
        <f>IFERROR(VLOOKUP(D908,#REF!,1,FALSE),"No entregado")</f>
        <v>No entregado</v>
      </c>
    </row>
    <row r="909" spans="1:19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 t="s">
        <v>5721</v>
      </c>
      <c r="H909" t="s">
        <v>5721</v>
      </c>
      <c r="I909" t="e">
        <f>VLOOKUP(E909,'Info Metodos'!$A$2:$G$80,4,FALSE)</f>
        <v>#N/A</v>
      </c>
      <c r="J909" t="e">
        <f>VLOOKUP(E909,'Info Metodos'!$A$2:$G$80,3,FALSE)</f>
        <v>#N/A</v>
      </c>
      <c r="K909">
        <f t="shared" si="14"/>
        <v>908</v>
      </c>
      <c r="Q909" t="e">
        <f>VLOOKUP(D909,#REF!,1,FALSE)</f>
        <v>#REF!</v>
      </c>
      <c r="R909" t="str">
        <f>IFERROR(VLOOKUP(D909,#REF!,1,FALSE),"No entregado")</f>
        <v>No entregado</v>
      </c>
      <c r="S909" t="str">
        <f>IFERROR(VLOOKUP(D909,#REF!,1,FALSE),"No entregado")</f>
        <v>No entregado</v>
      </c>
    </row>
    <row r="910" spans="1:19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 t="s">
        <v>5721</v>
      </c>
      <c r="H910" t="s">
        <v>5721</v>
      </c>
      <c r="I910" t="e">
        <f>VLOOKUP(E910,'Info Metodos'!$A$2:$G$80,4,FALSE)</f>
        <v>#N/A</v>
      </c>
      <c r="J910" t="e">
        <f>VLOOKUP(E910,'Info Metodos'!$A$2:$G$80,3,FALSE)</f>
        <v>#N/A</v>
      </c>
      <c r="K910">
        <f t="shared" si="14"/>
        <v>909</v>
      </c>
      <c r="Q910" t="e">
        <f>VLOOKUP(D910,#REF!,1,FALSE)</f>
        <v>#REF!</v>
      </c>
      <c r="R910" t="str">
        <f>IFERROR(VLOOKUP(D910,#REF!,1,FALSE),"No entregado")</f>
        <v>No entregado</v>
      </c>
      <c r="S910" t="str">
        <f>IFERROR(VLOOKUP(D910,#REF!,1,FALSE),"No entregado")</f>
        <v>No entregado</v>
      </c>
    </row>
    <row r="911" spans="1:19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 t="s">
        <v>5721</v>
      </c>
      <c r="H911" t="s">
        <v>5721</v>
      </c>
      <c r="I911" t="e">
        <f>VLOOKUP(E911,'Info Metodos'!$A$2:$G$80,4,FALSE)</f>
        <v>#N/A</v>
      </c>
      <c r="J911" t="e">
        <f>VLOOKUP(E911,'Info Metodos'!$A$2:$G$80,3,FALSE)</f>
        <v>#N/A</v>
      </c>
      <c r="K911">
        <f t="shared" si="14"/>
        <v>910</v>
      </c>
      <c r="Q911" t="e">
        <f>VLOOKUP(D911,#REF!,1,FALSE)</f>
        <v>#REF!</v>
      </c>
      <c r="R911" t="str">
        <f>IFERROR(VLOOKUP(D911,#REF!,1,FALSE),"No entregado")</f>
        <v>No entregado</v>
      </c>
      <c r="S911" t="str">
        <f>IFERROR(VLOOKUP(D911,#REF!,1,FALSE),"No entregado")</f>
        <v>No entregado</v>
      </c>
    </row>
    <row r="912" spans="1:19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 t="s">
        <v>5721</v>
      </c>
      <c r="H912" t="s">
        <v>5721</v>
      </c>
      <c r="I912" t="e">
        <f>VLOOKUP(E912,'Info Metodos'!$A$2:$G$80,4,FALSE)</f>
        <v>#N/A</v>
      </c>
      <c r="J912" t="e">
        <f>VLOOKUP(E912,'Info Metodos'!$A$2:$G$80,3,FALSE)</f>
        <v>#N/A</v>
      </c>
      <c r="K912">
        <f t="shared" si="14"/>
        <v>911</v>
      </c>
      <c r="Q912" t="e">
        <f>VLOOKUP(D912,#REF!,1,FALSE)</f>
        <v>#REF!</v>
      </c>
      <c r="R912" t="str">
        <f>IFERROR(VLOOKUP(D912,#REF!,1,FALSE),"No entregado")</f>
        <v>No entregado</v>
      </c>
      <c r="S912" t="str">
        <f>IFERROR(VLOOKUP(D912,#REF!,1,FALSE),"No entregado")</f>
        <v>No entregado</v>
      </c>
    </row>
    <row r="913" spans="1:19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 t="s">
        <v>5721</v>
      </c>
      <c r="H913" t="s">
        <v>5721</v>
      </c>
      <c r="I913" t="e">
        <f>VLOOKUP(E913,'Info Metodos'!$A$2:$G$80,4,FALSE)</f>
        <v>#N/A</v>
      </c>
      <c r="J913" t="e">
        <f>VLOOKUP(E913,'Info Metodos'!$A$2:$G$80,3,FALSE)</f>
        <v>#N/A</v>
      </c>
      <c r="K913">
        <f t="shared" si="14"/>
        <v>912</v>
      </c>
      <c r="Q913" t="e">
        <f>VLOOKUP(D913,#REF!,1,FALSE)</f>
        <v>#REF!</v>
      </c>
      <c r="R913" t="str">
        <f>IFERROR(VLOOKUP(D913,#REF!,1,FALSE),"No entregado")</f>
        <v>No entregado</v>
      </c>
      <c r="S913" t="str">
        <f>IFERROR(VLOOKUP(D913,#REF!,1,FALSE),"No entregado")</f>
        <v>No entregado</v>
      </c>
    </row>
    <row r="914" spans="1:19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 t="s">
        <v>5721</v>
      </c>
      <c r="H914" t="s">
        <v>5721</v>
      </c>
      <c r="I914" t="e">
        <f>VLOOKUP(E914,'Info Metodos'!$A$2:$G$80,4,FALSE)</f>
        <v>#N/A</v>
      </c>
      <c r="J914" t="e">
        <f>VLOOKUP(E914,'Info Metodos'!$A$2:$G$80,3,FALSE)</f>
        <v>#N/A</v>
      </c>
      <c r="K914">
        <f t="shared" si="14"/>
        <v>913</v>
      </c>
      <c r="Q914" t="e">
        <f>VLOOKUP(D914,#REF!,1,FALSE)</f>
        <v>#REF!</v>
      </c>
      <c r="R914" t="str">
        <f>IFERROR(VLOOKUP(D914,#REF!,1,FALSE),"No entregado")</f>
        <v>No entregado</v>
      </c>
      <c r="S914" t="str">
        <f>IFERROR(VLOOKUP(D914,#REF!,1,FALSE),"No entregado")</f>
        <v>No entregado</v>
      </c>
    </row>
    <row r="915" spans="1:19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 t="s">
        <v>5721</v>
      </c>
      <c r="H915" t="s">
        <v>5721</v>
      </c>
      <c r="I915" t="e">
        <f>VLOOKUP(E915,'Info Metodos'!$A$2:$G$80,4,FALSE)</f>
        <v>#N/A</v>
      </c>
      <c r="J915" t="e">
        <f>VLOOKUP(E915,'Info Metodos'!$A$2:$G$80,3,FALSE)</f>
        <v>#N/A</v>
      </c>
      <c r="K915">
        <f t="shared" si="14"/>
        <v>914</v>
      </c>
      <c r="Q915" t="e">
        <f>VLOOKUP(D915,#REF!,1,FALSE)</f>
        <v>#REF!</v>
      </c>
      <c r="R915" t="str">
        <f>IFERROR(VLOOKUP(D915,#REF!,1,FALSE),"No entregado")</f>
        <v>No entregado</v>
      </c>
      <c r="S915" t="str">
        <f>IFERROR(VLOOKUP(D915,#REF!,1,FALSE),"No entregado")</f>
        <v>No entregado</v>
      </c>
    </row>
    <row r="916" spans="1:19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 t="s">
        <v>5721</v>
      </c>
      <c r="H916" t="s">
        <v>5721</v>
      </c>
      <c r="I916" t="e">
        <f>VLOOKUP(E916,'Info Metodos'!$A$2:$G$80,4,FALSE)</f>
        <v>#N/A</v>
      </c>
      <c r="J916" t="e">
        <f>VLOOKUP(E916,'Info Metodos'!$A$2:$G$80,3,FALSE)</f>
        <v>#N/A</v>
      </c>
      <c r="K916">
        <f t="shared" si="14"/>
        <v>915</v>
      </c>
      <c r="Q916" t="e">
        <f>VLOOKUP(D916,#REF!,1,FALSE)</f>
        <v>#REF!</v>
      </c>
      <c r="R916" t="str">
        <f>IFERROR(VLOOKUP(D916,#REF!,1,FALSE),"No entregado")</f>
        <v>No entregado</v>
      </c>
      <c r="S916" t="str">
        <f>IFERROR(VLOOKUP(D916,#REF!,1,FALSE),"No entregado")</f>
        <v>No entregado</v>
      </c>
    </row>
    <row r="917" spans="1:19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 t="s">
        <v>5721</v>
      </c>
      <c r="H917" t="s">
        <v>5721</v>
      </c>
      <c r="I917" t="e">
        <f>VLOOKUP(E917,'Info Metodos'!$A$2:$G$80,4,FALSE)</f>
        <v>#N/A</v>
      </c>
      <c r="J917" t="e">
        <f>VLOOKUP(E917,'Info Metodos'!$A$2:$G$80,3,FALSE)</f>
        <v>#N/A</v>
      </c>
      <c r="K917">
        <f t="shared" si="14"/>
        <v>916</v>
      </c>
      <c r="Q917" t="e">
        <f>VLOOKUP(D917,#REF!,1,FALSE)</f>
        <v>#REF!</v>
      </c>
      <c r="R917" t="str">
        <f>IFERROR(VLOOKUP(D917,#REF!,1,FALSE),"No entregado")</f>
        <v>No entregado</v>
      </c>
      <c r="S917" t="str">
        <f>IFERROR(VLOOKUP(D917,#REF!,1,FALSE),"No entregado")</f>
        <v>No entregado</v>
      </c>
    </row>
    <row r="918" spans="1:19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 t="s">
        <v>5721</v>
      </c>
      <c r="H918" t="s">
        <v>5721</v>
      </c>
      <c r="I918" t="e">
        <f>VLOOKUP(E918,'Info Metodos'!$A$2:$G$80,4,FALSE)</f>
        <v>#N/A</v>
      </c>
      <c r="J918" t="e">
        <f>VLOOKUP(E918,'Info Metodos'!$A$2:$G$80,3,FALSE)</f>
        <v>#N/A</v>
      </c>
      <c r="K918">
        <f t="shared" si="14"/>
        <v>917</v>
      </c>
      <c r="Q918" t="e">
        <f>VLOOKUP(D918,#REF!,1,FALSE)</f>
        <v>#REF!</v>
      </c>
      <c r="R918" t="str">
        <f>IFERROR(VLOOKUP(D918,#REF!,1,FALSE),"No entregado")</f>
        <v>No entregado</v>
      </c>
      <c r="S918" t="str">
        <f>IFERROR(VLOOKUP(D918,#REF!,1,FALSE),"No entregado")</f>
        <v>No entregado</v>
      </c>
    </row>
    <row r="919" spans="1:19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 t="s">
        <v>5721</v>
      </c>
      <c r="H919" t="s">
        <v>5721</v>
      </c>
      <c r="I919" t="e">
        <f>VLOOKUP(E919,'Info Metodos'!$A$2:$G$80,4,FALSE)</f>
        <v>#N/A</v>
      </c>
      <c r="J919" t="e">
        <f>VLOOKUP(E919,'Info Metodos'!$A$2:$G$80,3,FALSE)</f>
        <v>#N/A</v>
      </c>
      <c r="K919">
        <f t="shared" si="14"/>
        <v>918</v>
      </c>
      <c r="Q919" t="e">
        <f>VLOOKUP(D919,#REF!,1,FALSE)</f>
        <v>#REF!</v>
      </c>
      <c r="R919" t="str">
        <f>IFERROR(VLOOKUP(D919,#REF!,1,FALSE),"No entregado")</f>
        <v>No entregado</v>
      </c>
      <c r="S919" t="str">
        <f>IFERROR(VLOOKUP(D919,#REF!,1,FALSE),"No entregado")</f>
        <v>No entregado</v>
      </c>
    </row>
    <row r="920" spans="1:19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 t="s">
        <v>5721</v>
      </c>
      <c r="H920" t="s">
        <v>5721</v>
      </c>
      <c r="I920" t="e">
        <f>VLOOKUP(E920,'Info Metodos'!$A$2:$G$80,4,FALSE)</f>
        <v>#N/A</v>
      </c>
      <c r="J920" t="e">
        <f>VLOOKUP(E920,'Info Metodos'!$A$2:$G$80,3,FALSE)</f>
        <v>#N/A</v>
      </c>
      <c r="K920">
        <f t="shared" si="14"/>
        <v>919</v>
      </c>
      <c r="Q920" t="e">
        <f>VLOOKUP(D920,#REF!,1,FALSE)</f>
        <v>#REF!</v>
      </c>
      <c r="R920" t="str">
        <f>IFERROR(VLOOKUP(D920,#REF!,1,FALSE),"No entregado")</f>
        <v>No entregado</v>
      </c>
      <c r="S920" t="str">
        <f>IFERROR(VLOOKUP(D920,#REF!,1,FALSE),"No entregado")</f>
        <v>No entregado</v>
      </c>
    </row>
    <row r="921" spans="1:19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 t="s">
        <v>5721</v>
      </c>
      <c r="H921" t="s">
        <v>5721</v>
      </c>
      <c r="I921" t="e">
        <f>VLOOKUP(E921,'Info Metodos'!$A$2:$G$80,4,FALSE)</f>
        <v>#N/A</v>
      </c>
      <c r="J921" t="e">
        <f>VLOOKUP(E921,'Info Metodos'!$A$2:$G$80,3,FALSE)</f>
        <v>#N/A</v>
      </c>
      <c r="K921">
        <f t="shared" si="14"/>
        <v>920</v>
      </c>
      <c r="Q921" t="e">
        <f>VLOOKUP(D921,#REF!,1,FALSE)</f>
        <v>#REF!</v>
      </c>
      <c r="R921" t="str">
        <f>IFERROR(VLOOKUP(D921,#REF!,1,FALSE),"No entregado")</f>
        <v>No entregado</v>
      </c>
      <c r="S921" t="str">
        <f>IFERROR(VLOOKUP(D921,#REF!,1,FALSE),"No entregado")</f>
        <v>No entregado</v>
      </c>
    </row>
    <row r="922" spans="1:19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 t="s">
        <v>5721</v>
      </c>
      <c r="H922" t="s">
        <v>5721</v>
      </c>
      <c r="I922" t="e">
        <f>VLOOKUP(E922,'Info Metodos'!$A$2:$G$80,4,FALSE)</f>
        <v>#N/A</v>
      </c>
      <c r="J922" t="e">
        <f>VLOOKUP(E922,'Info Metodos'!$A$2:$G$80,3,FALSE)</f>
        <v>#N/A</v>
      </c>
      <c r="K922">
        <f t="shared" si="14"/>
        <v>921</v>
      </c>
      <c r="Q922" t="e">
        <f>VLOOKUP(D922,#REF!,1,FALSE)</f>
        <v>#REF!</v>
      </c>
      <c r="R922" t="str">
        <f>IFERROR(VLOOKUP(D922,#REF!,1,FALSE),"No entregado")</f>
        <v>No entregado</v>
      </c>
      <c r="S922" t="str">
        <f>IFERROR(VLOOKUP(D922,#REF!,1,FALSE),"No entregado")</f>
        <v>No entregado</v>
      </c>
    </row>
    <row r="923" spans="1:19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 t="s">
        <v>5721</v>
      </c>
      <c r="H923" t="s">
        <v>5721</v>
      </c>
      <c r="I923" t="e">
        <f>VLOOKUP(E923,'Info Metodos'!$A$2:$G$80,4,FALSE)</f>
        <v>#N/A</v>
      </c>
      <c r="J923" t="e">
        <f>VLOOKUP(E923,'Info Metodos'!$A$2:$G$80,3,FALSE)</f>
        <v>#N/A</v>
      </c>
      <c r="K923">
        <f t="shared" si="14"/>
        <v>922</v>
      </c>
      <c r="Q923" t="e">
        <f>VLOOKUP(D923,#REF!,1,FALSE)</f>
        <v>#REF!</v>
      </c>
      <c r="R923" t="str">
        <f>IFERROR(VLOOKUP(D923,#REF!,1,FALSE),"No entregado")</f>
        <v>No entregado</v>
      </c>
      <c r="S923" t="str">
        <f>IFERROR(VLOOKUP(D923,#REF!,1,FALSE),"No entregado")</f>
        <v>No entregado</v>
      </c>
    </row>
    <row r="924" spans="1:19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 t="s">
        <v>5721</v>
      </c>
      <c r="H924" t="s">
        <v>5721</v>
      </c>
      <c r="I924" t="e">
        <f>VLOOKUP(E924,'Info Metodos'!$A$2:$G$80,4,FALSE)</f>
        <v>#N/A</v>
      </c>
      <c r="J924" t="e">
        <f>VLOOKUP(E924,'Info Metodos'!$A$2:$G$80,3,FALSE)</f>
        <v>#N/A</v>
      </c>
      <c r="K924">
        <f t="shared" si="14"/>
        <v>923</v>
      </c>
      <c r="Q924" t="e">
        <f>VLOOKUP(D924,#REF!,1,FALSE)</f>
        <v>#REF!</v>
      </c>
      <c r="R924" t="str">
        <f>IFERROR(VLOOKUP(D924,#REF!,1,FALSE),"No entregado")</f>
        <v>No entregado</v>
      </c>
      <c r="S924" t="str">
        <f>IFERROR(VLOOKUP(D924,#REF!,1,FALSE),"No entregado")</f>
        <v>No entregado</v>
      </c>
    </row>
    <row r="925" spans="1:19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 t="s">
        <v>5721</v>
      </c>
      <c r="H925" t="s">
        <v>5721</v>
      </c>
      <c r="I925" t="e">
        <f>VLOOKUP(E925,'Info Metodos'!$A$2:$G$80,4,FALSE)</f>
        <v>#N/A</v>
      </c>
      <c r="J925" t="e">
        <f>VLOOKUP(E925,'Info Metodos'!$A$2:$G$80,3,FALSE)</f>
        <v>#N/A</v>
      </c>
      <c r="K925">
        <f t="shared" si="14"/>
        <v>924</v>
      </c>
      <c r="Q925" t="e">
        <f>VLOOKUP(D925,#REF!,1,FALSE)</f>
        <v>#REF!</v>
      </c>
      <c r="R925" t="str">
        <f>IFERROR(VLOOKUP(D925,#REF!,1,FALSE),"No entregado")</f>
        <v>No entregado</v>
      </c>
      <c r="S925" t="str">
        <f>IFERROR(VLOOKUP(D925,#REF!,1,FALSE),"No entregado")</f>
        <v>No entregado</v>
      </c>
    </row>
    <row r="926" spans="1:19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 t="s">
        <v>5721</v>
      </c>
      <c r="H926" t="s">
        <v>5721</v>
      </c>
      <c r="I926" t="e">
        <f>VLOOKUP(E926,'Info Metodos'!$A$2:$G$80,4,FALSE)</f>
        <v>#N/A</v>
      </c>
      <c r="J926" t="e">
        <f>VLOOKUP(E926,'Info Metodos'!$A$2:$G$80,3,FALSE)</f>
        <v>#N/A</v>
      </c>
      <c r="K926">
        <f t="shared" si="14"/>
        <v>925</v>
      </c>
      <c r="Q926" t="e">
        <f>VLOOKUP(D926,#REF!,1,FALSE)</f>
        <v>#REF!</v>
      </c>
      <c r="R926" t="str">
        <f>IFERROR(VLOOKUP(D926,#REF!,1,FALSE),"No entregado")</f>
        <v>No entregado</v>
      </c>
      <c r="S926" t="str">
        <f>IFERROR(VLOOKUP(D926,#REF!,1,FALSE),"No entregado")</f>
        <v>No entregado</v>
      </c>
    </row>
    <row r="927" spans="1:19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 t="s">
        <v>5721</v>
      </c>
      <c r="H927" t="s">
        <v>5721</v>
      </c>
      <c r="I927" t="e">
        <f>VLOOKUP(E927,'Info Metodos'!$A$2:$G$80,4,FALSE)</f>
        <v>#N/A</v>
      </c>
      <c r="J927" t="e">
        <f>VLOOKUP(E927,'Info Metodos'!$A$2:$G$80,3,FALSE)</f>
        <v>#N/A</v>
      </c>
      <c r="K927">
        <f t="shared" si="14"/>
        <v>926</v>
      </c>
      <c r="Q927" t="e">
        <f>VLOOKUP(D927,#REF!,1,FALSE)</f>
        <v>#REF!</v>
      </c>
      <c r="R927" t="str">
        <f>IFERROR(VLOOKUP(D927,#REF!,1,FALSE),"No entregado")</f>
        <v>No entregado</v>
      </c>
      <c r="S927" t="str">
        <f>IFERROR(VLOOKUP(D927,#REF!,1,FALSE),"No entregado")</f>
        <v>No entregado</v>
      </c>
    </row>
    <row r="928" spans="1:19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 t="s">
        <v>5721</v>
      </c>
      <c r="H928" t="s">
        <v>5721</v>
      </c>
      <c r="I928" t="e">
        <f>VLOOKUP(E928,'Info Metodos'!$A$2:$G$80,4,FALSE)</f>
        <v>#N/A</v>
      </c>
      <c r="J928" t="e">
        <f>VLOOKUP(E928,'Info Metodos'!$A$2:$G$80,3,FALSE)</f>
        <v>#N/A</v>
      </c>
      <c r="K928">
        <f t="shared" si="14"/>
        <v>927</v>
      </c>
      <c r="Q928" t="e">
        <f>VLOOKUP(D928,#REF!,1,FALSE)</f>
        <v>#REF!</v>
      </c>
      <c r="R928" t="str">
        <f>IFERROR(VLOOKUP(D928,#REF!,1,FALSE),"No entregado")</f>
        <v>No entregado</v>
      </c>
      <c r="S928" t="str">
        <f>IFERROR(VLOOKUP(D928,#REF!,1,FALSE),"No entregado")</f>
        <v>No entregado</v>
      </c>
    </row>
    <row r="929" spans="1:19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 t="s">
        <v>5721</v>
      </c>
      <c r="H929" t="s">
        <v>5721</v>
      </c>
      <c r="I929" t="e">
        <f>VLOOKUP(E929,'Info Metodos'!$A$2:$G$80,4,FALSE)</f>
        <v>#N/A</v>
      </c>
      <c r="J929" t="e">
        <f>VLOOKUP(E929,'Info Metodos'!$A$2:$G$80,3,FALSE)</f>
        <v>#N/A</v>
      </c>
      <c r="K929">
        <f t="shared" si="14"/>
        <v>928</v>
      </c>
      <c r="Q929" t="e">
        <f>VLOOKUP(D929,#REF!,1,FALSE)</f>
        <v>#REF!</v>
      </c>
      <c r="R929" t="str">
        <f>IFERROR(VLOOKUP(D929,#REF!,1,FALSE),"No entregado")</f>
        <v>No entregado</v>
      </c>
      <c r="S929" t="str">
        <f>IFERROR(VLOOKUP(D929,#REF!,1,FALSE),"No entregado")</f>
        <v>No entregado</v>
      </c>
    </row>
    <row r="930" spans="1:19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 t="s">
        <v>5721</v>
      </c>
      <c r="H930" t="s">
        <v>5721</v>
      </c>
      <c r="I930" t="e">
        <f>VLOOKUP(E930,'Info Metodos'!$A$2:$G$80,4,FALSE)</f>
        <v>#N/A</v>
      </c>
      <c r="J930" t="e">
        <f>VLOOKUP(E930,'Info Metodos'!$A$2:$G$80,3,FALSE)</f>
        <v>#N/A</v>
      </c>
      <c r="K930">
        <f t="shared" si="14"/>
        <v>929</v>
      </c>
      <c r="Q930" t="e">
        <f>VLOOKUP(D930,#REF!,1,FALSE)</f>
        <v>#REF!</v>
      </c>
      <c r="R930" t="str">
        <f>IFERROR(VLOOKUP(D930,#REF!,1,FALSE),"No entregado")</f>
        <v>No entregado</v>
      </c>
      <c r="S930" t="str">
        <f>IFERROR(VLOOKUP(D930,#REF!,1,FALSE),"No entregado")</f>
        <v>No entregado</v>
      </c>
    </row>
    <row r="931" spans="1:19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 t="s">
        <v>5721</v>
      </c>
      <c r="H931" t="s">
        <v>5721</v>
      </c>
      <c r="I931" t="e">
        <f>VLOOKUP(E931,'Info Metodos'!$A$2:$G$80,4,FALSE)</f>
        <v>#N/A</v>
      </c>
      <c r="J931" t="e">
        <f>VLOOKUP(E931,'Info Metodos'!$A$2:$G$80,3,FALSE)</f>
        <v>#N/A</v>
      </c>
      <c r="K931">
        <f t="shared" si="14"/>
        <v>930</v>
      </c>
      <c r="Q931" t="e">
        <f>VLOOKUP(D931,#REF!,1,FALSE)</f>
        <v>#REF!</v>
      </c>
      <c r="R931" t="str">
        <f>IFERROR(VLOOKUP(D931,#REF!,1,FALSE),"No entregado")</f>
        <v>No entregado</v>
      </c>
      <c r="S931" t="str">
        <f>IFERROR(VLOOKUP(D931,#REF!,1,FALSE),"No entregado")</f>
        <v>No entregado</v>
      </c>
    </row>
    <row r="932" spans="1:19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 t="s">
        <v>5721</v>
      </c>
      <c r="H932" t="s">
        <v>5721</v>
      </c>
      <c r="I932" t="e">
        <f>VLOOKUP(E932,'Info Metodos'!$A$2:$G$80,4,FALSE)</f>
        <v>#N/A</v>
      </c>
      <c r="J932" t="e">
        <f>VLOOKUP(E932,'Info Metodos'!$A$2:$G$80,3,FALSE)</f>
        <v>#N/A</v>
      </c>
      <c r="K932">
        <f t="shared" si="14"/>
        <v>931</v>
      </c>
      <c r="Q932" t="e">
        <f>VLOOKUP(D932,#REF!,1,FALSE)</f>
        <v>#REF!</v>
      </c>
      <c r="R932" t="str">
        <f>IFERROR(VLOOKUP(D932,#REF!,1,FALSE),"No entregado")</f>
        <v>No entregado</v>
      </c>
      <c r="S932" t="str">
        <f>IFERROR(VLOOKUP(D932,#REF!,1,FALSE),"No entregado")</f>
        <v>No entregado</v>
      </c>
    </row>
    <row r="933" spans="1:19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 t="s">
        <v>5721</v>
      </c>
      <c r="H933" t="s">
        <v>5721</v>
      </c>
      <c r="I933" t="e">
        <f>VLOOKUP(E933,'Info Metodos'!$A$2:$G$80,4,FALSE)</f>
        <v>#N/A</v>
      </c>
      <c r="J933" t="e">
        <f>VLOOKUP(E933,'Info Metodos'!$A$2:$G$80,3,FALSE)</f>
        <v>#N/A</v>
      </c>
      <c r="K933">
        <f t="shared" si="14"/>
        <v>932</v>
      </c>
      <c r="Q933" t="e">
        <f>VLOOKUP(D933,#REF!,1,FALSE)</f>
        <v>#REF!</v>
      </c>
      <c r="R933" t="str">
        <f>IFERROR(VLOOKUP(D933,#REF!,1,FALSE),"No entregado")</f>
        <v>No entregado</v>
      </c>
      <c r="S933" t="str">
        <f>IFERROR(VLOOKUP(D933,#REF!,1,FALSE),"No entregado")</f>
        <v>No entregado</v>
      </c>
    </row>
    <row r="934" spans="1:19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 t="s">
        <v>5721</v>
      </c>
      <c r="H934" t="s">
        <v>5721</v>
      </c>
      <c r="I934" t="e">
        <f>VLOOKUP(E934,'Info Metodos'!$A$2:$G$80,4,FALSE)</f>
        <v>#N/A</v>
      </c>
      <c r="J934" t="e">
        <f>VLOOKUP(E934,'Info Metodos'!$A$2:$G$80,3,FALSE)</f>
        <v>#N/A</v>
      </c>
      <c r="K934">
        <f t="shared" si="14"/>
        <v>933</v>
      </c>
      <c r="Q934" t="e">
        <f>VLOOKUP(D934,#REF!,1,FALSE)</f>
        <v>#REF!</v>
      </c>
      <c r="R934" t="str">
        <f>IFERROR(VLOOKUP(D934,#REF!,1,FALSE),"No entregado")</f>
        <v>No entregado</v>
      </c>
      <c r="S934" t="str">
        <f>IFERROR(VLOOKUP(D934,#REF!,1,FALSE),"No entregado")</f>
        <v>No entregado</v>
      </c>
    </row>
    <row r="935" spans="1:19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 t="s">
        <v>5721</v>
      </c>
      <c r="H935" t="s">
        <v>5721</v>
      </c>
      <c r="I935" t="e">
        <f>VLOOKUP(E935,'Info Metodos'!$A$2:$G$80,4,FALSE)</f>
        <v>#N/A</v>
      </c>
      <c r="J935" t="e">
        <f>VLOOKUP(E935,'Info Metodos'!$A$2:$G$80,3,FALSE)</f>
        <v>#N/A</v>
      </c>
      <c r="K935">
        <f t="shared" si="14"/>
        <v>934</v>
      </c>
      <c r="Q935" t="e">
        <f>VLOOKUP(D935,#REF!,1,FALSE)</f>
        <v>#REF!</v>
      </c>
      <c r="R935" t="str">
        <f>IFERROR(VLOOKUP(D935,#REF!,1,FALSE),"No entregado")</f>
        <v>No entregado</v>
      </c>
      <c r="S935" t="str">
        <f>IFERROR(VLOOKUP(D935,#REF!,1,FALSE),"No entregado")</f>
        <v>No entregado</v>
      </c>
    </row>
    <row r="936" spans="1:19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 t="s">
        <v>5721</v>
      </c>
      <c r="H936" t="s">
        <v>5721</v>
      </c>
      <c r="I936" t="e">
        <f>VLOOKUP(E936,'Info Metodos'!$A$2:$G$80,4,FALSE)</f>
        <v>#N/A</v>
      </c>
      <c r="J936" t="e">
        <f>VLOOKUP(E936,'Info Metodos'!$A$2:$G$80,3,FALSE)</f>
        <v>#N/A</v>
      </c>
      <c r="K936">
        <f t="shared" si="14"/>
        <v>935</v>
      </c>
      <c r="Q936" t="e">
        <f>VLOOKUP(D936,#REF!,1,FALSE)</f>
        <v>#REF!</v>
      </c>
      <c r="R936" t="str">
        <f>IFERROR(VLOOKUP(D936,#REF!,1,FALSE),"No entregado")</f>
        <v>No entregado</v>
      </c>
      <c r="S936" t="str">
        <f>IFERROR(VLOOKUP(D936,#REF!,1,FALSE),"No entregado")</f>
        <v>No entregado</v>
      </c>
    </row>
    <row r="937" spans="1:19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 t="s">
        <v>5721</v>
      </c>
      <c r="H937" t="s">
        <v>5721</v>
      </c>
      <c r="I937" t="e">
        <f>VLOOKUP(E937,'Info Metodos'!$A$2:$G$80,4,FALSE)</f>
        <v>#N/A</v>
      </c>
      <c r="J937" t="e">
        <f>VLOOKUP(E937,'Info Metodos'!$A$2:$G$80,3,FALSE)</f>
        <v>#N/A</v>
      </c>
      <c r="K937">
        <f t="shared" si="14"/>
        <v>936</v>
      </c>
      <c r="Q937" t="e">
        <f>VLOOKUP(D937,#REF!,1,FALSE)</f>
        <v>#REF!</v>
      </c>
      <c r="R937" t="str">
        <f>IFERROR(VLOOKUP(D937,#REF!,1,FALSE),"No entregado")</f>
        <v>No entregado</v>
      </c>
      <c r="S937" t="str">
        <f>IFERROR(VLOOKUP(D937,#REF!,1,FALSE),"No entregado")</f>
        <v>No entregado</v>
      </c>
    </row>
    <row r="938" spans="1:19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 t="s">
        <v>5721</v>
      </c>
      <c r="H938" t="s">
        <v>5721</v>
      </c>
      <c r="I938" t="e">
        <f>VLOOKUP(E938,'Info Metodos'!$A$2:$G$80,4,FALSE)</f>
        <v>#N/A</v>
      </c>
      <c r="J938" t="e">
        <f>VLOOKUP(E938,'Info Metodos'!$A$2:$G$80,3,FALSE)</f>
        <v>#N/A</v>
      </c>
      <c r="K938">
        <f t="shared" si="14"/>
        <v>937</v>
      </c>
      <c r="Q938" t="e">
        <f>VLOOKUP(D938,#REF!,1,FALSE)</f>
        <v>#REF!</v>
      </c>
      <c r="R938" t="str">
        <f>IFERROR(VLOOKUP(D938,#REF!,1,FALSE),"No entregado")</f>
        <v>No entregado</v>
      </c>
      <c r="S938" t="str">
        <f>IFERROR(VLOOKUP(D938,#REF!,1,FALSE),"No entregado")</f>
        <v>No entregado</v>
      </c>
    </row>
    <row r="939" spans="1:19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 t="s">
        <v>5721</v>
      </c>
      <c r="H939" t="s">
        <v>5721</v>
      </c>
      <c r="I939" t="e">
        <f>VLOOKUP(E939,'Info Metodos'!$A$2:$G$80,4,FALSE)</f>
        <v>#N/A</v>
      </c>
      <c r="J939" t="e">
        <f>VLOOKUP(E939,'Info Metodos'!$A$2:$G$80,3,FALSE)</f>
        <v>#N/A</v>
      </c>
      <c r="K939">
        <f t="shared" si="14"/>
        <v>938</v>
      </c>
      <c r="Q939" t="e">
        <f>VLOOKUP(D939,#REF!,1,FALSE)</f>
        <v>#REF!</v>
      </c>
      <c r="R939" t="str">
        <f>IFERROR(VLOOKUP(D939,#REF!,1,FALSE),"No entregado")</f>
        <v>No entregado</v>
      </c>
      <c r="S939" t="str">
        <f>IFERROR(VLOOKUP(D939,#REF!,1,FALSE),"No entregado")</f>
        <v>No entregado</v>
      </c>
    </row>
    <row r="940" spans="1:19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 t="s">
        <v>5721</v>
      </c>
      <c r="H940" t="s">
        <v>5721</v>
      </c>
      <c r="I940" t="e">
        <f>VLOOKUP(E940,'Info Metodos'!$A$2:$G$80,4,FALSE)</f>
        <v>#N/A</v>
      </c>
      <c r="J940" t="e">
        <f>VLOOKUP(E940,'Info Metodos'!$A$2:$G$80,3,FALSE)</f>
        <v>#N/A</v>
      </c>
      <c r="K940">
        <f t="shared" si="14"/>
        <v>939</v>
      </c>
      <c r="Q940" t="e">
        <f>VLOOKUP(D940,#REF!,1,FALSE)</f>
        <v>#REF!</v>
      </c>
      <c r="R940" t="str">
        <f>IFERROR(VLOOKUP(D940,#REF!,1,FALSE),"No entregado")</f>
        <v>No entregado</v>
      </c>
      <c r="S940" t="str">
        <f>IFERROR(VLOOKUP(D940,#REF!,1,FALSE),"No entregado")</f>
        <v>No entregado</v>
      </c>
    </row>
    <row r="941" spans="1:19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 t="s">
        <v>5721</v>
      </c>
      <c r="H941" t="s">
        <v>5721</v>
      </c>
      <c r="I941" t="e">
        <f>VLOOKUP(E941,'Info Metodos'!$A$2:$G$80,4,FALSE)</f>
        <v>#N/A</v>
      </c>
      <c r="J941" t="e">
        <f>VLOOKUP(E941,'Info Metodos'!$A$2:$G$80,3,FALSE)</f>
        <v>#N/A</v>
      </c>
      <c r="K941">
        <f t="shared" si="14"/>
        <v>940</v>
      </c>
      <c r="Q941" t="e">
        <f>VLOOKUP(D941,#REF!,1,FALSE)</f>
        <v>#REF!</v>
      </c>
      <c r="R941" t="str">
        <f>IFERROR(VLOOKUP(D941,#REF!,1,FALSE),"No entregado")</f>
        <v>No entregado</v>
      </c>
      <c r="S941" t="str">
        <f>IFERROR(VLOOKUP(D941,#REF!,1,FALSE),"No entregado")</f>
        <v>No entregado</v>
      </c>
    </row>
    <row r="942" spans="1:19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 t="s">
        <v>5721</v>
      </c>
      <c r="H942" t="s">
        <v>5721</v>
      </c>
      <c r="I942" t="e">
        <f>VLOOKUP(E942,'Info Metodos'!$A$2:$G$80,4,FALSE)</f>
        <v>#N/A</v>
      </c>
      <c r="J942" t="e">
        <f>VLOOKUP(E942,'Info Metodos'!$A$2:$G$80,3,FALSE)</f>
        <v>#N/A</v>
      </c>
      <c r="K942">
        <f t="shared" si="14"/>
        <v>941</v>
      </c>
      <c r="Q942" t="e">
        <f>VLOOKUP(D942,#REF!,1,FALSE)</f>
        <v>#REF!</v>
      </c>
      <c r="R942" t="str">
        <f>IFERROR(VLOOKUP(D942,#REF!,1,FALSE),"No entregado")</f>
        <v>No entregado</v>
      </c>
      <c r="S942" t="str">
        <f>IFERROR(VLOOKUP(D942,#REF!,1,FALSE),"No entregado")</f>
        <v>No entregado</v>
      </c>
    </row>
    <row r="943" spans="1:19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 t="s">
        <v>5721</v>
      </c>
      <c r="H943" t="s">
        <v>5721</v>
      </c>
      <c r="I943" t="e">
        <f>VLOOKUP(E943,'Info Metodos'!$A$2:$G$80,4,FALSE)</f>
        <v>#N/A</v>
      </c>
      <c r="J943" t="e">
        <f>VLOOKUP(E943,'Info Metodos'!$A$2:$G$80,3,FALSE)</f>
        <v>#N/A</v>
      </c>
      <c r="K943">
        <f t="shared" si="14"/>
        <v>942</v>
      </c>
      <c r="Q943" t="e">
        <f>VLOOKUP(D943,#REF!,1,FALSE)</f>
        <v>#REF!</v>
      </c>
      <c r="R943" t="str">
        <f>IFERROR(VLOOKUP(D943,#REF!,1,FALSE),"No entregado")</f>
        <v>No entregado</v>
      </c>
      <c r="S943" t="str">
        <f>IFERROR(VLOOKUP(D943,#REF!,1,FALSE),"No entregado")</f>
        <v>No entregado</v>
      </c>
    </row>
    <row r="944" spans="1:19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 t="s">
        <v>5721</v>
      </c>
      <c r="H944" t="s">
        <v>5721</v>
      </c>
      <c r="I944" t="e">
        <f>VLOOKUP(E944,'Info Metodos'!$A$2:$G$80,4,FALSE)</f>
        <v>#N/A</v>
      </c>
      <c r="J944" t="e">
        <f>VLOOKUP(E944,'Info Metodos'!$A$2:$G$80,3,FALSE)</f>
        <v>#N/A</v>
      </c>
      <c r="K944">
        <f t="shared" si="14"/>
        <v>943</v>
      </c>
      <c r="Q944" t="e">
        <f>VLOOKUP(D944,#REF!,1,FALSE)</f>
        <v>#REF!</v>
      </c>
      <c r="R944" t="str">
        <f>IFERROR(VLOOKUP(D944,#REF!,1,FALSE),"No entregado")</f>
        <v>No entregado</v>
      </c>
      <c r="S944" t="str">
        <f>IFERROR(VLOOKUP(D944,#REF!,1,FALSE),"No entregado")</f>
        <v>No entregado</v>
      </c>
    </row>
    <row r="945" spans="1:19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 t="s">
        <v>5721</v>
      </c>
      <c r="H945" t="s">
        <v>5721</v>
      </c>
      <c r="I945" t="e">
        <f>VLOOKUP(E945,'Info Metodos'!$A$2:$G$80,4,FALSE)</f>
        <v>#N/A</v>
      </c>
      <c r="J945" t="e">
        <f>VLOOKUP(E945,'Info Metodos'!$A$2:$G$80,3,FALSE)</f>
        <v>#N/A</v>
      </c>
      <c r="K945">
        <f t="shared" si="14"/>
        <v>944</v>
      </c>
      <c r="Q945" t="e">
        <f>VLOOKUP(D945,#REF!,1,FALSE)</f>
        <v>#REF!</v>
      </c>
      <c r="R945" t="str">
        <f>IFERROR(VLOOKUP(D945,#REF!,1,FALSE),"No entregado")</f>
        <v>No entregado</v>
      </c>
      <c r="S945" t="str">
        <f>IFERROR(VLOOKUP(D945,#REF!,1,FALSE),"No entregado")</f>
        <v>No entregado</v>
      </c>
    </row>
    <row r="946" spans="1:19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 t="s">
        <v>5721</v>
      </c>
      <c r="H946" t="s">
        <v>5721</v>
      </c>
      <c r="I946" t="e">
        <f>VLOOKUP(E946,'Info Metodos'!$A$2:$G$80,4,FALSE)</f>
        <v>#N/A</v>
      </c>
      <c r="J946" t="e">
        <f>VLOOKUP(E946,'Info Metodos'!$A$2:$G$80,3,FALSE)</f>
        <v>#N/A</v>
      </c>
      <c r="K946">
        <f t="shared" si="14"/>
        <v>945</v>
      </c>
      <c r="Q946" t="e">
        <f>VLOOKUP(D946,#REF!,1,FALSE)</f>
        <v>#REF!</v>
      </c>
      <c r="R946" t="str">
        <f>IFERROR(VLOOKUP(D946,#REF!,1,FALSE),"No entregado")</f>
        <v>No entregado</v>
      </c>
      <c r="S946" t="str">
        <f>IFERROR(VLOOKUP(D946,#REF!,1,FALSE),"No entregado")</f>
        <v>No entregado</v>
      </c>
    </row>
    <row r="947" spans="1:19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 t="s">
        <v>5721</v>
      </c>
      <c r="H947" t="s">
        <v>5721</v>
      </c>
      <c r="I947" t="e">
        <f>VLOOKUP(E947,'Info Metodos'!$A$2:$G$80,4,FALSE)</f>
        <v>#N/A</v>
      </c>
      <c r="J947" t="e">
        <f>VLOOKUP(E947,'Info Metodos'!$A$2:$G$80,3,FALSE)</f>
        <v>#N/A</v>
      </c>
      <c r="K947">
        <f t="shared" si="14"/>
        <v>946</v>
      </c>
      <c r="Q947" t="e">
        <f>VLOOKUP(D947,#REF!,1,FALSE)</f>
        <v>#REF!</v>
      </c>
      <c r="R947" t="str">
        <f>IFERROR(VLOOKUP(D947,#REF!,1,FALSE),"No entregado")</f>
        <v>No entregado</v>
      </c>
      <c r="S947" t="str">
        <f>IFERROR(VLOOKUP(D947,#REF!,1,FALSE),"No entregado")</f>
        <v>No entregado</v>
      </c>
    </row>
    <row r="948" spans="1:19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 t="s">
        <v>5721</v>
      </c>
      <c r="H948" t="s">
        <v>5721</v>
      </c>
      <c r="I948" t="e">
        <f>VLOOKUP(E948,'Info Metodos'!$A$2:$G$80,4,FALSE)</f>
        <v>#N/A</v>
      </c>
      <c r="J948" t="e">
        <f>VLOOKUP(E948,'Info Metodos'!$A$2:$G$80,3,FALSE)</f>
        <v>#N/A</v>
      </c>
      <c r="K948">
        <f t="shared" si="14"/>
        <v>947</v>
      </c>
      <c r="Q948" t="e">
        <f>VLOOKUP(D948,#REF!,1,FALSE)</f>
        <v>#REF!</v>
      </c>
      <c r="R948" t="str">
        <f>IFERROR(VLOOKUP(D948,#REF!,1,FALSE),"No entregado")</f>
        <v>No entregado</v>
      </c>
      <c r="S948" t="str">
        <f>IFERROR(VLOOKUP(D948,#REF!,1,FALSE),"No entregado")</f>
        <v>No entregado</v>
      </c>
    </row>
    <row r="949" spans="1:19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 t="s">
        <v>5721</v>
      </c>
      <c r="H949" t="s">
        <v>5721</v>
      </c>
      <c r="I949" t="e">
        <f>VLOOKUP(E949,'Info Metodos'!$A$2:$G$80,4,FALSE)</f>
        <v>#N/A</v>
      </c>
      <c r="J949" t="e">
        <f>VLOOKUP(E949,'Info Metodos'!$A$2:$G$80,3,FALSE)</f>
        <v>#N/A</v>
      </c>
      <c r="K949">
        <f t="shared" si="14"/>
        <v>948</v>
      </c>
      <c r="Q949" t="e">
        <f>VLOOKUP(D949,#REF!,1,FALSE)</f>
        <v>#REF!</v>
      </c>
      <c r="R949" t="str">
        <f>IFERROR(VLOOKUP(D949,#REF!,1,FALSE),"No entregado")</f>
        <v>No entregado</v>
      </c>
      <c r="S949" t="str">
        <f>IFERROR(VLOOKUP(D949,#REF!,1,FALSE),"No entregado")</f>
        <v>No entregado</v>
      </c>
    </row>
    <row r="950" spans="1:19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 t="s">
        <v>5721</v>
      </c>
      <c r="H950" t="s">
        <v>5721</v>
      </c>
      <c r="I950" t="e">
        <f>VLOOKUP(E950,'Info Metodos'!$A$2:$G$80,4,FALSE)</f>
        <v>#N/A</v>
      </c>
      <c r="J950" t="e">
        <f>VLOOKUP(E950,'Info Metodos'!$A$2:$G$80,3,FALSE)</f>
        <v>#N/A</v>
      </c>
      <c r="K950">
        <f t="shared" si="14"/>
        <v>949</v>
      </c>
      <c r="Q950" t="e">
        <f>VLOOKUP(D950,#REF!,1,FALSE)</f>
        <v>#REF!</v>
      </c>
      <c r="R950" t="str">
        <f>IFERROR(VLOOKUP(D950,#REF!,1,FALSE),"No entregado")</f>
        <v>No entregado</v>
      </c>
      <c r="S950" t="str">
        <f>IFERROR(VLOOKUP(D950,#REF!,1,FALSE),"No entregado")</f>
        <v>No entregado</v>
      </c>
    </row>
    <row r="951" spans="1:19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 t="s">
        <v>5721</v>
      </c>
      <c r="H951" t="s">
        <v>5721</v>
      </c>
      <c r="I951" t="e">
        <f>VLOOKUP(E951,'Info Metodos'!$A$2:$G$80,4,FALSE)</f>
        <v>#N/A</v>
      </c>
      <c r="J951" t="e">
        <f>VLOOKUP(E951,'Info Metodos'!$A$2:$G$80,3,FALSE)</f>
        <v>#N/A</v>
      </c>
      <c r="K951">
        <f t="shared" si="14"/>
        <v>950</v>
      </c>
      <c r="Q951" t="e">
        <f>VLOOKUP(D951,#REF!,1,FALSE)</f>
        <v>#REF!</v>
      </c>
      <c r="R951" t="str">
        <f>IFERROR(VLOOKUP(D951,#REF!,1,FALSE),"No entregado")</f>
        <v>No entregado</v>
      </c>
      <c r="S951" t="str">
        <f>IFERROR(VLOOKUP(D951,#REF!,1,FALSE),"No entregado")</f>
        <v>No entregado</v>
      </c>
    </row>
    <row r="952" spans="1:19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 t="s">
        <v>5721</v>
      </c>
      <c r="H952" t="s">
        <v>5721</v>
      </c>
      <c r="I952" t="e">
        <f>VLOOKUP(E952,'Info Metodos'!$A$2:$G$80,4,FALSE)</f>
        <v>#N/A</v>
      </c>
      <c r="J952" t="e">
        <f>VLOOKUP(E952,'Info Metodos'!$A$2:$G$80,3,FALSE)</f>
        <v>#N/A</v>
      </c>
      <c r="K952">
        <f t="shared" si="14"/>
        <v>951</v>
      </c>
      <c r="Q952" t="e">
        <f>VLOOKUP(D952,#REF!,1,FALSE)</f>
        <v>#REF!</v>
      </c>
      <c r="R952" t="str">
        <f>IFERROR(VLOOKUP(D952,#REF!,1,FALSE),"No entregado")</f>
        <v>No entregado</v>
      </c>
      <c r="S952" t="str">
        <f>IFERROR(VLOOKUP(D952,#REF!,1,FALSE),"No entregado")</f>
        <v>No entregado</v>
      </c>
    </row>
    <row r="953" spans="1:19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 t="s">
        <v>5721</v>
      </c>
      <c r="H953" t="s">
        <v>5721</v>
      </c>
      <c r="I953" t="e">
        <f>VLOOKUP(E953,'Info Metodos'!$A$2:$G$80,4,FALSE)</f>
        <v>#N/A</v>
      </c>
      <c r="J953" t="e">
        <f>VLOOKUP(E953,'Info Metodos'!$A$2:$G$80,3,FALSE)</f>
        <v>#N/A</v>
      </c>
      <c r="K953">
        <f t="shared" si="14"/>
        <v>952</v>
      </c>
      <c r="Q953" t="e">
        <f>VLOOKUP(D953,#REF!,1,FALSE)</f>
        <v>#REF!</v>
      </c>
      <c r="R953" t="str">
        <f>IFERROR(VLOOKUP(D953,#REF!,1,FALSE),"No entregado")</f>
        <v>No entregado</v>
      </c>
      <c r="S953" t="str">
        <f>IFERROR(VLOOKUP(D953,#REF!,1,FALSE),"No entregado")</f>
        <v>No entregado</v>
      </c>
    </row>
    <row r="954" spans="1:19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 t="s">
        <v>5721</v>
      </c>
      <c r="H954" t="s">
        <v>5721</v>
      </c>
      <c r="I954" t="e">
        <f>VLOOKUP(E954,'Info Metodos'!$A$2:$G$80,4,FALSE)</f>
        <v>#N/A</v>
      </c>
      <c r="J954" t="e">
        <f>VLOOKUP(E954,'Info Metodos'!$A$2:$G$80,3,FALSE)</f>
        <v>#N/A</v>
      </c>
      <c r="K954">
        <f t="shared" si="14"/>
        <v>953</v>
      </c>
      <c r="Q954" t="e">
        <f>VLOOKUP(D954,#REF!,1,FALSE)</f>
        <v>#REF!</v>
      </c>
      <c r="R954" t="str">
        <f>IFERROR(VLOOKUP(D954,#REF!,1,FALSE),"No entregado")</f>
        <v>No entregado</v>
      </c>
      <c r="S954" t="str">
        <f>IFERROR(VLOOKUP(D954,#REF!,1,FALSE),"No entregado")</f>
        <v>No entregado</v>
      </c>
    </row>
    <row r="955" spans="1:19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 t="s">
        <v>5721</v>
      </c>
      <c r="H955" t="s">
        <v>5721</v>
      </c>
      <c r="I955" t="e">
        <f>VLOOKUP(E955,'Info Metodos'!$A$2:$G$80,4,FALSE)</f>
        <v>#N/A</v>
      </c>
      <c r="J955" t="e">
        <f>VLOOKUP(E955,'Info Metodos'!$A$2:$G$80,3,FALSE)</f>
        <v>#N/A</v>
      </c>
      <c r="K955">
        <f t="shared" si="14"/>
        <v>954</v>
      </c>
      <c r="Q955" t="e">
        <f>VLOOKUP(D955,#REF!,1,FALSE)</f>
        <v>#REF!</v>
      </c>
      <c r="R955" t="str">
        <f>IFERROR(VLOOKUP(D955,#REF!,1,FALSE),"No entregado")</f>
        <v>No entregado</v>
      </c>
      <c r="S955" t="str">
        <f>IFERROR(VLOOKUP(D955,#REF!,1,FALSE),"No entregado")</f>
        <v>No entregado</v>
      </c>
    </row>
    <row r="956" spans="1:19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 t="s">
        <v>5721</v>
      </c>
      <c r="H956" t="s">
        <v>5721</v>
      </c>
      <c r="I956" t="e">
        <f>VLOOKUP(E956,'Info Metodos'!$A$2:$G$80,4,FALSE)</f>
        <v>#N/A</v>
      </c>
      <c r="J956" t="e">
        <f>VLOOKUP(E956,'Info Metodos'!$A$2:$G$80,3,FALSE)</f>
        <v>#N/A</v>
      </c>
      <c r="K956">
        <f t="shared" si="14"/>
        <v>955</v>
      </c>
      <c r="Q956" t="e">
        <f>VLOOKUP(D956,#REF!,1,FALSE)</f>
        <v>#REF!</v>
      </c>
      <c r="R956" t="str">
        <f>IFERROR(VLOOKUP(D956,#REF!,1,FALSE),"No entregado")</f>
        <v>No entregado</v>
      </c>
      <c r="S956" t="str">
        <f>IFERROR(VLOOKUP(D956,#REF!,1,FALSE),"No entregado")</f>
        <v>No entregado</v>
      </c>
    </row>
    <row r="957" spans="1:19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 t="s">
        <v>5721</v>
      </c>
      <c r="H957" t="s">
        <v>5721</v>
      </c>
      <c r="I957" t="e">
        <f>VLOOKUP(E957,'Info Metodos'!$A$2:$G$80,4,FALSE)</f>
        <v>#N/A</v>
      </c>
      <c r="J957" t="e">
        <f>VLOOKUP(E957,'Info Metodos'!$A$2:$G$80,3,FALSE)</f>
        <v>#N/A</v>
      </c>
      <c r="K957">
        <f t="shared" si="14"/>
        <v>956</v>
      </c>
      <c r="Q957" t="e">
        <f>VLOOKUP(D957,#REF!,1,FALSE)</f>
        <v>#REF!</v>
      </c>
      <c r="R957" t="str">
        <f>IFERROR(VLOOKUP(D957,#REF!,1,FALSE),"No entregado")</f>
        <v>No entregado</v>
      </c>
      <c r="S957" t="str">
        <f>IFERROR(VLOOKUP(D957,#REF!,1,FALSE),"No entregado")</f>
        <v>No entregado</v>
      </c>
    </row>
    <row r="958" spans="1:19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 t="s">
        <v>5721</v>
      </c>
      <c r="H958" t="s">
        <v>5721</v>
      </c>
      <c r="I958" t="e">
        <f>VLOOKUP(E958,'Info Metodos'!$A$2:$G$80,4,FALSE)</f>
        <v>#N/A</v>
      </c>
      <c r="J958" t="e">
        <f>VLOOKUP(E958,'Info Metodos'!$A$2:$G$80,3,FALSE)</f>
        <v>#N/A</v>
      </c>
      <c r="K958">
        <f t="shared" si="14"/>
        <v>957</v>
      </c>
      <c r="Q958" t="e">
        <f>VLOOKUP(D958,#REF!,1,FALSE)</f>
        <v>#REF!</v>
      </c>
      <c r="R958" t="str">
        <f>IFERROR(VLOOKUP(D958,#REF!,1,FALSE),"No entregado")</f>
        <v>No entregado</v>
      </c>
      <c r="S958" t="str">
        <f>IFERROR(VLOOKUP(D958,#REF!,1,FALSE),"No entregado")</f>
        <v>No entregado</v>
      </c>
    </row>
    <row r="959" spans="1:19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 t="s">
        <v>5721</v>
      </c>
      <c r="H959" t="s">
        <v>5721</v>
      </c>
      <c r="I959" t="e">
        <f>VLOOKUP(E959,'Info Metodos'!$A$2:$G$80,4,FALSE)</f>
        <v>#N/A</v>
      </c>
      <c r="J959" t="e">
        <f>VLOOKUP(E959,'Info Metodos'!$A$2:$G$80,3,FALSE)</f>
        <v>#N/A</v>
      </c>
      <c r="K959">
        <f t="shared" si="14"/>
        <v>958</v>
      </c>
      <c r="Q959" t="e">
        <f>VLOOKUP(D959,#REF!,1,FALSE)</f>
        <v>#REF!</v>
      </c>
      <c r="R959" t="str">
        <f>IFERROR(VLOOKUP(D959,#REF!,1,FALSE),"No entregado")</f>
        <v>No entregado</v>
      </c>
      <c r="S959" t="str">
        <f>IFERROR(VLOOKUP(D959,#REF!,1,FALSE),"No entregado")</f>
        <v>No entregado</v>
      </c>
    </row>
    <row r="960" spans="1:19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 t="s">
        <v>5721</v>
      </c>
      <c r="H960" t="s">
        <v>5721</v>
      </c>
      <c r="I960" t="e">
        <f>VLOOKUP(E960,'Info Metodos'!$A$2:$G$80,4,FALSE)</f>
        <v>#N/A</v>
      </c>
      <c r="J960" t="e">
        <f>VLOOKUP(E960,'Info Metodos'!$A$2:$G$80,3,FALSE)</f>
        <v>#N/A</v>
      </c>
      <c r="K960">
        <f t="shared" si="14"/>
        <v>959</v>
      </c>
      <c r="Q960" t="e">
        <f>VLOOKUP(D960,#REF!,1,FALSE)</f>
        <v>#REF!</v>
      </c>
      <c r="R960" t="str">
        <f>IFERROR(VLOOKUP(D960,#REF!,1,FALSE),"No entregado")</f>
        <v>No entregado</v>
      </c>
      <c r="S960" t="str">
        <f>IFERROR(VLOOKUP(D960,#REF!,1,FALSE),"No entregado")</f>
        <v>No entregado</v>
      </c>
    </row>
    <row r="961" spans="1:19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 t="s">
        <v>5721</v>
      </c>
      <c r="H961" t="s">
        <v>5721</v>
      </c>
      <c r="I961" t="e">
        <f>VLOOKUP(E961,'Info Metodos'!$A$2:$G$80,4,FALSE)</f>
        <v>#N/A</v>
      </c>
      <c r="J961" t="e">
        <f>VLOOKUP(E961,'Info Metodos'!$A$2:$G$80,3,FALSE)</f>
        <v>#N/A</v>
      </c>
      <c r="K961">
        <f t="shared" si="14"/>
        <v>960</v>
      </c>
      <c r="Q961" t="e">
        <f>VLOOKUP(D961,#REF!,1,FALSE)</f>
        <v>#REF!</v>
      </c>
      <c r="R961" t="str">
        <f>IFERROR(VLOOKUP(D961,#REF!,1,FALSE),"No entregado")</f>
        <v>No entregado</v>
      </c>
      <c r="S961" t="str">
        <f>IFERROR(VLOOKUP(D961,#REF!,1,FALSE),"No entregado")</f>
        <v>No entregado</v>
      </c>
    </row>
    <row r="962" spans="1:19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 t="s">
        <v>5721</v>
      </c>
      <c r="H962" t="s">
        <v>5721</v>
      </c>
      <c r="I962" t="e">
        <f>VLOOKUP(E962,'Info Metodos'!$A$2:$G$80,4,FALSE)</f>
        <v>#N/A</v>
      </c>
      <c r="J962" t="e">
        <f>VLOOKUP(E962,'Info Metodos'!$A$2:$G$80,3,FALSE)</f>
        <v>#N/A</v>
      </c>
      <c r="K962">
        <f t="shared" si="14"/>
        <v>961</v>
      </c>
      <c r="Q962" t="e">
        <f>VLOOKUP(D962,#REF!,1,FALSE)</f>
        <v>#REF!</v>
      </c>
      <c r="R962" t="str">
        <f>IFERROR(VLOOKUP(D962,#REF!,1,FALSE),"No entregado")</f>
        <v>No entregado</v>
      </c>
      <c r="S962" t="str">
        <f>IFERROR(VLOOKUP(D962,#REF!,1,FALSE),"No entregado")</f>
        <v>No entregado</v>
      </c>
    </row>
    <row r="963" spans="1:19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 t="s">
        <v>5721</v>
      </c>
      <c r="H963" t="s">
        <v>5721</v>
      </c>
      <c r="I963" t="e">
        <f>VLOOKUP(E963,'Info Metodos'!$A$2:$G$80,4,FALSE)</f>
        <v>#N/A</v>
      </c>
      <c r="J963" t="e">
        <f>VLOOKUP(E963,'Info Metodos'!$A$2:$G$80,3,FALSE)</f>
        <v>#N/A</v>
      </c>
      <c r="K963">
        <f t="shared" ref="K963:K1026" si="15">A963</f>
        <v>962</v>
      </c>
      <c r="Q963" t="e">
        <f>VLOOKUP(D963,#REF!,1,FALSE)</f>
        <v>#REF!</v>
      </c>
      <c r="R963" t="str">
        <f>IFERROR(VLOOKUP(D963,#REF!,1,FALSE),"No entregado")</f>
        <v>No entregado</v>
      </c>
      <c r="S963" t="str">
        <f>IFERROR(VLOOKUP(D963,#REF!,1,FALSE),"No entregado")</f>
        <v>No entregado</v>
      </c>
    </row>
    <row r="964" spans="1:19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 t="s">
        <v>5721</v>
      </c>
      <c r="H964" t="s">
        <v>5721</v>
      </c>
      <c r="I964" t="e">
        <f>VLOOKUP(E964,'Info Metodos'!$A$2:$G$80,4,FALSE)</f>
        <v>#N/A</v>
      </c>
      <c r="J964" t="e">
        <f>VLOOKUP(E964,'Info Metodos'!$A$2:$G$80,3,FALSE)</f>
        <v>#N/A</v>
      </c>
      <c r="K964">
        <f t="shared" si="15"/>
        <v>963</v>
      </c>
      <c r="Q964" t="e">
        <f>VLOOKUP(D964,#REF!,1,FALSE)</f>
        <v>#REF!</v>
      </c>
      <c r="R964" t="str">
        <f>IFERROR(VLOOKUP(D964,#REF!,1,FALSE),"No entregado")</f>
        <v>No entregado</v>
      </c>
      <c r="S964" t="str">
        <f>IFERROR(VLOOKUP(D964,#REF!,1,FALSE),"No entregado")</f>
        <v>No entregado</v>
      </c>
    </row>
    <row r="965" spans="1:19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 t="s">
        <v>5721</v>
      </c>
      <c r="H965" t="s">
        <v>5721</v>
      </c>
      <c r="I965" t="e">
        <f>VLOOKUP(E965,'Info Metodos'!$A$2:$G$80,4,FALSE)</f>
        <v>#N/A</v>
      </c>
      <c r="J965" t="e">
        <f>VLOOKUP(E965,'Info Metodos'!$A$2:$G$80,3,FALSE)</f>
        <v>#N/A</v>
      </c>
      <c r="K965">
        <f t="shared" si="15"/>
        <v>964</v>
      </c>
      <c r="Q965" t="e">
        <f>VLOOKUP(D965,#REF!,1,FALSE)</f>
        <v>#REF!</v>
      </c>
      <c r="R965" t="str">
        <f>IFERROR(VLOOKUP(D965,#REF!,1,FALSE),"No entregado")</f>
        <v>No entregado</v>
      </c>
      <c r="S965" t="str">
        <f>IFERROR(VLOOKUP(D965,#REF!,1,FALSE),"No entregado")</f>
        <v>No entregado</v>
      </c>
    </row>
    <row r="966" spans="1:19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 t="s">
        <v>5721</v>
      </c>
      <c r="H966" t="s">
        <v>5721</v>
      </c>
      <c r="I966" t="e">
        <f>VLOOKUP(E966,'Info Metodos'!$A$2:$G$80,4,FALSE)</f>
        <v>#N/A</v>
      </c>
      <c r="J966" t="e">
        <f>VLOOKUP(E966,'Info Metodos'!$A$2:$G$80,3,FALSE)</f>
        <v>#N/A</v>
      </c>
      <c r="K966">
        <f t="shared" si="15"/>
        <v>965</v>
      </c>
      <c r="Q966" t="e">
        <f>VLOOKUP(D966,#REF!,1,FALSE)</f>
        <v>#REF!</v>
      </c>
      <c r="R966" t="str">
        <f>IFERROR(VLOOKUP(D966,#REF!,1,FALSE),"No entregado")</f>
        <v>No entregado</v>
      </c>
      <c r="S966" t="str">
        <f>IFERROR(VLOOKUP(D966,#REF!,1,FALSE),"No entregado")</f>
        <v>No entregado</v>
      </c>
    </row>
    <row r="967" spans="1:19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 t="s">
        <v>5721</v>
      </c>
      <c r="H967" t="s">
        <v>5721</v>
      </c>
      <c r="I967" t="e">
        <f>VLOOKUP(E967,'Info Metodos'!$A$2:$G$80,4,FALSE)</f>
        <v>#N/A</v>
      </c>
      <c r="J967" t="e">
        <f>VLOOKUP(E967,'Info Metodos'!$A$2:$G$80,3,FALSE)</f>
        <v>#N/A</v>
      </c>
      <c r="K967">
        <f t="shared" si="15"/>
        <v>966</v>
      </c>
      <c r="Q967" t="e">
        <f>VLOOKUP(D967,#REF!,1,FALSE)</f>
        <v>#REF!</v>
      </c>
      <c r="R967" t="str">
        <f>IFERROR(VLOOKUP(D967,#REF!,1,FALSE),"No entregado")</f>
        <v>No entregado</v>
      </c>
      <c r="S967" t="str">
        <f>IFERROR(VLOOKUP(D967,#REF!,1,FALSE),"No entregado")</f>
        <v>No entregado</v>
      </c>
    </row>
    <row r="968" spans="1:19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 t="s">
        <v>5721</v>
      </c>
      <c r="H968" t="s">
        <v>5721</v>
      </c>
      <c r="I968" t="e">
        <f>VLOOKUP(E968,'Info Metodos'!$A$2:$G$80,4,FALSE)</f>
        <v>#N/A</v>
      </c>
      <c r="J968" t="e">
        <f>VLOOKUP(E968,'Info Metodos'!$A$2:$G$80,3,FALSE)</f>
        <v>#N/A</v>
      </c>
      <c r="K968">
        <f t="shared" si="15"/>
        <v>967</v>
      </c>
      <c r="Q968" t="e">
        <f>VLOOKUP(D968,#REF!,1,FALSE)</f>
        <v>#REF!</v>
      </c>
      <c r="R968" t="str">
        <f>IFERROR(VLOOKUP(D968,#REF!,1,FALSE),"No entregado")</f>
        <v>No entregado</v>
      </c>
      <c r="S968" t="str">
        <f>IFERROR(VLOOKUP(D968,#REF!,1,FALSE),"No entregado")</f>
        <v>No entregado</v>
      </c>
    </row>
    <row r="969" spans="1:19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 t="s">
        <v>5721</v>
      </c>
      <c r="H969" t="s">
        <v>5721</v>
      </c>
      <c r="I969" t="e">
        <f>VLOOKUP(E969,'Info Metodos'!$A$2:$G$80,4,FALSE)</f>
        <v>#N/A</v>
      </c>
      <c r="J969" t="e">
        <f>VLOOKUP(E969,'Info Metodos'!$A$2:$G$80,3,FALSE)</f>
        <v>#N/A</v>
      </c>
      <c r="K969">
        <f t="shared" si="15"/>
        <v>968</v>
      </c>
      <c r="Q969" t="e">
        <f>VLOOKUP(D969,#REF!,1,FALSE)</f>
        <v>#REF!</v>
      </c>
      <c r="R969" t="str">
        <f>IFERROR(VLOOKUP(D969,#REF!,1,FALSE),"No entregado")</f>
        <v>No entregado</v>
      </c>
      <c r="S969" t="str">
        <f>IFERROR(VLOOKUP(D969,#REF!,1,FALSE),"No entregado")</f>
        <v>No entregado</v>
      </c>
    </row>
    <row r="970" spans="1:19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 t="s">
        <v>5721</v>
      </c>
      <c r="H970" t="s">
        <v>5721</v>
      </c>
      <c r="I970" t="e">
        <f>VLOOKUP(E970,'Info Metodos'!$A$2:$G$80,4,FALSE)</f>
        <v>#N/A</v>
      </c>
      <c r="J970" t="e">
        <f>VLOOKUP(E970,'Info Metodos'!$A$2:$G$80,3,FALSE)</f>
        <v>#N/A</v>
      </c>
      <c r="K970">
        <f t="shared" si="15"/>
        <v>969</v>
      </c>
      <c r="Q970" t="e">
        <f>VLOOKUP(D970,#REF!,1,FALSE)</f>
        <v>#REF!</v>
      </c>
      <c r="R970" t="str">
        <f>IFERROR(VLOOKUP(D970,#REF!,1,FALSE),"No entregado")</f>
        <v>No entregado</v>
      </c>
      <c r="S970" t="str">
        <f>IFERROR(VLOOKUP(D970,#REF!,1,FALSE),"No entregado")</f>
        <v>No entregado</v>
      </c>
    </row>
    <row r="971" spans="1:19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 t="s">
        <v>5721</v>
      </c>
      <c r="H971" t="s">
        <v>5721</v>
      </c>
      <c r="I971" t="e">
        <f>VLOOKUP(E971,'Info Metodos'!$A$2:$G$80,4,FALSE)</f>
        <v>#N/A</v>
      </c>
      <c r="J971" t="e">
        <f>VLOOKUP(E971,'Info Metodos'!$A$2:$G$80,3,FALSE)</f>
        <v>#N/A</v>
      </c>
      <c r="K971">
        <f t="shared" si="15"/>
        <v>970</v>
      </c>
      <c r="Q971" t="e">
        <f>VLOOKUP(D971,#REF!,1,FALSE)</f>
        <v>#REF!</v>
      </c>
      <c r="R971" t="str">
        <f>IFERROR(VLOOKUP(D971,#REF!,1,FALSE),"No entregado")</f>
        <v>No entregado</v>
      </c>
      <c r="S971" t="str">
        <f>IFERROR(VLOOKUP(D971,#REF!,1,FALSE),"No entregado")</f>
        <v>No entregado</v>
      </c>
    </row>
    <row r="972" spans="1:19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 t="s">
        <v>5721</v>
      </c>
      <c r="H972" t="s">
        <v>5721</v>
      </c>
      <c r="I972" t="e">
        <f>VLOOKUP(E972,'Info Metodos'!$A$2:$G$80,4,FALSE)</f>
        <v>#N/A</v>
      </c>
      <c r="J972" t="e">
        <f>VLOOKUP(E972,'Info Metodos'!$A$2:$G$80,3,FALSE)</f>
        <v>#N/A</v>
      </c>
      <c r="K972">
        <f t="shared" si="15"/>
        <v>971</v>
      </c>
      <c r="Q972" t="e">
        <f>VLOOKUP(D972,#REF!,1,FALSE)</f>
        <v>#REF!</v>
      </c>
      <c r="R972" t="str">
        <f>IFERROR(VLOOKUP(D972,#REF!,1,FALSE),"No entregado")</f>
        <v>No entregado</v>
      </c>
      <c r="S972" t="str">
        <f>IFERROR(VLOOKUP(D972,#REF!,1,FALSE),"No entregado")</f>
        <v>No entregado</v>
      </c>
    </row>
    <row r="973" spans="1:19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 t="s">
        <v>5721</v>
      </c>
      <c r="H973" t="s">
        <v>5721</v>
      </c>
      <c r="I973" t="e">
        <f>VLOOKUP(E973,'Info Metodos'!$A$2:$G$80,4,FALSE)</f>
        <v>#N/A</v>
      </c>
      <c r="J973" t="e">
        <f>VLOOKUP(E973,'Info Metodos'!$A$2:$G$80,3,FALSE)</f>
        <v>#N/A</v>
      </c>
      <c r="K973">
        <f t="shared" si="15"/>
        <v>972</v>
      </c>
      <c r="Q973" t="e">
        <f>VLOOKUP(D973,#REF!,1,FALSE)</f>
        <v>#REF!</v>
      </c>
      <c r="R973" t="str">
        <f>IFERROR(VLOOKUP(D973,#REF!,1,FALSE),"No entregado")</f>
        <v>No entregado</v>
      </c>
      <c r="S973" t="str">
        <f>IFERROR(VLOOKUP(D973,#REF!,1,FALSE),"No entregado")</f>
        <v>No entregado</v>
      </c>
    </row>
    <row r="974" spans="1:19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 t="s">
        <v>5721</v>
      </c>
      <c r="H974" t="s">
        <v>5721</v>
      </c>
      <c r="I974" t="e">
        <f>VLOOKUP(E974,'Info Metodos'!$A$2:$G$80,4,FALSE)</f>
        <v>#N/A</v>
      </c>
      <c r="J974" t="e">
        <f>VLOOKUP(E974,'Info Metodos'!$A$2:$G$80,3,FALSE)</f>
        <v>#N/A</v>
      </c>
      <c r="K974">
        <f t="shared" si="15"/>
        <v>973</v>
      </c>
      <c r="Q974" t="e">
        <f>VLOOKUP(D974,#REF!,1,FALSE)</f>
        <v>#REF!</v>
      </c>
      <c r="R974" t="str">
        <f>IFERROR(VLOOKUP(D974,#REF!,1,FALSE),"No entregado")</f>
        <v>No entregado</v>
      </c>
      <c r="S974" t="str">
        <f>IFERROR(VLOOKUP(D974,#REF!,1,FALSE),"No entregado")</f>
        <v>No entregado</v>
      </c>
    </row>
    <row r="975" spans="1:19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 t="s">
        <v>5721</v>
      </c>
      <c r="H975" t="s">
        <v>5721</v>
      </c>
      <c r="I975" t="e">
        <f>VLOOKUP(E975,'Info Metodos'!$A$2:$G$80,4,FALSE)</f>
        <v>#N/A</v>
      </c>
      <c r="J975" t="e">
        <f>VLOOKUP(E975,'Info Metodos'!$A$2:$G$80,3,FALSE)</f>
        <v>#N/A</v>
      </c>
      <c r="K975">
        <f t="shared" si="15"/>
        <v>974</v>
      </c>
      <c r="Q975" t="e">
        <f>VLOOKUP(D975,#REF!,1,FALSE)</f>
        <v>#REF!</v>
      </c>
      <c r="R975" t="str">
        <f>IFERROR(VLOOKUP(D975,#REF!,1,FALSE),"No entregado")</f>
        <v>No entregado</v>
      </c>
      <c r="S975" t="str">
        <f>IFERROR(VLOOKUP(D975,#REF!,1,FALSE),"No entregado")</f>
        <v>No entregado</v>
      </c>
    </row>
    <row r="976" spans="1:19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 t="s">
        <v>5721</v>
      </c>
      <c r="H976" t="s">
        <v>5721</v>
      </c>
      <c r="I976" t="e">
        <f>VLOOKUP(E976,'Info Metodos'!$A$2:$G$80,4,FALSE)</f>
        <v>#N/A</v>
      </c>
      <c r="J976" t="e">
        <f>VLOOKUP(E976,'Info Metodos'!$A$2:$G$80,3,FALSE)</f>
        <v>#N/A</v>
      </c>
      <c r="K976">
        <f t="shared" si="15"/>
        <v>975</v>
      </c>
      <c r="Q976" t="e">
        <f>VLOOKUP(D976,#REF!,1,FALSE)</f>
        <v>#REF!</v>
      </c>
      <c r="R976" t="str">
        <f>IFERROR(VLOOKUP(D976,#REF!,1,FALSE),"No entregado")</f>
        <v>No entregado</v>
      </c>
      <c r="S976" t="str">
        <f>IFERROR(VLOOKUP(D976,#REF!,1,FALSE),"No entregado")</f>
        <v>No entregado</v>
      </c>
    </row>
    <row r="977" spans="1:19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 t="s">
        <v>5721</v>
      </c>
      <c r="H977" t="s">
        <v>5721</v>
      </c>
      <c r="I977" t="e">
        <f>VLOOKUP(E977,'Info Metodos'!$A$2:$G$80,4,FALSE)</f>
        <v>#N/A</v>
      </c>
      <c r="J977" t="e">
        <f>VLOOKUP(E977,'Info Metodos'!$A$2:$G$80,3,FALSE)</f>
        <v>#N/A</v>
      </c>
      <c r="K977">
        <f t="shared" si="15"/>
        <v>976</v>
      </c>
      <c r="Q977" t="e">
        <f>VLOOKUP(D977,#REF!,1,FALSE)</f>
        <v>#REF!</v>
      </c>
      <c r="R977" t="str">
        <f>IFERROR(VLOOKUP(D977,#REF!,1,FALSE),"No entregado")</f>
        <v>No entregado</v>
      </c>
      <c r="S977" t="str">
        <f>IFERROR(VLOOKUP(D977,#REF!,1,FALSE),"No entregado")</f>
        <v>No entregado</v>
      </c>
    </row>
    <row r="978" spans="1:19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 t="s">
        <v>5721</v>
      </c>
      <c r="H978" t="s">
        <v>5721</v>
      </c>
      <c r="I978" t="e">
        <f>VLOOKUP(E978,'Info Metodos'!$A$2:$G$80,4,FALSE)</f>
        <v>#N/A</v>
      </c>
      <c r="J978" t="e">
        <f>VLOOKUP(E978,'Info Metodos'!$A$2:$G$80,3,FALSE)</f>
        <v>#N/A</v>
      </c>
      <c r="K978">
        <f t="shared" si="15"/>
        <v>977</v>
      </c>
      <c r="Q978" t="e">
        <f>VLOOKUP(D978,#REF!,1,FALSE)</f>
        <v>#REF!</v>
      </c>
      <c r="R978" t="str">
        <f>IFERROR(VLOOKUP(D978,#REF!,1,FALSE),"No entregado")</f>
        <v>No entregado</v>
      </c>
      <c r="S978" t="str">
        <f>IFERROR(VLOOKUP(D978,#REF!,1,FALSE),"No entregado")</f>
        <v>No entregado</v>
      </c>
    </row>
    <row r="979" spans="1:19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 t="s">
        <v>5721</v>
      </c>
      <c r="H979" t="s">
        <v>5721</v>
      </c>
      <c r="I979" t="e">
        <f>VLOOKUP(E979,'Info Metodos'!$A$2:$G$80,4,FALSE)</f>
        <v>#N/A</v>
      </c>
      <c r="J979" t="e">
        <f>VLOOKUP(E979,'Info Metodos'!$A$2:$G$80,3,FALSE)</f>
        <v>#N/A</v>
      </c>
      <c r="K979">
        <f t="shared" si="15"/>
        <v>978</v>
      </c>
      <c r="Q979" t="e">
        <f>VLOOKUP(D979,#REF!,1,FALSE)</f>
        <v>#REF!</v>
      </c>
      <c r="R979" t="str">
        <f>IFERROR(VLOOKUP(D979,#REF!,1,FALSE),"No entregado")</f>
        <v>No entregado</v>
      </c>
      <c r="S979" t="str">
        <f>IFERROR(VLOOKUP(D979,#REF!,1,FALSE),"No entregado")</f>
        <v>No entregado</v>
      </c>
    </row>
    <row r="980" spans="1:19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 t="s">
        <v>5721</v>
      </c>
      <c r="H980" t="s">
        <v>5721</v>
      </c>
      <c r="I980" t="e">
        <f>VLOOKUP(E980,'Info Metodos'!$A$2:$G$80,4,FALSE)</f>
        <v>#N/A</v>
      </c>
      <c r="J980" t="e">
        <f>VLOOKUP(E980,'Info Metodos'!$A$2:$G$80,3,FALSE)</f>
        <v>#N/A</v>
      </c>
      <c r="K980">
        <f t="shared" si="15"/>
        <v>979</v>
      </c>
      <c r="Q980" t="e">
        <f>VLOOKUP(D980,#REF!,1,FALSE)</f>
        <v>#REF!</v>
      </c>
      <c r="R980" t="str">
        <f>IFERROR(VLOOKUP(D980,#REF!,1,FALSE),"No entregado")</f>
        <v>No entregado</v>
      </c>
      <c r="S980" t="str">
        <f>IFERROR(VLOOKUP(D980,#REF!,1,FALSE),"No entregado")</f>
        <v>No entregado</v>
      </c>
    </row>
    <row r="981" spans="1:19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 t="s">
        <v>5721</v>
      </c>
      <c r="H981" t="s">
        <v>5721</v>
      </c>
      <c r="I981" t="e">
        <f>VLOOKUP(E981,'Info Metodos'!$A$2:$G$80,4,FALSE)</f>
        <v>#N/A</v>
      </c>
      <c r="J981" t="e">
        <f>VLOOKUP(E981,'Info Metodos'!$A$2:$G$80,3,FALSE)</f>
        <v>#N/A</v>
      </c>
      <c r="K981">
        <f t="shared" si="15"/>
        <v>980</v>
      </c>
      <c r="Q981" t="e">
        <f>VLOOKUP(D981,#REF!,1,FALSE)</f>
        <v>#REF!</v>
      </c>
      <c r="R981" t="str">
        <f>IFERROR(VLOOKUP(D981,#REF!,1,FALSE),"No entregado")</f>
        <v>No entregado</v>
      </c>
      <c r="S981" t="str">
        <f>IFERROR(VLOOKUP(D981,#REF!,1,FALSE),"No entregado")</f>
        <v>No entregado</v>
      </c>
    </row>
    <row r="982" spans="1:19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 t="s">
        <v>5721</v>
      </c>
      <c r="H982" t="s">
        <v>5721</v>
      </c>
      <c r="I982" t="e">
        <f>VLOOKUP(E982,'Info Metodos'!$A$2:$G$80,4,FALSE)</f>
        <v>#N/A</v>
      </c>
      <c r="J982" t="e">
        <f>VLOOKUP(E982,'Info Metodos'!$A$2:$G$80,3,FALSE)</f>
        <v>#N/A</v>
      </c>
      <c r="K982">
        <f t="shared" si="15"/>
        <v>981</v>
      </c>
      <c r="Q982" t="e">
        <f>VLOOKUP(D982,#REF!,1,FALSE)</f>
        <v>#REF!</v>
      </c>
      <c r="R982" t="str">
        <f>IFERROR(VLOOKUP(D982,#REF!,1,FALSE),"No entregado")</f>
        <v>No entregado</v>
      </c>
      <c r="S982" t="str">
        <f>IFERROR(VLOOKUP(D982,#REF!,1,FALSE),"No entregado")</f>
        <v>No entregado</v>
      </c>
    </row>
    <row r="983" spans="1:19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 t="s">
        <v>5721</v>
      </c>
      <c r="H983" t="s">
        <v>5721</v>
      </c>
      <c r="I983" t="e">
        <f>VLOOKUP(E983,'Info Metodos'!$A$2:$G$80,4,FALSE)</f>
        <v>#N/A</v>
      </c>
      <c r="J983" t="e">
        <f>VLOOKUP(E983,'Info Metodos'!$A$2:$G$80,3,FALSE)</f>
        <v>#N/A</v>
      </c>
      <c r="K983">
        <f t="shared" si="15"/>
        <v>982</v>
      </c>
      <c r="Q983" t="e">
        <f>VLOOKUP(D983,#REF!,1,FALSE)</f>
        <v>#REF!</v>
      </c>
      <c r="R983" t="str">
        <f>IFERROR(VLOOKUP(D983,#REF!,1,FALSE),"No entregado")</f>
        <v>No entregado</v>
      </c>
      <c r="S983" t="str">
        <f>IFERROR(VLOOKUP(D983,#REF!,1,FALSE),"No entregado")</f>
        <v>No entregado</v>
      </c>
    </row>
    <row r="984" spans="1:19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 t="s">
        <v>5721</v>
      </c>
      <c r="H984" t="s">
        <v>5721</v>
      </c>
      <c r="I984" t="e">
        <f>VLOOKUP(E984,'Info Metodos'!$A$2:$G$80,4,FALSE)</f>
        <v>#N/A</v>
      </c>
      <c r="J984" t="e">
        <f>VLOOKUP(E984,'Info Metodos'!$A$2:$G$80,3,FALSE)</f>
        <v>#N/A</v>
      </c>
      <c r="K984">
        <f t="shared" si="15"/>
        <v>983</v>
      </c>
      <c r="Q984" t="e">
        <f>VLOOKUP(D984,#REF!,1,FALSE)</f>
        <v>#REF!</v>
      </c>
      <c r="R984" t="str">
        <f>IFERROR(VLOOKUP(D984,#REF!,1,FALSE),"No entregado")</f>
        <v>No entregado</v>
      </c>
      <c r="S984" t="str">
        <f>IFERROR(VLOOKUP(D984,#REF!,1,FALSE),"No entregado")</f>
        <v>No entregado</v>
      </c>
    </row>
    <row r="985" spans="1:19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 t="s">
        <v>5721</v>
      </c>
      <c r="H985" t="s">
        <v>5721</v>
      </c>
      <c r="I985" t="e">
        <f>VLOOKUP(E985,'Info Metodos'!$A$2:$G$80,4,FALSE)</f>
        <v>#N/A</v>
      </c>
      <c r="J985" t="e">
        <f>VLOOKUP(E985,'Info Metodos'!$A$2:$G$80,3,FALSE)</f>
        <v>#N/A</v>
      </c>
      <c r="K985">
        <f t="shared" si="15"/>
        <v>984</v>
      </c>
      <c r="Q985" t="e">
        <f>VLOOKUP(D985,#REF!,1,FALSE)</f>
        <v>#REF!</v>
      </c>
      <c r="R985" t="str">
        <f>IFERROR(VLOOKUP(D985,#REF!,1,FALSE),"No entregado")</f>
        <v>No entregado</v>
      </c>
      <c r="S985" t="str">
        <f>IFERROR(VLOOKUP(D985,#REF!,1,FALSE),"No entregado")</f>
        <v>No entregado</v>
      </c>
    </row>
    <row r="986" spans="1:19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 t="s">
        <v>5721</v>
      </c>
      <c r="H986" t="s">
        <v>5721</v>
      </c>
      <c r="I986" t="e">
        <f>VLOOKUP(E986,'Info Metodos'!$A$2:$G$80,4,FALSE)</f>
        <v>#N/A</v>
      </c>
      <c r="J986" t="e">
        <f>VLOOKUP(E986,'Info Metodos'!$A$2:$G$80,3,FALSE)</f>
        <v>#N/A</v>
      </c>
      <c r="K986">
        <f t="shared" si="15"/>
        <v>985</v>
      </c>
      <c r="Q986" t="e">
        <f>VLOOKUP(D986,#REF!,1,FALSE)</f>
        <v>#REF!</v>
      </c>
      <c r="R986" t="str">
        <f>IFERROR(VLOOKUP(D986,#REF!,1,FALSE),"No entregado")</f>
        <v>No entregado</v>
      </c>
      <c r="S986" t="str">
        <f>IFERROR(VLOOKUP(D986,#REF!,1,FALSE),"No entregado")</f>
        <v>No entregado</v>
      </c>
    </row>
    <row r="987" spans="1:19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 t="s">
        <v>5721</v>
      </c>
      <c r="H987" t="s">
        <v>5721</v>
      </c>
      <c r="I987" t="e">
        <f>VLOOKUP(E987,'Info Metodos'!$A$2:$G$80,4,FALSE)</f>
        <v>#N/A</v>
      </c>
      <c r="J987" t="e">
        <f>VLOOKUP(E987,'Info Metodos'!$A$2:$G$80,3,FALSE)</f>
        <v>#N/A</v>
      </c>
      <c r="K987">
        <f t="shared" si="15"/>
        <v>986</v>
      </c>
      <c r="Q987" t="e">
        <f>VLOOKUP(D987,#REF!,1,FALSE)</f>
        <v>#REF!</v>
      </c>
      <c r="R987" t="str">
        <f>IFERROR(VLOOKUP(D987,#REF!,1,FALSE),"No entregado")</f>
        <v>No entregado</v>
      </c>
      <c r="S987" t="str">
        <f>IFERROR(VLOOKUP(D987,#REF!,1,FALSE),"No entregado")</f>
        <v>No entregado</v>
      </c>
    </row>
    <row r="988" spans="1:19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 t="s">
        <v>5721</v>
      </c>
      <c r="H988" t="s">
        <v>5721</v>
      </c>
      <c r="I988" t="e">
        <f>VLOOKUP(E988,'Info Metodos'!$A$2:$G$80,4,FALSE)</f>
        <v>#N/A</v>
      </c>
      <c r="J988" t="e">
        <f>VLOOKUP(E988,'Info Metodos'!$A$2:$G$80,3,FALSE)</f>
        <v>#N/A</v>
      </c>
      <c r="K988">
        <f t="shared" si="15"/>
        <v>987</v>
      </c>
      <c r="Q988" t="e">
        <f>VLOOKUP(D988,#REF!,1,FALSE)</f>
        <v>#REF!</v>
      </c>
      <c r="R988" t="str">
        <f>IFERROR(VLOOKUP(D988,#REF!,1,FALSE),"No entregado")</f>
        <v>No entregado</v>
      </c>
      <c r="S988" t="str">
        <f>IFERROR(VLOOKUP(D988,#REF!,1,FALSE),"No entregado")</f>
        <v>No entregado</v>
      </c>
    </row>
    <row r="989" spans="1:19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 t="s">
        <v>5721</v>
      </c>
      <c r="H989" t="s">
        <v>5721</v>
      </c>
      <c r="I989" t="e">
        <f>VLOOKUP(E989,'Info Metodos'!$A$2:$G$80,4,FALSE)</f>
        <v>#N/A</v>
      </c>
      <c r="J989" t="e">
        <f>VLOOKUP(E989,'Info Metodos'!$A$2:$G$80,3,FALSE)</f>
        <v>#N/A</v>
      </c>
      <c r="K989">
        <f t="shared" si="15"/>
        <v>988</v>
      </c>
      <c r="Q989" t="e">
        <f>VLOOKUP(D989,#REF!,1,FALSE)</f>
        <v>#REF!</v>
      </c>
      <c r="R989" t="str">
        <f>IFERROR(VLOOKUP(D989,#REF!,1,FALSE),"No entregado")</f>
        <v>No entregado</v>
      </c>
      <c r="S989" t="str">
        <f>IFERROR(VLOOKUP(D989,#REF!,1,FALSE),"No entregado")</f>
        <v>No entregado</v>
      </c>
    </row>
    <row r="990" spans="1:19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 t="s">
        <v>5721</v>
      </c>
      <c r="H990" t="s">
        <v>5721</v>
      </c>
      <c r="I990" t="e">
        <f>VLOOKUP(E990,'Info Metodos'!$A$2:$G$80,4,FALSE)</f>
        <v>#N/A</v>
      </c>
      <c r="J990" t="e">
        <f>VLOOKUP(E990,'Info Metodos'!$A$2:$G$80,3,FALSE)</f>
        <v>#N/A</v>
      </c>
      <c r="K990">
        <f t="shared" si="15"/>
        <v>989</v>
      </c>
      <c r="Q990" t="e">
        <f>VLOOKUP(D990,#REF!,1,FALSE)</f>
        <v>#REF!</v>
      </c>
      <c r="R990" t="str">
        <f>IFERROR(VLOOKUP(D990,#REF!,1,FALSE),"No entregado")</f>
        <v>No entregado</v>
      </c>
      <c r="S990" t="str">
        <f>IFERROR(VLOOKUP(D990,#REF!,1,FALSE),"No entregado")</f>
        <v>No entregado</v>
      </c>
    </row>
    <row r="991" spans="1:19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 t="s">
        <v>5721</v>
      </c>
      <c r="H991" t="s">
        <v>5721</v>
      </c>
      <c r="I991" t="e">
        <f>VLOOKUP(E991,'Info Metodos'!$A$2:$G$80,4,FALSE)</f>
        <v>#N/A</v>
      </c>
      <c r="J991" t="e">
        <f>VLOOKUP(E991,'Info Metodos'!$A$2:$G$80,3,FALSE)</f>
        <v>#N/A</v>
      </c>
      <c r="K991">
        <f t="shared" si="15"/>
        <v>990</v>
      </c>
      <c r="Q991" t="e">
        <f>VLOOKUP(D991,#REF!,1,FALSE)</f>
        <v>#REF!</v>
      </c>
      <c r="R991" t="str">
        <f>IFERROR(VLOOKUP(D991,#REF!,1,FALSE),"No entregado")</f>
        <v>No entregado</v>
      </c>
      <c r="S991" t="str">
        <f>IFERROR(VLOOKUP(D991,#REF!,1,FALSE),"No entregado")</f>
        <v>No entregado</v>
      </c>
    </row>
    <row r="992" spans="1:19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 t="s">
        <v>5721</v>
      </c>
      <c r="H992" t="s">
        <v>5721</v>
      </c>
      <c r="I992" t="e">
        <f>VLOOKUP(E992,'Info Metodos'!$A$2:$G$80,4,FALSE)</f>
        <v>#N/A</v>
      </c>
      <c r="J992" t="e">
        <f>VLOOKUP(E992,'Info Metodos'!$A$2:$G$80,3,FALSE)</f>
        <v>#N/A</v>
      </c>
      <c r="K992">
        <f t="shared" si="15"/>
        <v>991</v>
      </c>
      <c r="Q992" t="e">
        <f>VLOOKUP(D992,#REF!,1,FALSE)</f>
        <v>#REF!</v>
      </c>
      <c r="R992" t="str">
        <f>IFERROR(VLOOKUP(D992,#REF!,1,FALSE),"No entregado")</f>
        <v>No entregado</v>
      </c>
      <c r="S992" t="str">
        <f>IFERROR(VLOOKUP(D992,#REF!,1,FALSE),"No entregado")</f>
        <v>No entregado</v>
      </c>
    </row>
    <row r="993" spans="1:19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 t="s">
        <v>5721</v>
      </c>
      <c r="H993" t="s">
        <v>5721</v>
      </c>
      <c r="I993" t="e">
        <f>VLOOKUP(E993,'Info Metodos'!$A$2:$G$80,4,FALSE)</f>
        <v>#N/A</v>
      </c>
      <c r="J993" t="e">
        <f>VLOOKUP(E993,'Info Metodos'!$A$2:$G$80,3,FALSE)</f>
        <v>#N/A</v>
      </c>
      <c r="K993">
        <f t="shared" si="15"/>
        <v>992</v>
      </c>
      <c r="Q993" t="e">
        <f>VLOOKUP(D993,#REF!,1,FALSE)</f>
        <v>#REF!</v>
      </c>
      <c r="R993" t="str">
        <f>IFERROR(VLOOKUP(D993,#REF!,1,FALSE),"No entregado")</f>
        <v>No entregado</v>
      </c>
      <c r="S993" t="str">
        <f>IFERROR(VLOOKUP(D993,#REF!,1,FALSE),"No entregado")</f>
        <v>No entregado</v>
      </c>
    </row>
    <row r="994" spans="1:19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 t="s">
        <v>5721</v>
      </c>
      <c r="H994" t="s">
        <v>5721</v>
      </c>
      <c r="I994" t="e">
        <f>VLOOKUP(E994,'Info Metodos'!$A$2:$G$80,4,FALSE)</f>
        <v>#N/A</v>
      </c>
      <c r="J994" t="e">
        <f>VLOOKUP(E994,'Info Metodos'!$A$2:$G$80,3,FALSE)</f>
        <v>#N/A</v>
      </c>
      <c r="K994">
        <f t="shared" si="15"/>
        <v>993</v>
      </c>
      <c r="Q994" t="e">
        <f>VLOOKUP(D994,#REF!,1,FALSE)</f>
        <v>#REF!</v>
      </c>
      <c r="R994" t="str">
        <f>IFERROR(VLOOKUP(D994,#REF!,1,FALSE),"No entregado")</f>
        <v>No entregado</v>
      </c>
      <c r="S994" t="str">
        <f>IFERROR(VLOOKUP(D994,#REF!,1,FALSE),"No entregado")</f>
        <v>No entregado</v>
      </c>
    </row>
    <row r="995" spans="1:19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 t="s">
        <v>5721</v>
      </c>
      <c r="H995" t="s">
        <v>5721</v>
      </c>
      <c r="I995" t="e">
        <f>VLOOKUP(E995,'Info Metodos'!$A$2:$G$80,4,FALSE)</f>
        <v>#N/A</v>
      </c>
      <c r="J995" t="e">
        <f>VLOOKUP(E995,'Info Metodos'!$A$2:$G$80,3,FALSE)</f>
        <v>#N/A</v>
      </c>
      <c r="K995">
        <f t="shared" si="15"/>
        <v>994</v>
      </c>
      <c r="Q995" t="e">
        <f>VLOOKUP(D995,#REF!,1,FALSE)</f>
        <v>#REF!</v>
      </c>
      <c r="R995" t="str">
        <f>IFERROR(VLOOKUP(D995,#REF!,1,FALSE),"No entregado")</f>
        <v>No entregado</v>
      </c>
      <c r="S995" t="str">
        <f>IFERROR(VLOOKUP(D995,#REF!,1,FALSE),"No entregado")</f>
        <v>No entregado</v>
      </c>
    </row>
    <row r="996" spans="1:19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 t="s">
        <v>5721</v>
      </c>
      <c r="H996" t="s">
        <v>5721</v>
      </c>
      <c r="I996" t="e">
        <f>VLOOKUP(E996,'Info Metodos'!$A$2:$G$80,4,FALSE)</f>
        <v>#N/A</v>
      </c>
      <c r="J996" t="e">
        <f>VLOOKUP(E996,'Info Metodos'!$A$2:$G$80,3,FALSE)</f>
        <v>#N/A</v>
      </c>
      <c r="K996">
        <f t="shared" si="15"/>
        <v>995</v>
      </c>
      <c r="Q996" t="e">
        <f>VLOOKUP(D996,#REF!,1,FALSE)</f>
        <v>#REF!</v>
      </c>
      <c r="R996" t="str">
        <f>IFERROR(VLOOKUP(D996,#REF!,1,FALSE),"No entregado")</f>
        <v>No entregado</v>
      </c>
      <c r="S996" t="str">
        <f>IFERROR(VLOOKUP(D996,#REF!,1,FALSE),"No entregado")</f>
        <v>No entregado</v>
      </c>
    </row>
    <row r="997" spans="1:19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 t="s">
        <v>5721</v>
      </c>
      <c r="H997" t="s">
        <v>5721</v>
      </c>
      <c r="I997" t="e">
        <f>VLOOKUP(E997,'Info Metodos'!$A$2:$G$80,4,FALSE)</f>
        <v>#N/A</v>
      </c>
      <c r="J997" t="e">
        <f>VLOOKUP(E997,'Info Metodos'!$A$2:$G$80,3,FALSE)</f>
        <v>#N/A</v>
      </c>
      <c r="K997">
        <f t="shared" si="15"/>
        <v>996</v>
      </c>
      <c r="Q997" t="e">
        <f>VLOOKUP(D997,#REF!,1,FALSE)</f>
        <v>#REF!</v>
      </c>
      <c r="R997" t="str">
        <f>IFERROR(VLOOKUP(D997,#REF!,1,FALSE),"No entregado")</f>
        <v>No entregado</v>
      </c>
      <c r="S997" t="str">
        <f>IFERROR(VLOOKUP(D997,#REF!,1,FALSE),"No entregado")</f>
        <v>No entregado</v>
      </c>
    </row>
    <row r="998" spans="1:19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 t="s">
        <v>5721</v>
      </c>
      <c r="H998" t="s">
        <v>5721</v>
      </c>
      <c r="I998" t="e">
        <f>VLOOKUP(E998,'Info Metodos'!$A$2:$G$80,4,FALSE)</f>
        <v>#N/A</v>
      </c>
      <c r="J998" t="e">
        <f>VLOOKUP(E998,'Info Metodos'!$A$2:$G$80,3,FALSE)</f>
        <v>#N/A</v>
      </c>
      <c r="K998">
        <f t="shared" si="15"/>
        <v>997</v>
      </c>
      <c r="Q998" t="e">
        <f>VLOOKUP(D998,#REF!,1,FALSE)</f>
        <v>#REF!</v>
      </c>
      <c r="R998" t="str">
        <f>IFERROR(VLOOKUP(D998,#REF!,1,FALSE),"No entregado")</f>
        <v>No entregado</v>
      </c>
      <c r="S998" t="str">
        <f>IFERROR(VLOOKUP(D998,#REF!,1,FALSE),"No entregado")</f>
        <v>No entregado</v>
      </c>
    </row>
    <row r="999" spans="1:19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 t="s">
        <v>5721</v>
      </c>
      <c r="H999" t="s">
        <v>5721</v>
      </c>
      <c r="I999" t="e">
        <f>VLOOKUP(E999,'Info Metodos'!$A$2:$G$80,4,FALSE)</f>
        <v>#N/A</v>
      </c>
      <c r="J999" t="e">
        <f>VLOOKUP(E999,'Info Metodos'!$A$2:$G$80,3,FALSE)</f>
        <v>#N/A</v>
      </c>
      <c r="K999">
        <f t="shared" si="15"/>
        <v>998</v>
      </c>
      <c r="Q999" t="e">
        <f>VLOOKUP(D999,#REF!,1,FALSE)</f>
        <v>#REF!</v>
      </c>
      <c r="R999" t="str">
        <f>IFERROR(VLOOKUP(D999,#REF!,1,FALSE),"No entregado")</f>
        <v>No entregado</v>
      </c>
      <c r="S999" t="str">
        <f>IFERROR(VLOOKUP(D999,#REF!,1,FALSE),"No entregado")</f>
        <v>No entregado</v>
      </c>
    </row>
    <row r="1000" spans="1:19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 t="s">
        <v>5721</v>
      </c>
      <c r="H1000" t="s">
        <v>5721</v>
      </c>
      <c r="I1000" t="e">
        <f>VLOOKUP(E1000,'Info Metodos'!$A$2:$G$80,4,FALSE)</f>
        <v>#N/A</v>
      </c>
      <c r="J1000" t="e">
        <f>VLOOKUP(E1000,'Info Metodos'!$A$2:$G$80,3,FALSE)</f>
        <v>#N/A</v>
      </c>
      <c r="K1000">
        <f t="shared" si="15"/>
        <v>999</v>
      </c>
      <c r="Q1000" t="e">
        <f>VLOOKUP(D1000,#REF!,1,FALSE)</f>
        <v>#REF!</v>
      </c>
      <c r="R1000" t="str">
        <f>IFERROR(VLOOKUP(D1000,#REF!,1,FALSE),"No entregado")</f>
        <v>No entregado</v>
      </c>
      <c r="S1000" t="str">
        <f>IFERROR(VLOOKUP(D1000,#REF!,1,FALSE),"No entregado")</f>
        <v>No entregado</v>
      </c>
    </row>
    <row r="1001" spans="1:19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 t="s">
        <v>5721</v>
      </c>
      <c r="H1001" t="s">
        <v>5721</v>
      </c>
      <c r="I1001" t="e">
        <f>VLOOKUP(E1001,'Info Metodos'!$A$2:$G$80,4,FALSE)</f>
        <v>#N/A</v>
      </c>
      <c r="J1001" t="e">
        <f>VLOOKUP(E1001,'Info Metodos'!$A$2:$G$80,3,FALSE)</f>
        <v>#N/A</v>
      </c>
      <c r="K1001">
        <f t="shared" si="15"/>
        <v>1000</v>
      </c>
      <c r="Q1001" t="e">
        <f>VLOOKUP(D1001,#REF!,1,FALSE)</f>
        <v>#REF!</v>
      </c>
      <c r="R1001" t="str">
        <f>IFERROR(VLOOKUP(D1001,#REF!,1,FALSE),"No entregado")</f>
        <v>No entregado</v>
      </c>
      <c r="S1001" t="str">
        <f>IFERROR(VLOOKUP(D1001,#REF!,1,FALSE),"No entregado")</f>
        <v>No entregado</v>
      </c>
    </row>
    <row r="1002" spans="1:19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 t="s">
        <v>5721</v>
      </c>
      <c r="H1002" t="s">
        <v>5721</v>
      </c>
      <c r="I1002" t="e">
        <f>VLOOKUP(E1002,'Info Metodos'!$A$2:$G$80,4,FALSE)</f>
        <v>#N/A</v>
      </c>
      <c r="J1002" t="e">
        <f>VLOOKUP(E1002,'Info Metodos'!$A$2:$G$80,3,FALSE)</f>
        <v>#N/A</v>
      </c>
      <c r="K1002">
        <f t="shared" si="15"/>
        <v>1001</v>
      </c>
      <c r="Q1002" t="e">
        <f>VLOOKUP(D1002,#REF!,1,FALSE)</f>
        <v>#REF!</v>
      </c>
      <c r="R1002" t="str">
        <f>IFERROR(VLOOKUP(D1002,#REF!,1,FALSE),"No entregado")</f>
        <v>No entregado</v>
      </c>
      <c r="S1002" t="str">
        <f>IFERROR(VLOOKUP(D1002,#REF!,1,FALSE),"No entregado")</f>
        <v>No entregado</v>
      </c>
    </row>
    <row r="1003" spans="1:19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 t="s">
        <v>5721</v>
      </c>
      <c r="H1003" t="s">
        <v>5721</v>
      </c>
      <c r="I1003" t="e">
        <f>VLOOKUP(E1003,'Info Metodos'!$A$2:$G$80,4,FALSE)</f>
        <v>#N/A</v>
      </c>
      <c r="J1003" t="e">
        <f>VLOOKUP(E1003,'Info Metodos'!$A$2:$G$80,3,FALSE)</f>
        <v>#N/A</v>
      </c>
      <c r="K1003">
        <f t="shared" si="15"/>
        <v>1002</v>
      </c>
      <c r="Q1003" t="e">
        <f>VLOOKUP(D1003,#REF!,1,FALSE)</f>
        <v>#REF!</v>
      </c>
      <c r="R1003" t="str">
        <f>IFERROR(VLOOKUP(D1003,#REF!,1,FALSE),"No entregado")</f>
        <v>No entregado</v>
      </c>
      <c r="S1003" t="str">
        <f>IFERROR(VLOOKUP(D1003,#REF!,1,FALSE),"No entregado")</f>
        <v>No entregado</v>
      </c>
    </row>
    <row r="1004" spans="1:19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 t="s">
        <v>5721</v>
      </c>
      <c r="H1004" t="s">
        <v>5721</v>
      </c>
      <c r="I1004" t="e">
        <f>VLOOKUP(E1004,'Info Metodos'!$A$2:$G$80,4,FALSE)</f>
        <v>#N/A</v>
      </c>
      <c r="J1004" t="e">
        <f>VLOOKUP(E1004,'Info Metodos'!$A$2:$G$80,3,FALSE)</f>
        <v>#N/A</v>
      </c>
      <c r="K1004">
        <f t="shared" si="15"/>
        <v>1003</v>
      </c>
      <c r="Q1004" t="e">
        <f>VLOOKUP(D1004,#REF!,1,FALSE)</f>
        <v>#REF!</v>
      </c>
      <c r="R1004" t="str">
        <f>IFERROR(VLOOKUP(D1004,#REF!,1,FALSE),"No entregado")</f>
        <v>No entregado</v>
      </c>
      <c r="S1004" t="str">
        <f>IFERROR(VLOOKUP(D1004,#REF!,1,FALSE),"No entregado")</f>
        <v>No entregado</v>
      </c>
    </row>
    <row r="1005" spans="1:19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 t="s">
        <v>5721</v>
      </c>
      <c r="H1005" t="s">
        <v>5721</v>
      </c>
      <c r="I1005" t="e">
        <f>VLOOKUP(E1005,'Info Metodos'!$A$2:$G$80,4,FALSE)</f>
        <v>#N/A</v>
      </c>
      <c r="J1005" t="e">
        <f>VLOOKUP(E1005,'Info Metodos'!$A$2:$G$80,3,FALSE)</f>
        <v>#N/A</v>
      </c>
      <c r="K1005">
        <f t="shared" si="15"/>
        <v>1004</v>
      </c>
      <c r="Q1005" t="e">
        <f>VLOOKUP(D1005,#REF!,1,FALSE)</f>
        <v>#REF!</v>
      </c>
      <c r="R1005" t="str">
        <f>IFERROR(VLOOKUP(D1005,#REF!,1,FALSE),"No entregado")</f>
        <v>No entregado</v>
      </c>
      <c r="S1005" t="str">
        <f>IFERROR(VLOOKUP(D1005,#REF!,1,FALSE),"No entregado")</f>
        <v>No entregado</v>
      </c>
    </row>
    <row r="1006" spans="1:19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 t="s">
        <v>5721</v>
      </c>
      <c r="H1006" t="s">
        <v>5721</v>
      </c>
      <c r="I1006" t="e">
        <f>VLOOKUP(E1006,'Info Metodos'!$A$2:$G$80,4,FALSE)</f>
        <v>#N/A</v>
      </c>
      <c r="J1006" t="e">
        <f>VLOOKUP(E1006,'Info Metodos'!$A$2:$G$80,3,FALSE)</f>
        <v>#N/A</v>
      </c>
      <c r="K1006">
        <f t="shared" si="15"/>
        <v>1005</v>
      </c>
      <c r="Q1006" t="e">
        <f>VLOOKUP(D1006,#REF!,1,FALSE)</f>
        <v>#REF!</v>
      </c>
      <c r="R1006" t="str">
        <f>IFERROR(VLOOKUP(D1006,#REF!,1,FALSE),"No entregado")</f>
        <v>No entregado</v>
      </c>
      <c r="S1006" t="str">
        <f>IFERROR(VLOOKUP(D1006,#REF!,1,FALSE),"No entregado")</f>
        <v>No entregado</v>
      </c>
    </row>
    <row r="1007" spans="1:19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 t="s">
        <v>5721</v>
      </c>
      <c r="H1007" t="s">
        <v>5721</v>
      </c>
      <c r="I1007" t="e">
        <f>VLOOKUP(E1007,'Info Metodos'!$A$2:$G$80,4,FALSE)</f>
        <v>#N/A</v>
      </c>
      <c r="J1007" t="e">
        <f>VLOOKUP(E1007,'Info Metodos'!$A$2:$G$80,3,FALSE)</f>
        <v>#N/A</v>
      </c>
      <c r="K1007">
        <f t="shared" si="15"/>
        <v>1006</v>
      </c>
      <c r="Q1007" t="e">
        <f>VLOOKUP(D1007,#REF!,1,FALSE)</f>
        <v>#REF!</v>
      </c>
      <c r="R1007" t="str">
        <f>IFERROR(VLOOKUP(D1007,#REF!,1,FALSE),"No entregado")</f>
        <v>No entregado</v>
      </c>
      <c r="S1007" t="str">
        <f>IFERROR(VLOOKUP(D1007,#REF!,1,FALSE),"No entregado")</f>
        <v>No entregado</v>
      </c>
    </row>
    <row r="1008" spans="1:19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 t="s">
        <v>5721</v>
      </c>
      <c r="H1008" t="s">
        <v>5721</v>
      </c>
      <c r="I1008" t="e">
        <f>VLOOKUP(E1008,'Info Metodos'!$A$2:$G$80,4,FALSE)</f>
        <v>#N/A</v>
      </c>
      <c r="J1008" t="e">
        <f>VLOOKUP(E1008,'Info Metodos'!$A$2:$G$80,3,FALSE)</f>
        <v>#N/A</v>
      </c>
      <c r="K1008">
        <f t="shared" si="15"/>
        <v>1007</v>
      </c>
      <c r="Q1008" t="e">
        <f>VLOOKUP(D1008,#REF!,1,FALSE)</f>
        <v>#REF!</v>
      </c>
      <c r="R1008" t="str">
        <f>IFERROR(VLOOKUP(D1008,#REF!,1,FALSE),"No entregado")</f>
        <v>No entregado</v>
      </c>
      <c r="S1008" t="str">
        <f>IFERROR(VLOOKUP(D1008,#REF!,1,FALSE),"No entregado")</f>
        <v>No entregado</v>
      </c>
    </row>
    <row r="1009" spans="1:19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 t="s">
        <v>5721</v>
      </c>
      <c r="H1009" t="s">
        <v>5721</v>
      </c>
      <c r="I1009" t="e">
        <f>VLOOKUP(E1009,'Info Metodos'!$A$2:$G$80,4,FALSE)</f>
        <v>#N/A</v>
      </c>
      <c r="J1009" t="e">
        <f>VLOOKUP(E1009,'Info Metodos'!$A$2:$G$80,3,FALSE)</f>
        <v>#N/A</v>
      </c>
      <c r="K1009">
        <f t="shared" si="15"/>
        <v>1008</v>
      </c>
      <c r="Q1009" t="e">
        <f>VLOOKUP(D1009,#REF!,1,FALSE)</f>
        <v>#REF!</v>
      </c>
      <c r="R1009" t="str">
        <f>IFERROR(VLOOKUP(D1009,#REF!,1,FALSE),"No entregado")</f>
        <v>No entregado</v>
      </c>
      <c r="S1009" t="str">
        <f>IFERROR(VLOOKUP(D1009,#REF!,1,FALSE),"No entregado")</f>
        <v>No entregado</v>
      </c>
    </row>
    <row r="1010" spans="1:19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 t="s">
        <v>5721</v>
      </c>
      <c r="H1010" t="s">
        <v>5721</v>
      </c>
      <c r="I1010" t="e">
        <f>VLOOKUP(E1010,'Info Metodos'!$A$2:$G$80,4,FALSE)</f>
        <v>#N/A</v>
      </c>
      <c r="J1010" t="e">
        <f>VLOOKUP(E1010,'Info Metodos'!$A$2:$G$80,3,FALSE)</f>
        <v>#N/A</v>
      </c>
      <c r="K1010">
        <f t="shared" si="15"/>
        <v>1009</v>
      </c>
      <c r="Q1010" t="e">
        <f>VLOOKUP(D1010,#REF!,1,FALSE)</f>
        <v>#REF!</v>
      </c>
      <c r="R1010" t="str">
        <f>IFERROR(VLOOKUP(D1010,#REF!,1,FALSE),"No entregado")</f>
        <v>No entregado</v>
      </c>
      <c r="S1010" t="str">
        <f>IFERROR(VLOOKUP(D1010,#REF!,1,FALSE),"No entregado")</f>
        <v>No entregado</v>
      </c>
    </row>
    <row r="1011" spans="1:19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 t="s">
        <v>5721</v>
      </c>
      <c r="H1011" t="s">
        <v>5721</v>
      </c>
      <c r="I1011" t="e">
        <f>VLOOKUP(E1011,'Info Metodos'!$A$2:$G$80,4,FALSE)</f>
        <v>#N/A</v>
      </c>
      <c r="J1011" t="e">
        <f>VLOOKUP(E1011,'Info Metodos'!$A$2:$G$80,3,FALSE)</f>
        <v>#N/A</v>
      </c>
      <c r="K1011">
        <f t="shared" si="15"/>
        <v>1010</v>
      </c>
      <c r="Q1011" t="e">
        <f>VLOOKUP(D1011,#REF!,1,FALSE)</f>
        <v>#REF!</v>
      </c>
      <c r="R1011" t="str">
        <f>IFERROR(VLOOKUP(D1011,#REF!,1,FALSE),"No entregado")</f>
        <v>No entregado</v>
      </c>
      <c r="S1011" t="str">
        <f>IFERROR(VLOOKUP(D1011,#REF!,1,FALSE),"No entregado")</f>
        <v>No entregado</v>
      </c>
    </row>
    <row r="1012" spans="1:19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 t="s">
        <v>5721</v>
      </c>
      <c r="H1012" t="s">
        <v>5721</v>
      </c>
      <c r="I1012" t="e">
        <f>VLOOKUP(E1012,'Info Metodos'!$A$2:$G$80,4,FALSE)</f>
        <v>#N/A</v>
      </c>
      <c r="J1012" t="e">
        <f>VLOOKUP(E1012,'Info Metodos'!$A$2:$G$80,3,FALSE)</f>
        <v>#N/A</v>
      </c>
      <c r="K1012">
        <f t="shared" si="15"/>
        <v>1011</v>
      </c>
      <c r="Q1012" t="e">
        <f>VLOOKUP(D1012,#REF!,1,FALSE)</f>
        <v>#REF!</v>
      </c>
      <c r="R1012" t="str">
        <f>IFERROR(VLOOKUP(D1012,#REF!,1,FALSE),"No entregado")</f>
        <v>No entregado</v>
      </c>
      <c r="S1012" t="str">
        <f>IFERROR(VLOOKUP(D1012,#REF!,1,FALSE),"No entregado")</f>
        <v>No entregado</v>
      </c>
    </row>
    <row r="1013" spans="1:19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 t="s">
        <v>5721</v>
      </c>
      <c r="H1013" t="s">
        <v>5721</v>
      </c>
      <c r="I1013" t="e">
        <f>VLOOKUP(E1013,'Info Metodos'!$A$2:$G$80,4,FALSE)</f>
        <v>#N/A</v>
      </c>
      <c r="J1013" t="e">
        <f>VLOOKUP(E1013,'Info Metodos'!$A$2:$G$80,3,FALSE)</f>
        <v>#N/A</v>
      </c>
      <c r="K1013">
        <f t="shared" si="15"/>
        <v>1012</v>
      </c>
      <c r="Q1013" t="e">
        <f>VLOOKUP(D1013,#REF!,1,FALSE)</f>
        <v>#REF!</v>
      </c>
      <c r="R1013" t="str">
        <f>IFERROR(VLOOKUP(D1013,#REF!,1,FALSE),"No entregado")</f>
        <v>No entregado</v>
      </c>
      <c r="S1013" t="str">
        <f>IFERROR(VLOOKUP(D1013,#REF!,1,FALSE),"No entregado")</f>
        <v>No entregado</v>
      </c>
    </row>
    <row r="1014" spans="1:19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 t="s">
        <v>5721</v>
      </c>
      <c r="H1014" t="s">
        <v>5721</v>
      </c>
      <c r="I1014" t="e">
        <f>VLOOKUP(E1014,'Info Metodos'!$A$2:$G$80,4,FALSE)</f>
        <v>#N/A</v>
      </c>
      <c r="J1014" t="e">
        <f>VLOOKUP(E1014,'Info Metodos'!$A$2:$G$80,3,FALSE)</f>
        <v>#N/A</v>
      </c>
      <c r="K1014">
        <f t="shared" si="15"/>
        <v>1013</v>
      </c>
      <c r="Q1014" t="e">
        <f>VLOOKUP(D1014,#REF!,1,FALSE)</f>
        <v>#REF!</v>
      </c>
      <c r="R1014" t="str">
        <f>IFERROR(VLOOKUP(D1014,#REF!,1,FALSE),"No entregado")</f>
        <v>No entregado</v>
      </c>
      <c r="S1014" t="str">
        <f>IFERROR(VLOOKUP(D1014,#REF!,1,FALSE),"No entregado")</f>
        <v>No entregado</v>
      </c>
    </row>
    <row r="1015" spans="1:19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 t="s">
        <v>5721</v>
      </c>
      <c r="H1015" t="s">
        <v>5721</v>
      </c>
      <c r="I1015" t="e">
        <f>VLOOKUP(E1015,'Info Metodos'!$A$2:$G$80,4,FALSE)</f>
        <v>#N/A</v>
      </c>
      <c r="J1015" t="e">
        <f>VLOOKUP(E1015,'Info Metodos'!$A$2:$G$80,3,FALSE)</f>
        <v>#N/A</v>
      </c>
      <c r="K1015">
        <f t="shared" si="15"/>
        <v>1014</v>
      </c>
      <c r="Q1015" t="e">
        <f>VLOOKUP(D1015,#REF!,1,FALSE)</f>
        <v>#REF!</v>
      </c>
      <c r="R1015" t="str">
        <f>IFERROR(VLOOKUP(D1015,#REF!,1,FALSE),"No entregado")</f>
        <v>No entregado</v>
      </c>
      <c r="S1015" t="str">
        <f>IFERROR(VLOOKUP(D1015,#REF!,1,FALSE),"No entregado")</f>
        <v>No entregado</v>
      </c>
    </row>
    <row r="1016" spans="1:19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 t="s">
        <v>5721</v>
      </c>
      <c r="H1016" t="s">
        <v>5721</v>
      </c>
      <c r="I1016" t="e">
        <f>VLOOKUP(E1016,'Info Metodos'!$A$2:$G$80,4,FALSE)</f>
        <v>#N/A</v>
      </c>
      <c r="J1016" t="e">
        <f>VLOOKUP(E1016,'Info Metodos'!$A$2:$G$80,3,FALSE)</f>
        <v>#N/A</v>
      </c>
      <c r="K1016">
        <f t="shared" si="15"/>
        <v>1015</v>
      </c>
      <c r="Q1016" t="e">
        <f>VLOOKUP(D1016,#REF!,1,FALSE)</f>
        <v>#REF!</v>
      </c>
      <c r="R1016" t="str">
        <f>IFERROR(VLOOKUP(D1016,#REF!,1,FALSE),"No entregado")</f>
        <v>No entregado</v>
      </c>
      <c r="S1016" t="str">
        <f>IFERROR(VLOOKUP(D1016,#REF!,1,FALSE),"No entregado")</f>
        <v>No entregado</v>
      </c>
    </row>
    <row r="1017" spans="1:19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 t="s">
        <v>5721</v>
      </c>
      <c r="H1017" t="s">
        <v>5721</v>
      </c>
      <c r="I1017" t="e">
        <f>VLOOKUP(E1017,'Info Metodos'!$A$2:$G$80,4,FALSE)</f>
        <v>#N/A</v>
      </c>
      <c r="J1017" t="e">
        <f>VLOOKUP(E1017,'Info Metodos'!$A$2:$G$80,3,FALSE)</f>
        <v>#N/A</v>
      </c>
      <c r="K1017">
        <f t="shared" si="15"/>
        <v>1016</v>
      </c>
      <c r="Q1017" t="e">
        <f>VLOOKUP(D1017,#REF!,1,FALSE)</f>
        <v>#REF!</v>
      </c>
      <c r="R1017" t="str">
        <f>IFERROR(VLOOKUP(D1017,#REF!,1,FALSE),"No entregado")</f>
        <v>No entregado</v>
      </c>
      <c r="S1017" t="str">
        <f>IFERROR(VLOOKUP(D1017,#REF!,1,FALSE),"No entregado")</f>
        <v>No entregado</v>
      </c>
    </row>
    <row r="1018" spans="1:19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 t="s">
        <v>5721</v>
      </c>
      <c r="H1018" t="s">
        <v>5721</v>
      </c>
      <c r="I1018" t="e">
        <f>VLOOKUP(E1018,'Info Metodos'!$A$2:$G$80,4,FALSE)</f>
        <v>#N/A</v>
      </c>
      <c r="J1018" t="e">
        <f>VLOOKUP(E1018,'Info Metodos'!$A$2:$G$80,3,FALSE)</f>
        <v>#N/A</v>
      </c>
      <c r="K1018">
        <f t="shared" si="15"/>
        <v>1017</v>
      </c>
      <c r="Q1018" t="e">
        <f>VLOOKUP(D1018,#REF!,1,FALSE)</f>
        <v>#REF!</v>
      </c>
      <c r="R1018" t="str">
        <f>IFERROR(VLOOKUP(D1018,#REF!,1,FALSE),"No entregado")</f>
        <v>No entregado</v>
      </c>
      <c r="S1018" t="str">
        <f>IFERROR(VLOOKUP(D1018,#REF!,1,FALSE),"No entregado")</f>
        <v>No entregado</v>
      </c>
    </row>
    <row r="1019" spans="1:19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 t="s">
        <v>5721</v>
      </c>
      <c r="H1019" t="s">
        <v>5721</v>
      </c>
      <c r="I1019" t="e">
        <f>VLOOKUP(E1019,'Info Metodos'!$A$2:$G$80,4,FALSE)</f>
        <v>#N/A</v>
      </c>
      <c r="J1019" t="e">
        <f>VLOOKUP(E1019,'Info Metodos'!$A$2:$G$80,3,FALSE)</f>
        <v>#N/A</v>
      </c>
      <c r="K1019">
        <f t="shared" si="15"/>
        <v>1018</v>
      </c>
      <c r="Q1019" t="e">
        <f>VLOOKUP(D1019,#REF!,1,FALSE)</f>
        <v>#REF!</v>
      </c>
      <c r="R1019" t="str">
        <f>IFERROR(VLOOKUP(D1019,#REF!,1,FALSE),"No entregado")</f>
        <v>No entregado</v>
      </c>
      <c r="S1019" t="str">
        <f>IFERROR(VLOOKUP(D1019,#REF!,1,FALSE),"No entregado")</f>
        <v>No entregado</v>
      </c>
    </row>
    <row r="1020" spans="1:19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 t="s">
        <v>5721</v>
      </c>
      <c r="H1020" t="s">
        <v>5721</v>
      </c>
      <c r="I1020" t="e">
        <f>VLOOKUP(E1020,'Info Metodos'!$A$2:$G$80,4,FALSE)</f>
        <v>#N/A</v>
      </c>
      <c r="J1020" t="e">
        <f>VLOOKUP(E1020,'Info Metodos'!$A$2:$G$80,3,FALSE)</f>
        <v>#N/A</v>
      </c>
      <c r="K1020">
        <f t="shared" si="15"/>
        <v>1019</v>
      </c>
      <c r="Q1020" t="e">
        <f>VLOOKUP(D1020,#REF!,1,FALSE)</f>
        <v>#REF!</v>
      </c>
      <c r="R1020" t="str">
        <f>IFERROR(VLOOKUP(D1020,#REF!,1,FALSE),"No entregado")</f>
        <v>No entregado</v>
      </c>
      <c r="S1020" t="str">
        <f>IFERROR(VLOOKUP(D1020,#REF!,1,FALSE),"No entregado")</f>
        <v>No entregado</v>
      </c>
    </row>
    <row r="1021" spans="1:19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 t="s">
        <v>5721</v>
      </c>
      <c r="H1021" t="s">
        <v>5721</v>
      </c>
      <c r="I1021" t="e">
        <f>VLOOKUP(E1021,'Info Metodos'!$A$2:$G$80,4,FALSE)</f>
        <v>#N/A</v>
      </c>
      <c r="J1021" t="e">
        <f>VLOOKUP(E1021,'Info Metodos'!$A$2:$G$80,3,FALSE)</f>
        <v>#N/A</v>
      </c>
      <c r="K1021">
        <f t="shared" si="15"/>
        <v>1020</v>
      </c>
      <c r="Q1021" t="e">
        <f>VLOOKUP(D1021,#REF!,1,FALSE)</f>
        <v>#REF!</v>
      </c>
      <c r="R1021" t="str">
        <f>IFERROR(VLOOKUP(D1021,#REF!,1,FALSE),"No entregado")</f>
        <v>No entregado</v>
      </c>
      <c r="S1021" t="str">
        <f>IFERROR(VLOOKUP(D1021,#REF!,1,FALSE),"No entregado")</f>
        <v>No entregado</v>
      </c>
    </row>
    <row r="1022" spans="1:19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 t="s">
        <v>5721</v>
      </c>
      <c r="H1022" t="s">
        <v>5721</v>
      </c>
      <c r="I1022" t="e">
        <f>VLOOKUP(E1022,'Info Metodos'!$A$2:$G$80,4,FALSE)</f>
        <v>#N/A</v>
      </c>
      <c r="J1022" t="e">
        <f>VLOOKUP(E1022,'Info Metodos'!$A$2:$G$80,3,FALSE)</f>
        <v>#N/A</v>
      </c>
      <c r="K1022">
        <f t="shared" si="15"/>
        <v>1021</v>
      </c>
      <c r="Q1022" t="e">
        <f>VLOOKUP(D1022,#REF!,1,FALSE)</f>
        <v>#REF!</v>
      </c>
      <c r="R1022" t="str">
        <f>IFERROR(VLOOKUP(D1022,#REF!,1,FALSE),"No entregado")</f>
        <v>No entregado</v>
      </c>
      <c r="S1022" t="str">
        <f>IFERROR(VLOOKUP(D1022,#REF!,1,FALSE),"No entregado")</f>
        <v>No entregado</v>
      </c>
    </row>
    <row r="1023" spans="1:19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 t="s">
        <v>5721</v>
      </c>
      <c r="H1023" t="s">
        <v>5721</v>
      </c>
      <c r="I1023" t="e">
        <f>VLOOKUP(E1023,'Info Metodos'!$A$2:$G$80,4,FALSE)</f>
        <v>#N/A</v>
      </c>
      <c r="J1023" t="e">
        <f>VLOOKUP(E1023,'Info Metodos'!$A$2:$G$80,3,FALSE)</f>
        <v>#N/A</v>
      </c>
      <c r="K1023">
        <f t="shared" si="15"/>
        <v>1022</v>
      </c>
      <c r="Q1023" t="e">
        <f>VLOOKUP(D1023,#REF!,1,FALSE)</f>
        <v>#REF!</v>
      </c>
      <c r="R1023" t="str">
        <f>IFERROR(VLOOKUP(D1023,#REF!,1,FALSE),"No entregado")</f>
        <v>No entregado</v>
      </c>
      <c r="S1023" t="str">
        <f>IFERROR(VLOOKUP(D1023,#REF!,1,FALSE),"No entregado")</f>
        <v>No entregado</v>
      </c>
    </row>
    <row r="1024" spans="1:19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 t="s">
        <v>5721</v>
      </c>
      <c r="H1024" t="s">
        <v>5721</v>
      </c>
      <c r="I1024" t="e">
        <f>VLOOKUP(E1024,'Info Metodos'!$A$2:$G$80,4,FALSE)</f>
        <v>#N/A</v>
      </c>
      <c r="J1024" t="e">
        <f>VLOOKUP(E1024,'Info Metodos'!$A$2:$G$80,3,FALSE)</f>
        <v>#N/A</v>
      </c>
      <c r="K1024">
        <f t="shared" si="15"/>
        <v>1023</v>
      </c>
      <c r="Q1024" t="e">
        <f>VLOOKUP(D1024,#REF!,1,FALSE)</f>
        <v>#REF!</v>
      </c>
      <c r="R1024" t="str">
        <f>IFERROR(VLOOKUP(D1024,#REF!,1,FALSE),"No entregado")</f>
        <v>No entregado</v>
      </c>
      <c r="S1024" t="str">
        <f>IFERROR(VLOOKUP(D1024,#REF!,1,FALSE),"No entregado")</f>
        <v>No entregado</v>
      </c>
    </row>
    <row r="1025" spans="1:19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 t="s">
        <v>5721</v>
      </c>
      <c r="H1025" t="s">
        <v>5721</v>
      </c>
      <c r="I1025" t="e">
        <f>VLOOKUP(E1025,'Info Metodos'!$A$2:$G$80,4,FALSE)</f>
        <v>#N/A</v>
      </c>
      <c r="J1025" t="e">
        <f>VLOOKUP(E1025,'Info Metodos'!$A$2:$G$80,3,FALSE)</f>
        <v>#N/A</v>
      </c>
      <c r="K1025">
        <f t="shared" si="15"/>
        <v>1024</v>
      </c>
      <c r="Q1025" t="e">
        <f>VLOOKUP(D1025,#REF!,1,FALSE)</f>
        <v>#REF!</v>
      </c>
      <c r="R1025" t="str">
        <f>IFERROR(VLOOKUP(D1025,#REF!,1,FALSE),"No entregado")</f>
        <v>No entregado</v>
      </c>
      <c r="S1025" t="str">
        <f>IFERROR(VLOOKUP(D1025,#REF!,1,FALSE),"No entregado")</f>
        <v>No entregado</v>
      </c>
    </row>
    <row r="1026" spans="1:19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 t="s">
        <v>5721</v>
      </c>
      <c r="H1026" t="s">
        <v>5721</v>
      </c>
      <c r="I1026" t="e">
        <f>VLOOKUP(E1026,'Info Metodos'!$A$2:$G$80,4,FALSE)</f>
        <v>#N/A</v>
      </c>
      <c r="J1026" t="e">
        <f>VLOOKUP(E1026,'Info Metodos'!$A$2:$G$80,3,FALSE)</f>
        <v>#N/A</v>
      </c>
      <c r="K1026">
        <f t="shared" si="15"/>
        <v>1025</v>
      </c>
      <c r="Q1026" t="e">
        <f>VLOOKUP(D1026,#REF!,1,FALSE)</f>
        <v>#REF!</v>
      </c>
      <c r="R1026" t="str">
        <f>IFERROR(VLOOKUP(D1026,#REF!,1,FALSE),"No entregado")</f>
        <v>No entregado</v>
      </c>
      <c r="S1026" t="str">
        <f>IFERROR(VLOOKUP(D1026,#REF!,1,FALSE),"No entregado")</f>
        <v>No entregado</v>
      </c>
    </row>
    <row r="1027" spans="1:19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 t="s">
        <v>5721</v>
      </c>
      <c r="H1027" t="s">
        <v>5721</v>
      </c>
      <c r="I1027" t="e">
        <f>VLOOKUP(E1027,'Info Metodos'!$A$2:$G$80,4,FALSE)</f>
        <v>#N/A</v>
      </c>
      <c r="J1027" t="e">
        <f>VLOOKUP(E1027,'Info Metodos'!$A$2:$G$80,3,FALSE)</f>
        <v>#N/A</v>
      </c>
      <c r="K1027">
        <f t="shared" ref="K1027:K1090" si="16">A1027</f>
        <v>1026</v>
      </c>
      <c r="Q1027" t="e">
        <f>VLOOKUP(D1027,#REF!,1,FALSE)</f>
        <v>#REF!</v>
      </c>
      <c r="R1027" t="str">
        <f>IFERROR(VLOOKUP(D1027,#REF!,1,FALSE),"No entregado")</f>
        <v>No entregado</v>
      </c>
      <c r="S1027" t="str">
        <f>IFERROR(VLOOKUP(D1027,#REF!,1,FALSE),"No entregado")</f>
        <v>No entregado</v>
      </c>
    </row>
    <row r="1028" spans="1:19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 t="s">
        <v>5721</v>
      </c>
      <c r="H1028" t="s">
        <v>5721</v>
      </c>
      <c r="I1028" t="e">
        <f>VLOOKUP(E1028,'Info Metodos'!$A$2:$G$80,4,FALSE)</f>
        <v>#N/A</v>
      </c>
      <c r="J1028" t="e">
        <f>VLOOKUP(E1028,'Info Metodos'!$A$2:$G$80,3,FALSE)</f>
        <v>#N/A</v>
      </c>
      <c r="K1028">
        <f t="shared" si="16"/>
        <v>1027</v>
      </c>
      <c r="Q1028" t="e">
        <f>VLOOKUP(D1028,#REF!,1,FALSE)</f>
        <v>#REF!</v>
      </c>
      <c r="R1028" t="str">
        <f>IFERROR(VLOOKUP(D1028,#REF!,1,FALSE),"No entregado")</f>
        <v>No entregado</v>
      </c>
      <c r="S1028" t="str">
        <f>IFERROR(VLOOKUP(D1028,#REF!,1,FALSE),"No entregado")</f>
        <v>No entregado</v>
      </c>
    </row>
    <row r="1029" spans="1:19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 t="s">
        <v>5721</v>
      </c>
      <c r="H1029" t="s">
        <v>5721</v>
      </c>
      <c r="I1029" t="e">
        <f>VLOOKUP(E1029,'Info Metodos'!$A$2:$G$80,4,FALSE)</f>
        <v>#N/A</v>
      </c>
      <c r="J1029" t="e">
        <f>VLOOKUP(E1029,'Info Metodos'!$A$2:$G$80,3,FALSE)</f>
        <v>#N/A</v>
      </c>
      <c r="K1029">
        <f t="shared" si="16"/>
        <v>1028</v>
      </c>
      <c r="Q1029" t="e">
        <f>VLOOKUP(D1029,#REF!,1,FALSE)</f>
        <v>#REF!</v>
      </c>
      <c r="R1029" t="str">
        <f>IFERROR(VLOOKUP(D1029,#REF!,1,FALSE),"No entregado")</f>
        <v>No entregado</v>
      </c>
      <c r="S1029" t="str">
        <f>IFERROR(VLOOKUP(D1029,#REF!,1,FALSE),"No entregado")</f>
        <v>No entregado</v>
      </c>
    </row>
    <row r="1030" spans="1:19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 t="s">
        <v>5721</v>
      </c>
      <c r="H1030" t="s">
        <v>5721</v>
      </c>
      <c r="I1030" t="e">
        <f>VLOOKUP(E1030,'Info Metodos'!$A$2:$G$80,4,FALSE)</f>
        <v>#N/A</v>
      </c>
      <c r="J1030" t="e">
        <f>VLOOKUP(E1030,'Info Metodos'!$A$2:$G$80,3,FALSE)</f>
        <v>#N/A</v>
      </c>
      <c r="K1030">
        <f t="shared" si="16"/>
        <v>1029</v>
      </c>
      <c r="Q1030" t="e">
        <f>VLOOKUP(D1030,#REF!,1,FALSE)</f>
        <v>#REF!</v>
      </c>
      <c r="R1030" t="str">
        <f>IFERROR(VLOOKUP(D1030,#REF!,1,FALSE),"No entregado")</f>
        <v>No entregado</v>
      </c>
      <c r="S1030" t="str">
        <f>IFERROR(VLOOKUP(D1030,#REF!,1,FALSE),"No entregado")</f>
        <v>No entregado</v>
      </c>
    </row>
    <row r="1031" spans="1:19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 t="s">
        <v>5721</v>
      </c>
      <c r="H1031" t="s">
        <v>5721</v>
      </c>
      <c r="I1031" t="e">
        <f>VLOOKUP(E1031,'Info Metodos'!$A$2:$G$80,4,FALSE)</f>
        <v>#N/A</v>
      </c>
      <c r="J1031" t="e">
        <f>VLOOKUP(E1031,'Info Metodos'!$A$2:$G$80,3,FALSE)</f>
        <v>#N/A</v>
      </c>
      <c r="K1031">
        <f t="shared" si="16"/>
        <v>1030</v>
      </c>
      <c r="Q1031" t="e">
        <f>VLOOKUP(D1031,#REF!,1,FALSE)</f>
        <v>#REF!</v>
      </c>
      <c r="R1031" t="str">
        <f>IFERROR(VLOOKUP(D1031,#REF!,1,FALSE),"No entregado")</f>
        <v>No entregado</v>
      </c>
      <c r="S1031" t="str">
        <f>IFERROR(VLOOKUP(D1031,#REF!,1,FALSE),"No entregado")</f>
        <v>No entregado</v>
      </c>
    </row>
    <row r="1032" spans="1:19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 t="s">
        <v>5721</v>
      </c>
      <c r="H1032" t="s">
        <v>5721</v>
      </c>
      <c r="I1032" t="e">
        <f>VLOOKUP(E1032,'Info Metodos'!$A$2:$G$80,4,FALSE)</f>
        <v>#N/A</v>
      </c>
      <c r="J1032" t="e">
        <f>VLOOKUP(E1032,'Info Metodos'!$A$2:$G$80,3,FALSE)</f>
        <v>#N/A</v>
      </c>
      <c r="K1032">
        <f t="shared" si="16"/>
        <v>1031</v>
      </c>
      <c r="Q1032" t="e">
        <f>VLOOKUP(D1032,#REF!,1,FALSE)</f>
        <v>#REF!</v>
      </c>
      <c r="R1032" t="str">
        <f>IFERROR(VLOOKUP(D1032,#REF!,1,FALSE),"No entregado")</f>
        <v>No entregado</v>
      </c>
      <c r="S1032" t="str">
        <f>IFERROR(VLOOKUP(D1032,#REF!,1,FALSE),"No entregado")</f>
        <v>No entregado</v>
      </c>
    </row>
    <row r="1033" spans="1:19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 t="s">
        <v>5721</v>
      </c>
      <c r="H1033" t="s">
        <v>5721</v>
      </c>
      <c r="I1033" t="e">
        <f>VLOOKUP(E1033,'Info Metodos'!$A$2:$G$80,4,FALSE)</f>
        <v>#N/A</v>
      </c>
      <c r="J1033" t="e">
        <f>VLOOKUP(E1033,'Info Metodos'!$A$2:$G$80,3,FALSE)</f>
        <v>#N/A</v>
      </c>
      <c r="K1033">
        <f t="shared" si="16"/>
        <v>1032</v>
      </c>
      <c r="Q1033" t="e">
        <f>VLOOKUP(D1033,#REF!,1,FALSE)</f>
        <v>#REF!</v>
      </c>
      <c r="R1033" t="str">
        <f>IFERROR(VLOOKUP(D1033,#REF!,1,FALSE),"No entregado")</f>
        <v>No entregado</v>
      </c>
      <c r="S1033" t="str">
        <f>IFERROR(VLOOKUP(D1033,#REF!,1,FALSE),"No entregado")</f>
        <v>No entregado</v>
      </c>
    </row>
    <row r="1034" spans="1:19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 t="s">
        <v>5721</v>
      </c>
      <c r="H1034" t="s">
        <v>5721</v>
      </c>
      <c r="I1034" t="e">
        <f>VLOOKUP(E1034,'Info Metodos'!$A$2:$G$80,4,FALSE)</f>
        <v>#N/A</v>
      </c>
      <c r="J1034" t="e">
        <f>VLOOKUP(E1034,'Info Metodos'!$A$2:$G$80,3,FALSE)</f>
        <v>#N/A</v>
      </c>
      <c r="K1034">
        <f t="shared" si="16"/>
        <v>1033</v>
      </c>
      <c r="Q1034" t="e">
        <f>VLOOKUP(D1034,#REF!,1,FALSE)</f>
        <v>#REF!</v>
      </c>
      <c r="R1034" t="str">
        <f>IFERROR(VLOOKUP(D1034,#REF!,1,FALSE),"No entregado")</f>
        <v>No entregado</v>
      </c>
      <c r="S1034" t="str">
        <f>IFERROR(VLOOKUP(D1034,#REF!,1,FALSE),"No entregado")</f>
        <v>No entregado</v>
      </c>
    </row>
    <row r="1035" spans="1:19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 t="s">
        <v>5721</v>
      </c>
      <c r="H1035" t="s">
        <v>5721</v>
      </c>
      <c r="I1035" t="e">
        <f>VLOOKUP(E1035,'Info Metodos'!$A$2:$G$80,4,FALSE)</f>
        <v>#N/A</v>
      </c>
      <c r="J1035" t="e">
        <f>VLOOKUP(E1035,'Info Metodos'!$A$2:$G$80,3,FALSE)</f>
        <v>#N/A</v>
      </c>
      <c r="K1035">
        <f t="shared" si="16"/>
        <v>1034</v>
      </c>
      <c r="Q1035" t="e">
        <f>VLOOKUP(D1035,#REF!,1,FALSE)</f>
        <v>#REF!</v>
      </c>
      <c r="R1035" t="str">
        <f>IFERROR(VLOOKUP(D1035,#REF!,1,FALSE),"No entregado")</f>
        <v>No entregado</v>
      </c>
      <c r="S1035" t="str">
        <f>IFERROR(VLOOKUP(D1035,#REF!,1,FALSE),"No entregado")</f>
        <v>No entregado</v>
      </c>
    </row>
    <row r="1036" spans="1:19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 t="s">
        <v>5721</v>
      </c>
      <c r="H1036" t="s">
        <v>5721</v>
      </c>
      <c r="I1036" t="e">
        <f>VLOOKUP(E1036,'Info Metodos'!$A$2:$G$80,4,FALSE)</f>
        <v>#N/A</v>
      </c>
      <c r="J1036" t="e">
        <f>VLOOKUP(E1036,'Info Metodos'!$A$2:$G$80,3,FALSE)</f>
        <v>#N/A</v>
      </c>
      <c r="K1036">
        <f t="shared" si="16"/>
        <v>1035</v>
      </c>
      <c r="Q1036" t="e">
        <f>VLOOKUP(D1036,#REF!,1,FALSE)</f>
        <v>#REF!</v>
      </c>
      <c r="R1036" t="str">
        <f>IFERROR(VLOOKUP(D1036,#REF!,1,FALSE),"No entregado")</f>
        <v>No entregado</v>
      </c>
      <c r="S1036" t="str">
        <f>IFERROR(VLOOKUP(D1036,#REF!,1,FALSE),"No entregado")</f>
        <v>No entregado</v>
      </c>
    </row>
    <row r="1037" spans="1:19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 t="s">
        <v>5721</v>
      </c>
      <c r="H1037" t="s">
        <v>5721</v>
      </c>
      <c r="I1037" t="e">
        <f>VLOOKUP(E1037,'Info Metodos'!$A$2:$G$80,4,FALSE)</f>
        <v>#N/A</v>
      </c>
      <c r="J1037" t="e">
        <f>VLOOKUP(E1037,'Info Metodos'!$A$2:$G$80,3,FALSE)</f>
        <v>#N/A</v>
      </c>
      <c r="K1037">
        <f t="shared" si="16"/>
        <v>1036</v>
      </c>
      <c r="Q1037" t="e">
        <f>VLOOKUP(D1037,#REF!,1,FALSE)</f>
        <v>#REF!</v>
      </c>
      <c r="R1037" t="str">
        <f>IFERROR(VLOOKUP(D1037,#REF!,1,FALSE),"No entregado")</f>
        <v>No entregado</v>
      </c>
      <c r="S1037" t="str">
        <f>IFERROR(VLOOKUP(D1037,#REF!,1,FALSE),"No entregado")</f>
        <v>No entregado</v>
      </c>
    </row>
    <row r="1038" spans="1:19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 t="s">
        <v>5721</v>
      </c>
      <c r="H1038" t="s">
        <v>5721</v>
      </c>
      <c r="I1038" t="e">
        <f>VLOOKUP(E1038,'Info Metodos'!$A$2:$G$80,4,FALSE)</f>
        <v>#N/A</v>
      </c>
      <c r="J1038" t="e">
        <f>VLOOKUP(E1038,'Info Metodos'!$A$2:$G$80,3,FALSE)</f>
        <v>#N/A</v>
      </c>
      <c r="K1038">
        <f t="shared" si="16"/>
        <v>1037</v>
      </c>
      <c r="Q1038" t="e">
        <f>VLOOKUP(D1038,#REF!,1,FALSE)</f>
        <v>#REF!</v>
      </c>
      <c r="R1038" t="str">
        <f>IFERROR(VLOOKUP(D1038,#REF!,1,FALSE),"No entregado")</f>
        <v>No entregado</v>
      </c>
      <c r="S1038" t="str">
        <f>IFERROR(VLOOKUP(D1038,#REF!,1,FALSE),"No entregado")</f>
        <v>No entregado</v>
      </c>
    </row>
    <row r="1039" spans="1:19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 t="s">
        <v>5721</v>
      </c>
      <c r="H1039" t="s">
        <v>5721</v>
      </c>
      <c r="I1039" t="e">
        <f>VLOOKUP(E1039,'Info Metodos'!$A$2:$G$80,4,FALSE)</f>
        <v>#N/A</v>
      </c>
      <c r="J1039" t="e">
        <f>VLOOKUP(E1039,'Info Metodos'!$A$2:$G$80,3,FALSE)</f>
        <v>#N/A</v>
      </c>
      <c r="K1039">
        <f t="shared" si="16"/>
        <v>1038</v>
      </c>
      <c r="Q1039" t="e">
        <f>VLOOKUP(D1039,#REF!,1,FALSE)</f>
        <v>#REF!</v>
      </c>
      <c r="R1039" t="str">
        <f>IFERROR(VLOOKUP(D1039,#REF!,1,FALSE),"No entregado")</f>
        <v>No entregado</v>
      </c>
      <c r="S1039" t="str">
        <f>IFERROR(VLOOKUP(D1039,#REF!,1,FALSE),"No entregado")</f>
        <v>No entregado</v>
      </c>
    </row>
    <row r="1040" spans="1:19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 t="s">
        <v>5721</v>
      </c>
      <c r="H1040" t="s">
        <v>5721</v>
      </c>
      <c r="I1040" t="e">
        <f>VLOOKUP(E1040,'Info Metodos'!$A$2:$G$80,4,FALSE)</f>
        <v>#N/A</v>
      </c>
      <c r="J1040" t="e">
        <f>VLOOKUP(E1040,'Info Metodos'!$A$2:$G$80,3,FALSE)</f>
        <v>#N/A</v>
      </c>
      <c r="K1040">
        <f t="shared" si="16"/>
        <v>1039</v>
      </c>
      <c r="Q1040" t="e">
        <f>VLOOKUP(D1040,#REF!,1,FALSE)</f>
        <v>#REF!</v>
      </c>
      <c r="R1040" t="str">
        <f>IFERROR(VLOOKUP(D1040,#REF!,1,FALSE),"No entregado")</f>
        <v>No entregado</v>
      </c>
      <c r="S1040" t="str">
        <f>IFERROR(VLOOKUP(D1040,#REF!,1,FALSE),"No entregado")</f>
        <v>No entregado</v>
      </c>
    </row>
    <row r="1041" spans="1:19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 t="s">
        <v>5721</v>
      </c>
      <c r="H1041" t="s">
        <v>5721</v>
      </c>
      <c r="I1041" t="e">
        <f>VLOOKUP(E1041,'Info Metodos'!$A$2:$G$80,4,FALSE)</f>
        <v>#N/A</v>
      </c>
      <c r="J1041" t="e">
        <f>VLOOKUP(E1041,'Info Metodos'!$A$2:$G$80,3,FALSE)</f>
        <v>#N/A</v>
      </c>
      <c r="K1041">
        <f t="shared" si="16"/>
        <v>1040</v>
      </c>
      <c r="Q1041" t="e">
        <f>VLOOKUP(D1041,#REF!,1,FALSE)</f>
        <v>#REF!</v>
      </c>
      <c r="R1041" t="str">
        <f>IFERROR(VLOOKUP(D1041,#REF!,1,FALSE),"No entregado")</f>
        <v>No entregado</v>
      </c>
      <c r="S1041" t="str">
        <f>IFERROR(VLOOKUP(D1041,#REF!,1,FALSE),"No entregado")</f>
        <v>No entregado</v>
      </c>
    </row>
    <row r="1042" spans="1:19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 t="s">
        <v>5721</v>
      </c>
      <c r="H1042" t="s">
        <v>5721</v>
      </c>
      <c r="I1042" t="e">
        <f>VLOOKUP(E1042,'Info Metodos'!$A$2:$G$80,4,FALSE)</f>
        <v>#N/A</v>
      </c>
      <c r="J1042" t="e">
        <f>VLOOKUP(E1042,'Info Metodos'!$A$2:$G$80,3,FALSE)</f>
        <v>#N/A</v>
      </c>
      <c r="K1042">
        <f t="shared" si="16"/>
        <v>1041</v>
      </c>
      <c r="Q1042" t="e">
        <f>VLOOKUP(D1042,#REF!,1,FALSE)</f>
        <v>#REF!</v>
      </c>
      <c r="R1042" t="str">
        <f>IFERROR(VLOOKUP(D1042,#REF!,1,FALSE),"No entregado")</f>
        <v>No entregado</v>
      </c>
      <c r="S1042" t="str">
        <f>IFERROR(VLOOKUP(D1042,#REF!,1,FALSE),"No entregado")</f>
        <v>No entregado</v>
      </c>
    </row>
    <row r="1043" spans="1:19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 t="s">
        <v>5721</v>
      </c>
      <c r="H1043" t="s">
        <v>5721</v>
      </c>
      <c r="I1043" t="e">
        <f>VLOOKUP(E1043,'Info Metodos'!$A$2:$G$80,4,FALSE)</f>
        <v>#N/A</v>
      </c>
      <c r="J1043" t="e">
        <f>VLOOKUP(E1043,'Info Metodos'!$A$2:$G$80,3,FALSE)</f>
        <v>#N/A</v>
      </c>
      <c r="K1043">
        <f t="shared" si="16"/>
        <v>1042</v>
      </c>
      <c r="Q1043" t="e">
        <f>VLOOKUP(D1043,#REF!,1,FALSE)</f>
        <v>#REF!</v>
      </c>
      <c r="R1043" t="str">
        <f>IFERROR(VLOOKUP(D1043,#REF!,1,FALSE),"No entregado")</f>
        <v>No entregado</v>
      </c>
      <c r="S1043" t="str">
        <f>IFERROR(VLOOKUP(D1043,#REF!,1,FALSE),"No entregado")</f>
        <v>No entregado</v>
      </c>
    </row>
    <row r="1044" spans="1:19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 t="s">
        <v>5721</v>
      </c>
      <c r="H1044" t="s">
        <v>5721</v>
      </c>
      <c r="I1044" t="e">
        <f>VLOOKUP(E1044,'Info Metodos'!$A$2:$G$80,4,FALSE)</f>
        <v>#N/A</v>
      </c>
      <c r="J1044" t="e">
        <f>VLOOKUP(E1044,'Info Metodos'!$A$2:$G$80,3,FALSE)</f>
        <v>#N/A</v>
      </c>
      <c r="K1044">
        <f t="shared" si="16"/>
        <v>1043</v>
      </c>
      <c r="Q1044" t="e">
        <f>VLOOKUP(D1044,#REF!,1,FALSE)</f>
        <v>#REF!</v>
      </c>
      <c r="R1044" t="str">
        <f>IFERROR(VLOOKUP(D1044,#REF!,1,FALSE),"No entregado")</f>
        <v>No entregado</v>
      </c>
      <c r="S1044" t="str">
        <f>IFERROR(VLOOKUP(D1044,#REF!,1,FALSE),"No entregado")</f>
        <v>No entregado</v>
      </c>
    </row>
    <row r="1045" spans="1:19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 t="s">
        <v>5721</v>
      </c>
      <c r="H1045" t="s">
        <v>5721</v>
      </c>
      <c r="I1045" t="e">
        <f>VLOOKUP(E1045,'Info Metodos'!$A$2:$G$80,4,FALSE)</f>
        <v>#N/A</v>
      </c>
      <c r="J1045" t="e">
        <f>VLOOKUP(E1045,'Info Metodos'!$A$2:$G$80,3,FALSE)</f>
        <v>#N/A</v>
      </c>
      <c r="K1045">
        <f t="shared" si="16"/>
        <v>1044</v>
      </c>
      <c r="Q1045" t="e">
        <f>VLOOKUP(D1045,#REF!,1,FALSE)</f>
        <v>#REF!</v>
      </c>
      <c r="R1045" t="str">
        <f>IFERROR(VLOOKUP(D1045,#REF!,1,FALSE),"No entregado")</f>
        <v>No entregado</v>
      </c>
      <c r="S1045" t="str">
        <f>IFERROR(VLOOKUP(D1045,#REF!,1,FALSE),"No entregado")</f>
        <v>No entregado</v>
      </c>
    </row>
    <row r="1046" spans="1:19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 t="s">
        <v>5721</v>
      </c>
      <c r="H1046" t="s">
        <v>5721</v>
      </c>
      <c r="I1046" t="e">
        <f>VLOOKUP(E1046,'Info Metodos'!$A$2:$G$80,4,FALSE)</f>
        <v>#N/A</v>
      </c>
      <c r="J1046" t="e">
        <f>VLOOKUP(E1046,'Info Metodos'!$A$2:$G$80,3,FALSE)</f>
        <v>#N/A</v>
      </c>
      <c r="K1046">
        <f t="shared" si="16"/>
        <v>1045</v>
      </c>
      <c r="Q1046" t="e">
        <f>VLOOKUP(D1046,#REF!,1,FALSE)</f>
        <v>#REF!</v>
      </c>
      <c r="R1046" t="str">
        <f>IFERROR(VLOOKUP(D1046,#REF!,1,FALSE),"No entregado")</f>
        <v>No entregado</v>
      </c>
      <c r="S1046" t="str">
        <f>IFERROR(VLOOKUP(D1046,#REF!,1,FALSE),"No entregado")</f>
        <v>No entregado</v>
      </c>
    </row>
    <row r="1047" spans="1:19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 t="s">
        <v>5721</v>
      </c>
      <c r="H1047" t="s">
        <v>5721</v>
      </c>
      <c r="I1047" t="e">
        <f>VLOOKUP(E1047,'Info Metodos'!$A$2:$G$80,4,FALSE)</f>
        <v>#N/A</v>
      </c>
      <c r="J1047" t="e">
        <f>VLOOKUP(E1047,'Info Metodos'!$A$2:$G$80,3,FALSE)</f>
        <v>#N/A</v>
      </c>
      <c r="K1047">
        <f t="shared" si="16"/>
        <v>1046</v>
      </c>
      <c r="Q1047" t="e">
        <f>VLOOKUP(D1047,#REF!,1,FALSE)</f>
        <v>#REF!</v>
      </c>
      <c r="R1047" t="str">
        <f>IFERROR(VLOOKUP(D1047,#REF!,1,FALSE),"No entregado")</f>
        <v>No entregado</v>
      </c>
      <c r="S1047" t="str">
        <f>IFERROR(VLOOKUP(D1047,#REF!,1,FALSE),"No entregado")</f>
        <v>No entregado</v>
      </c>
    </row>
    <row r="1048" spans="1:19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 t="s">
        <v>5721</v>
      </c>
      <c r="H1048" t="s">
        <v>5721</v>
      </c>
      <c r="I1048" t="e">
        <f>VLOOKUP(E1048,'Info Metodos'!$A$2:$G$80,4,FALSE)</f>
        <v>#N/A</v>
      </c>
      <c r="J1048" t="e">
        <f>VLOOKUP(E1048,'Info Metodos'!$A$2:$G$80,3,FALSE)</f>
        <v>#N/A</v>
      </c>
      <c r="K1048">
        <f t="shared" si="16"/>
        <v>1047</v>
      </c>
      <c r="Q1048" t="e">
        <f>VLOOKUP(D1048,#REF!,1,FALSE)</f>
        <v>#REF!</v>
      </c>
      <c r="R1048" t="str">
        <f>IFERROR(VLOOKUP(D1048,#REF!,1,FALSE),"No entregado")</f>
        <v>No entregado</v>
      </c>
      <c r="S1048" t="str">
        <f>IFERROR(VLOOKUP(D1048,#REF!,1,FALSE),"No entregado")</f>
        <v>No entregado</v>
      </c>
    </row>
    <row r="1049" spans="1:19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 t="s">
        <v>5721</v>
      </c>
      <c r="H1049" t="s">
        <v>5721</v>
      </c>
      <c r="I1049" t="e">
        <f>VLOOKUP(E1049,'Info Metodos'!$A$2:$G$80,4,FALSE)</f>
        <v>#N/A</v>
      </c>
      <c r="J1049" t="e">
        <f>VLOOKUP(E1049,'Info Metodos'!$A$2:$G$80,3,FALSE)</f>
        <v>#N/A</v>
      </c>
      <c r="K1049">
        <f t="shared" si="16"/>
        <v>1048</v>
      </c>
      <c r="Q1049" t="e">
        <f>VLOOKUP(D1049,#REF!,1,FALSE)</f>
        <v>#REF!</v>
      </c>
      <c r="R1049" t="str">
        <f>IFERROR(VLOOKUP(D1049,#REF!,1,FALSE),"No entregado")</f>
        <v>No entregado</v>
      </c>
      <c r="S1049" t="str">
        <f>IFERROR(VLOOKUP(D1049,#REF!,1,FALSE),"No entregado")</f>
        <v>No entregado</v>
      </c>
    </row>
    <row r="1050" spans="1:19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 t="s">
        <v>5721</v>
      </c>
      <c r="H1050" t="s">
        <v>5721</v>
      </c>
      <c r="I1050" t="e">
        <f>VLOOKUP(E1050,'Info Metodos'!$A$2:$G$80,4,FALSE)</f>
        <v>#N/A</v>
      </c>
      <c r="J1050" t="e">
        <f>VLOOKUP(E1050,'Info Metodos'!$A$2:$G$80,3,FALSE)</f>
        <v>#N/A</v>
      </c>
      <c r="K1050">
        <f t="shared" si="16"/>
        <v>1049</v>
      </c>
      <c r="Q1050" t="e">
        <f>VLOOKUP(D1050,#REF!,1,FALSE)</f>
        <v>#REF!</v>
      </c>
      <c r="R1050" t="str">
        <f>IFERROR(VLOOKUP(D1050,#REF!,1,FALSE),"No entregado")</f>
        <v>No entregado</v>
      </c>
      <c r="S1050" t="str">
        <f>IFERROR(VLOOKUP(D1050,#REF!,1,FALSE),"No entregado")</f>
        <v>No entregado</v>
      </c>
    </row>
    <row r="1051" spans="1:19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 t="s">
        <v>5721</v>
      </c>
      <c r="H1051" t="s">
        <v>5721</v>
      </c>
      <c r="I1051" t="e">
        <f>VLOOKUP(E1051,'Info Metodos'!$A$2:$G$80,4,FALSE)</f>
        <v>#N/A</v>
      </c>
      <c r="J1051" t="e">
        <f>VLOOKUP(E1051,'Info Metodos'!$A$2:$G$80,3,FALSE)</f>
        <v>#N/A</v>
      </c>
      <c r="K1051">
        <f t="shared" si="16"/>
        <v>1050</v>
      </c>
      <c r="Q1051" t="e">
        <f>VLOOKUP(D1051,#REF!,1,FALSE)</f>
        <v>#REF!</v>
      </c>
      <c r="R1051" t="str">
        <f>IFERROR(VLOOKUP(D1051,#REF!,1,FALSE),"No entregado")</f>
        <v>No entregado</v>
      </c>
      <c r="S1051" t="str">
        <f>IFERROR(VLOOKUP(D1051,#REF!,1,FALSE),"No entregado")</f>
        <v>No entregado</v>
      </c>
    </row>
    <row r="1052" spans="1:19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 t="s">
        <v>5721</v>
      </c>
      <c r="H1052" t="s">
        <v>5721</v>
      </c>
      <c r="I1052" t="e">
        <f>VLOOKUP(E1052,'Info Metodos'!$A$2:$G$80,4,FALSE)</f>
        <v>#N/A</v>
      </c>
      <c r="J1052" t="e">
        <f>VLOOKUP(E1052,'Info Metodos'!$A$2:$G$80,3,FALSE)</f>
        <v>#N/A</v>
      </c>
      <c r="K1052">
        <f t="shared" si="16"/>
        <v>1051</v>
      </c>
      <c r="Q1052" t="e">
        <f>VLOOKUP(D1052,#REF!,1,FALSE)</f>
        <v>#REF!</v>
      </c>
      <c r="R1052" t="str">
        <f>IFERROR(VLOOKUP(D1052,#REF!,1,FALSE),"No entregado")</f>
        <v>No entregado</v>
      </c>
      <c r="S1052" t="str">
        <f>IFERROR(VLOOKUP(D1052,#REF!,1,FALSE),"No entregado")</f>
        <v>No entregado</v>
      </c>
    </row>
    <row r="1053" spans="1:19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 t="s">
        <v>5721</v>
      </c>
      <c r="H1053" t="s">
        <v>5721</v>
      </c>
      <c r="I1053" t="e">
        <f>VLOOKUP(E1053,'Info Metodos'!$A$2:$G$80,4,FALSE)</f>
        <v>#N/A</v>
      </c>
      <c r="J1053" t="e">
        <f>VLOOKUP(E1053,'Info Metodos'!$A$2:$G$80,3,FALSE)</f>
        <v>#N/A</v>
      </c>
      <c r="K1053">
        <f t="shared" si="16"/>
        <v>1052</v>
      </c>
      <c r="Q1053" t="e">
        <f>VLOOKUP(D1053,#REF!,1,FALSE)</f>
        <v>#REF!</v>
      </c>
      <c r="R1053" t="str">
        <f>IFERROR(VLOOKUP(D1053,#REF!,1,FALSE),"No entregado")</f>
        <v>No entregado</v>
      </c>
      <c r="S1053" t="str">
        <f>IFERROR(VLOOKUP(D1053,#REF!,1,FALSE),"No entregado")</f>
        <v>No entregado</v>
      </c>
    </row>
    <row r="1054" spans="1:19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 t="s">
        <v>5721</v>
      </c>
      <c r="H1054" t="s">
        <v>5721</v>
      </c>
      <c r="I1054" t="e">
        <f>VLOOKUP(E1054,'Info Metodos'!$A$2:$G$80,4,FALSE)</f>
        <v>#N/A</v>
      </c>
      <c r="J1054" t="e">
        <f>VLOOKUP(E1054,'Info Metodos'!$A$2:$G$80,3,FALSE)</f>
        <v>#N/A</v>
      </c>
      <c r="K1054">
        <f t="shared" si="16"/>
        <v>1053</v>
      </c>
      <c r="Q1054" t="e">
        <f>VLOOKUP(D1054,#REF!,1,FALSE)</f>
        <v>#REF!</v>
      </c>
      <c r="R1054" t="str">
        <f>IFERROR(VLOOKUP(D1054,#REF!,1,FALSE),"No entregado")</f>
        <v>No entregado</v>
      </c>
      <c r="S1054" t="str">
        <f>IFERROR(VLOOKUP(D1054,#REF!,1,FALSE),"No entregado")</f>
        <v>No entregado</v>
      </c>
    </row>
    <row r="1055" spans="1:19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 t="s">
        <v>5721</v>
      </c>
      <c r="H1055" t="s">
        <v>5721</v>
      </c>
      <c r="I1055" t="e">
        <f>VLOOKUP(E1055,'Info Metodos'!$A$2:$G$80,4,FALSE)</f>
        <v>#N/A</v>
      </c>
      <c r="J1055" t="e">
        <f>VLOOKUP(E1055,'Info Metodos'!$A$2:$G$80,3,FALSE)</f>
        <v>#N/A</v>
      </c>
      <c r="K1055">
        <f t="shared" si="16"/>
        <v>1054</v>
      </c>
      <c r="Q1055" t="e">
        <f>VLOOKUP(D1055,#REF!,1,FALSE)</f>
        <v>#REF!</v>
      </c>
      <c r="R1055" t="str">
        <f>IFERROR(VLOOKUP(D1055,#REF!,1,FALSE),"No entregado")</f>
        <v>No entregado</v>
      </c>
      <c r="S1055" t="str">
        <f>IFERROR(VLOOKUP(D1055,#REF!,1,FALSE),"No entregado")</f>
        <v>No entregado</v>
      </c>
    </row>
    <row r="1056" spans="1:19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 t="s">
        <v>5721</v>
      </c>
      <c r="H1056" t="s">
        <v>5721</v>
      </c>
      <c r="I1056" t="e">
        <f>VLOOKUP(E1056,'Info Metodos'!$A$2:$G$80,4,FALSE)</f>
        <v>#N/A</v>
      </c>
      <c r="J1056" t="e">
        <f>VLOOKUP(E1056,'Info Metodos'!$A$2:$G$80,3,FALSE)</f>
        <v>#N/A</v>
      </c>
      <c r="K1056">
        <f t="shared" si="16"/>
        <v>1055</v>
      </c>
      <c r="Q1056" t="e">
        <f>VLOOKUP(D1056,#REF!,1,FALSE)</f>
        <v>#REF!</v>
      </c>
      <c r="R1056" t="str">
        <f>IFERROR(VLOOKUP(D1056,#REF!,1,FALSE),"No entregado")</f>
        <v>No entregado</v>
      </c>
      <c r="S1056" t="str">
        <f>IFERROR(VLOOKUP(D1056,#REF!,1,FALSE),"No entregado")</f>
        <v>No entregado</v>
      </c>
    </row>
    <row r="1057" spans="1:19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 t="s">
        <v>5721</v>
      </c>
      <c r="H1057" t="s">
        <v>5721</v>
      </c>
      <c r="I1057" t="e">
        <f>VLOOKUP(E1057,'Info Metodos'!$A$2:$G$80,4,FALSE)</f>
        <v>#N/A</v>
      </c>
      <c r="J1057" t="e">
        <f>VLOOKUP(E1057,'Info Metodos'!$A$2:$G$80,3,FALSE)</f>
        <v>#N/A</v>
      </c>
      <c r="K1057">
        <f t="shared" si="16"/>
        <v>1056</v>
      </c>
      <c r="Q1057" t="e">
        <f>VLOOKUP(D1057,#REF!,1,FALSE)</f>
        <v>#REF!</v>
      </c>
      <c r="R1057" t="str">
        <f>IFERROR(VLOOKUP(D1057,#REF!,1,FALSE),"No entregado")</f>
        <v>No entregado</v>
      </c>
      <c r="S1057" t="str">
        <f>IFERROR(VLOOKUP(D1057,#REF!,1,FALSE),"No entregado")</f>
        <v>No entregado</v>
      </c>
    </row>
    <row r="1058" spans="1:19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 t="s">
        <v>5721</v>
      </c>
      <c r="H1058" t="s">
        <v>5721</v>
      </c>
      <c r="I1058" t="e">
        <f>VLOOKUP(E1058,'Info Metodos'!$A$2:$G$80,4,FALSE)</f>
        <v>#N/A</v>
      </c>
      <c r="J1058" t="e">
        <f>VLOOKUP(E1058,'Info Metodos'!$A$2:$G$80,3,FALSE)</f>
        <v>#N/A</v>
      </c>
      <c r="K1058">
        <f t="shared" si="16"/>
        <v>1057</v>
      </c>
      <c r="Q1058" t="e">
        <f>VLOOKUP(D1058,#REF!,1,FALSE)</f>
        <v>#REF!</v>
      </c>
      <c r="R1058" t="str">
        <f>IFERROR(VLOOKUP(D1058,#REF!,1,FALSE),"No entregado")</f>
        <v>No entregado</v>
      </c>
      <c r="S1058" t="str">
        <f>IFERROR(VLOOKUP(D1058,#REF!,1,FALSE),"No entregado")</f>
        <v>No entregado</v>
      </c>
    </row>
    <row r="1059" spans="1:19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 t="s">
        <v>5721</v>
      </c>
      <c r="H1059" t="s">
        <v>5721</v>
      </c>
      <c r="I1059" t="e">
        <f>VLOOKUP(E1059,'Info Metodos'!$A$2:$G$80,4,FALSE)</f>
        <v>#N/A</v>
      </c>
      <c r="J1059" t="e">
        <f>VLOOKUP(E1059,'Info Metodos'!$A$2:$G$80,3,FALSE)</f>
        <v>#N/A</v>
      </c>
      <c r="K1059">
        <f t="shared" si="16"/>
        <v>1058</v>
      </c>
      <c r="Q1059" t="e">
        <f>VLOOKUP(D1059,#REF!,1,FALSE)</f>
        <v>#REF!</v>
      </c>
      <c r="R1059" t="str">
        <f>IFERROR(VLOOKUP(D1059,#REF!,1,FALSE),"No entregado")</f>
        <v>No entregado</v>
      </c>
      <c r="S1059" t="str">
        <f>IFERROR(VLOOKUP(D1059,#REF!,1,FALSE),"No entregado")</f>
        <v>No entregado</v>
      </c>
    </row>
    <row r="1060" spans="1:19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 t="s">
        <v>5721</v>
      </c>
      <c r="H1060" t="s">
        <v>5721</v>
      </c>
      <c r="I1060" t="e">
        <f>VLOOKUP(E1060,'Info Metodos'!$A$2:$G$80,4,FALSE)</f>
        <v>#N/A</v>
      </c>
      <c r="J1060" t="e">
        <f>VLOOKUP(E1060,'Info Metodos'!$A$2:$G$80,3,FALSE)</f>
        <v>#N/A</v>
      </c>
      <c r="K1060">
        <f t="shared" si="16"/>
        <v>1059</v>
      </c>
      <c r="Q1060" t="e">
        <f>VLOOKUP(D1060,#REF!,1,FALSE)</f>
        <v>#REF!</v>
      </c>
      <c r="R1060" t="str">
        <f>IFERROR(VLOOKUP(D1060,#REF!,1,FALSE),"No entregado")</f>
        <v>No entregado</v>
      </c>
      <c r="S1060" t="str">
        <f>IFERROR(VLOOKUP(D1060,#REF!,1,FALSE),"No entregado")</f>
        <v>No entregado</v>
      </c>
    </row>
    <row r="1061" spans="1:19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 t="s">
        <v>5721</v>
      </c>
      <c r="H1061" t="s">
        <v>5721</v>
      </c>
      <c r="I1061" t="e">
        <f>VLOOKUP(E1061,'Info Metodos'!$A$2:$G$80,4,FALSE)</f>
        <v>#N/A</v>
      </c>
      <c r="J1061" t="e">
        <f>VLOOKUP(E1061,'Info Metodos'!$A$2:$G$80,3,FALSE)</f>
        <v>#N/A</v>
      </c>
      <c r="K1061">
        <f t="shared" si="16"/>
        <v>1060</v>
      </c>
      <c r="Q1061" t="e">
        <f>VLOOKUP(D1061,#REF!,1,FALSE)</f>
        <v>#REF!</v>
      </c>
      <c r="R1061" t="str">
        <f>IFERROR(VLOOKUP(D1061,#REF!,1,FALSE),"No entregado")</f>
        <v>No entregado</v>
      </c>
      <c r="S1061" t="str">
        <f>IFERROR(VLOOKUP(D1061,#REF!,1,FALSE),"No entregado")</f>
        <v>No entregado</v>
      </c>
    </row>
    <row r="1062" spans="1:19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 t="s">
        <v>5721</v>
      </c>
      <c r="H1062" t="s">
        <v>5721</v>
      </c>
      <c r="I1062" t="e">
        <f>VLOOKUP(E1062,'Info Metodos'!$A$2:$G$80,4,FALSE)</f>
        <v>#N/A</v>
      </c>
      <c r="J1062" t="e">
        <f>VLOOKUP(E1062,'Info Metodos'!$A$2:$G$80,3,FALSE)</f>
        <v>#N/A</v>
      </c>
      <c r="K1062">
        <f t="shared" si="16"/>
        <v>1061</v>
      </c>
      <c r="Q1062" t="e">
        <f>VLOOKUP(D1062,#REF!,1,FALSE)</f>
        <v>#REF!</v>
      </c>
      <c r="R1062" t="str">
        <f>IFERROR(VLOOKUP(D1062,#REF!,1,FALSE),"No entregado")</f>
        <v>No entregado</v>
      </c>
      <c r="S1062" t="str">
        <f>IFERROR(VLOOKUP(D1062,#REF!,1,FALSE),"No entregado")</f>
        <v>No entregado</v>
      </c>
    </row>
    <row r="1063" spans="1:19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 t="s">
        <v>5721</v>
      </c>
      <c r="H1063" t="s">
        <v>5721</v>
      </c>
      <c r="I1063" t="e">
        <f>VLOOKUP(E1063,'Info Metodos'!$A$2:$G$80,4,FALSE)</f>
        <v>#N/A</v>
      </c>
      <c r="J1063" t="e">
        <f>VLOOKUP(E1063,'Info Metodos'!$A$2:$G$80,3,FALSE)</f>
        <v>#N/A</v>
      </c>
      <c r="K1063">
        <f t="shared" si="16"/>
        <v>1062</v>
      </c>
      <c r="Q1063" t="e">
        <f>VLOOKUP(D1063,#REF!,1,FALSE)</f>
        <v>#REF!</v>
      </c>
      <c r="R1063" t="str">
        <f>IFERROR(VLOOKUP(D1063,#REF!,1,FALSE),"No entregado")</f>
        <v>No entregado</v>
      </c>
      <c r="S1063" t="str">
        <f>IFERROR(VLOOKUP(D1063,#REF!,1,FALSE),"No entregado")</f>
        <v>No entregado</v>
      </c>
    </row>
    <row r="1064" spans="1:19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 t="s">
        <v>5721</v>
      </c>
      <c r="H1064" t="s">
        <v>5721</v>
      </c>
      <c r="I1064" t="e">
        <f>VLOOKUP(E1064,'Info Metodos'!$A$2:$G$80,4,FALSE)</f>
        <v>#N/A</v>
      </c>
      <c r="J1064" t="e">
        <f>VLOOKUP(E1064,'Info Metodos'!$A$2:$G$80,3,FALSE)</f>
        <v>#N/A</v>
      </c>
      <c r="K1064">
        <f t="shared" si="16"/>
        <v>1063</v>
      </c>
      <c r="Q1064" t="e">
        <f>VLOOKUP(D1064,#REF!,1,FALSE)</f>
        <v>#REF!</v>
      </c>
      <c r="R1064" t="str">
        <f>IFERROR(VLOOKUP(D1064,#REF!,1,FALSE),"No entregado")</f>
        <v>No entregado</v>
      </c>
      <c r="S1064" t="str">
        <f>IFERROR(VLOOKUP(D1064,#REF!,1,FALSE),"No entregado")</f>
        <v>No entregado</v>
      </c>
    </row>
    <row r="1065" spans="1:19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 t="s">
        <v>5721</v>
      </c>
      <c r="H1065" t="s">
        <v>5721</v>
      </c>
      <c r="I1065" t="e">
        <f>VLOOKUP(E1065,'Info Metodos'!$A$2:$G$80,4,FALSE)</f>
        <v>#N/A</v>
      </c>
      <c r="J1065" t="e">
        <f>VLOOKUP(E1065,'Info Metodos'!$A$2:$G$80,3,FALSE)</f>
        <v>#N/A</v>
      </c>
      <c r="K1065">
        <f t="shared" si="16"/>
        <v>1064</v>
      </c>
      <c r="Q1065" t="e">
        <f>VLOOKUP(D1065,#REF!,1,FALSE)</f>
        <v>#REF!</v>
      </c>
      <c r="R1065" t="str">
        <f>IFERROR(VLOOKUP(D1065,#REF!,1,FALSE),"No entregado")</f>
        <v>No entregado</v>
      </c>
      <c r="S1065" t="str">
        <f>IFERROR(VLOOKUP(D1065,#REF!,1,FALSE),"No entregado")</f>
        <v>No entregado</v>
      </c>
    </row>
    <row r="1066" spans="1:19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 t="s">
        <v>5721</v>
      </c>
      <c r="H1066" t="s">
        <v>5721</v>
      </c>
      <c r="I1066" t="e">
        <f>VLOOKUP(E1066,'Info Metodos'!$A$2:$G$80,4,FALSE)</f>
        <v>#N/A</v>
      </c>
      <c r="J1066" t="e">
        <f>VLOOKUP(E1066,'Info Metodos'!$A$2:$G$80,3,FALSE)</f>
        <v>#N/A</v>
      </c>
      <c r="K1066">
        <f t="shared" si="16"/>
        <v>1065</v>
      </c>
      <c r="Q1066" t="e">
        <f>VLOOKUP(D1066,#REF!,1,FALSE)</f>
        <v>#REF!</v>
      </c>
      <c r="R1066" t="str">
        <f>IFERROR(VLOOKUP(D1066,#REF!,1,FALSE),"No entregado")</f>
        <v>No entregado</v>
      </c>
      <c r="S1066" t="str">
        <f>IFERROR(VLOOKUP(D1066,#REF!,1,FALSE),"No entregado")</f>
        <v>No entregado</v>
      </c>
    </row>
    <row r="1067" spans="1:19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 t="s">
        <v>5721</v>
      </c>
      <c r="H1067" t="s">
        <v>5721</v>
      </c>
      <c r="I1067" t="e">
        <f>VLOOKUP(E1067,'Info Metodos'!$A$2:$G$80,4,FALSE)</f>
        <v>#N/A</v>
      </c>
      <c r="J1067" t="e">
        <f>VLOOKUP(E1067,'Info Metodos'!$A$2:$G$80,3,FALSE)</f>
        <v>#N/A</v>
      </c>
      <c r="K1067">
        <f t="shared" si="16"/>
        <v>1066</v>
      </c>
      <c r="Q1067" t="e">
        <f>VLOOKUP(D1067,#REF!,1,FALSE)</f>
        <v>#REF!</v>
      </c>
      <c r="R1067" t="str">
        <f>IFERROR(VLOOKUP(D1067,#REF!,1,FALSE),"No entregado")</f>
        <v>No entregado</v>
      </c>
      <c r="S1067" t="str">
        <f>IFERROR(VLOOKUP(D1067,#REF!,1,FALSE),"No entregado")</f>
        <v>No entregado</v>
      </c>
    </row>
    <row r="1068" spans="1:19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 t="s">
        <v>5721</v>
      </c>
      <c r="H1068" t="s">
        <v>5721</v>
      </c>
      <c r="I1068" t="e">
        <f>VLOOKUP(E1068,'Info Metodos'!$A$2:$G$80,4,FALSE)</f>
        <v>#N/A</v>
      </c>
      <c r="J1068" t="e">
        <f>VLOOKUP(E1068,'Info Metodos'!$A$2:$G$80,3,FALSE)</f>
        <v>#N/A</v>
      </c>
      <c r="K1068">
        <f t="shared" si="16"/>
        <v>1067</v>
      </c>
      <c r="Q1068" t="e">
        <f>VLOOKUP(D1068,#REF!,1,FALSE)</f>
        <v>#REF!</v>
      </c>
      <c r="R1068" t="str">
        <f>IFERROR(VLOOKUP(D1068,#REF!,1,FALSE),"No entregado")</f>
        <v>No entregado</v>
      </c>
      <c r="S1068" t="str">
        <f>IFERROR(VLOOKUP(D1068,#REF!,1,FALSE),"No entregado")</f>
        <v>No entregado</v>
      </c>
    </row>
    <row r="1069" spans="1:19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 t="s">
        <v>5721</v>
      </c>
      <c r="H1069" t="s">
        <v>5721</v>
      </c>
      <c r="I1069" t="e">
        <f>VLOOKUP(E1069,'Info Metodos'!$A$2:$G$80,4,FALSE)</f>
        <v>#N/A</v>
      </c>
      <c r="J1069" t="e">
        <f>VLOOKUP(E1069,'Info Metodos'!$A$2:$G$80,3,FALSE)</f>
        <v>#N/A</v>
      </c>
      <c r="K1069">
        <f t="shared" si="16"/>
        <v>1068</v>
      </c>
      <c r="Q1069" t="e">
        <f>VLOOKUP(D1069,#REF!,1,FALSE)</f>
        <v>#REF!</v>
      </c>
      <c r="R1069" t="str">
        <f>IFERROR(VLOOKUP(D1069,#REF!,1,FALSE),"No entregado")</f>
        <v>No entregado</v>
      </c>
      <c r="S1069" t="str">
        <f>IFERROR(VLOOKUP(D1069,#REF!,1,FALSE),"No entregado")</f>
        <v>No entregado</v>
      </c>
    </row>
    <row r="1070" spans="1:19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 t="s">
        <v>5721</v>
      </c>
      <c r="H1070" t="s">
        <v>5721</v>
      </c>
      <c r="I1070" t="e">
        <f>VLOOKUP(E1070,'Info Metodos'!$A$2:$G$80,4,FALSE)</f>
        <v>#N/A</v>
      </c>
      <c r="J1070" t="e">
        <f>VLOOKUP(E1070,'Info Metodos'!$A$2:$G$80,3,FALSE)</f>
        <v>#N/A</v>
      </c>
      <c r="K1070">
        <f t="shared" si="16"/>
        <v>1069</v>
      </c>
      <c r="Q1070" t="e">
        <f>VLOOKUP(D1070,#REF!,1,FALSE)</f>
        <v>#REF!</v>
      </c>
      <c r="R1070" t="str">
        <f>IFERROR(VLOOKUP(D1070,#REF!,1,FALSE),"No entregado")</f>
        <v>No entregado</v>
      </c>
      <c r="S1070" t="str">
        <f>IFERROR(VLOOKUP(D1070,#REF!,1,FALSE),"No entregado")</f>
        <v>No entregado</v>
      </c>
    </row>
    <row r="1071" spans="1:19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 t="s">
        <v>5721</v>
      </c>
      <c r="H1071" t="s">
        <v>5721</v>
      </c>
      <c r="I1071" t="e">
        <f>VLOOKUP(E1071,'Info Metodos'!$A$2:$G$80,4,FALSE)</f>
        <v>#N/A</v>
      </c>
      <c r="J1071" t="e">
        <f>VLOOKUP(E1071,'Info Metodos'!$A$2:$G$80,3,FALSE)</f>
        <v>#N/A</v>
      </c>
      <c r="K1071">
        <f t="shared" si="16"/>
        <v>1070</v>
      </c>
      <c r="Q1071" t="e">
        <f>VLOOKUP(D1071,#REF!,1,FALSE)</f>
        <v>#REF!</v>
      </c>
      <c r="R1071" t="str">
        <f>IFERROR(VLOOKUP(D1071,#REF!,1,FALSE),"No entregado")</f>
        <v>No entregado</v>
      </c>
      <c r="S1071" t="str">
        <f>IFERROR(VLOOKUP(D1071,#REF!,1,FALSE),"No entregado")</f>
        <v>No entregado</v>
      </c>
    </row>
    <row r="1072" spans="1:19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 t="s">
        <v>5721</v>
      </c>
      <c r="H1072" t="s">
        <v>5721</v>
      </c>
      <c r="I1072" t="e">
        <f>VLOOKUP(E1072,'Info Metodos'!$A$2:$G$80,4,FALSE)</f>
        <v>#N/A</v>
      </c>
      <c r="J1072" t="e">
        <f>VLOOKUP(E1072,'Info Metodos'!$A$2:$G$80,3,FALSE)</f>
        <v>#N/A</v>
      </c>
      <c r="K1072">
        <f t="shared" si="16"/>
        <v>1071</v>
      </c>
      <c r="Q1072" t="e">
        <f>VLOOKUP(D1072,#REF!,1,FALSE)</f>
        <v>#REF!</v>
      </c>
      <c r="R1072" t="str">
        <f>IFERROR(VLOOKUP(D1072,#REF!,1,FALSE),"No entregado")</f>
        <v>No entregado</v>
      </c>
      <c r="S1072" t="str">
        <f>IFERROR(VLOOKUP(D1072,#REF!,1,FALSE),"No entregado")</f>
        <v>No entregado</v>
      </c>
    </row>
    <row r="1073" spans="1:19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 t="s">
        <v>5721</v>
      </c>
      <c r="H1073" t="s">
        <v>5721</v>
      </c>
      <c r="I1073" t="e">
        <f>VLOOKUP(E1073,'Info Metodos'!$A$2:$G$80,4,FALSE)</f>
        <v>#N/A</v>
      </c>
      <c r="J1073" t="e">
        <f>VLOOKUP(E1073,'Info Metodos'!$A$2:$G$80,3,FALSE)</f>
        <v>#N/A</v>
      </c>
      <c r="K1073">
        <f t="shared" si="16"/>
        <v>1072</v>
      </c>
      <c r="Q1073" t="e">
        <f>VLOOKUP(D1073,#REF!,1,FALSE)</f>
        <v>#REF!</v>
      </c>
      <c r="R1073" t="str">
        <f>IFERROR(VLOOKUP(D1073,#REF!,1,FALSE),"No entregado")</f>
        <v>No entregado</v>
      </c>
      <c r="S1073" t="str">
        <f>IFERROR(VLOOKUP(D1073,#REF!,1,FALSE),"No entregado")</f>
        <v>No entregado</v>
      </c>
    </row>
    <row r="1074" spans="1:19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 t="s">
        <v>5721</v>
      </c>
      <c r="H1074" t="s">
        <v>5721</v>
      </c>
      <c r="I1074" t="e">
        <f>VLOOKUP(E1074,'Info Metodos'!$A$2:$G$80,4,FALSE)</f>
        <v>#N/A</v>
      </c>
      <c r="J1074" t="e">
        <f>VLOOKUP(E1074,'Info Metodos'!$A$2:$G$80,3,FALSE)</f>
        <v>#N/A</v>
      </c>
      <c r="K1074">
        <f t="shared" si="16"/>
        <v>1073</v>
      </c>
      <c r="Q1074" t="e">
        <f>VLOOKUP(D1074,#REF!,1,FALSE)</f>
        <v>#REF!</v>
      </c>
      <c r="R1074" t="str">
        <f>IFERROR(VLOOKUP(D1074,#REF!,1,FALSE),"No entregado")</f>
        <v>No entregado</v>
      </c>
      <c r="S1074" t="str">
        <f>IFERROR(VLOOKUP(D1074,#REF!,1,FALSE),"No entregado")</f>
        <v>No entregado</v>
      </c>
    </row>
    <row r="1075" spans="1:19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 t="s">
        <v>5721</v>
      </c>
      <c r="H1075" t="s">
        <v>5721</v>
      </c>
      <c r="I1075" t="e">
        <f>VLOOKUP(E1075,'Info Metodos'!$A$2:$G$80,4,FALSE)</f>
        <v>#N/A</v>
      </c>
      <c r="J1075" t="e">
        <f>VLOOKUP(E1075,'Info Metodos'!$A$2:$G$80,3,FALSE)</f>
        <v>#N/A</v>
      </c>
      <c r="K1075">
        <f t="shared" si="16"/>
        <v>1074</v>
      </c>
      <c r="Q1075" t="e">
        <f>VLOOKUP(D1075,#REF!,1,FALSE)</f>
        <v>#REF!</v>
      </c>
      <c r="R1075" t="str">
        <f>IFERROR(VLOOKUP(D1075,#REF!,1,FALSE),"No entregado")</f>
        <v>No entregado</v>
      </c>
      <c r="S1075" t="str">
        <f>IFERROR(VLOOKUP(D1075,#REF!,1,FALSE),"No entregado")</f>
        <v>No entregado</v>
      </c>
    </row>
    <row r="1076" spans="1:19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 t="s">
        <v>5721</v>
      </c>
      <c r="H1076" t="s">
        <v>5721</v>
      </c>
      <c r="I1076" t="e">
        <f>VLOOKUP(E1076,'Info Metodos'!$A$2:$G$80,4,FALSE)</f>
        <v>#N/A</v>
      </c>
      <c r="J1076" t="e">
        <f>VLOOKUP(E1076,'Info Metodos'!$A$2:$G$80,3,FALSE)</f>
        <v>#N/A</v>
      </c>
      <c r="K1076">
        <f t="shared" si="16"/>
        <v>1075</v>
      </c>
      <c r="Q1076" t="e">
        <f>VLOOKUP(D1076,#REF!,1,FALSE)</f>
        <v>#REF!</v>
      </c>
      <c r="R1076" t="str">
        <f>IFERROR(VLOOKUP(D1076,#REF!,1,FALSE),"No entregado")</f>
        <v>No entregado</v>
      </c>
      <c r="S1076" t="str">
        <f>IFERROR(VLOOKUP(D1076,#REF!,1,FALSE),"No entregado")</f>
        <v>No entregado</v>
      </c>
    </row>
    <row r="1077" spans="1:19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 t="s">
        <v>5721</v>
      </c>
      <c r="H1077" t="s">
        <v>5721</v>
      </c>
      <c r="I1077" t="e">
        <f>VLOOKUP(E1077,'Info Metodos'!$A$2:$G$80,4,FALSE)</f>
        <v>#N/A</v>
      </c>
      <c r="J1077" t="e">
        <f>VLOOKUP(E1077,'Info Metodos'!$A$2:$G$80,3,FALSE)</f>
        <v>#N/A</v>
      </c>
      <c r="K1077">
        <f t="shared" si="16"/>
        <v>1076</v>
      </c>
      <c r="Q1077" t="e">
        <f>VLOOKUP(D1077,#REF!,1,FALSE)</f>
        <v>#REF!</v>
      </c>
      <c r="R1077" t="str">
        <f>IFERROR(VLOOKUP(D1077,#REF!,1,FALSE),"No entregado")</f>
        <v>No entregado</v>
      </c>
      <c r="S1077" t="str">
        <f>IFERROR(VLOOKUP(D1077,#REF!,1,FALSE),"No entregado")</f>
        <v>No entregado</v>
      </c>
    </row>
    <row r="1078" spans="1:19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 t="s">
        <v>5721</v>
      </c>
      <c r="H1078" t="s">
        <v>5721</v>
      </c>
      <c r="I1078" t="e">
        <f>VLOOKUP(E1078,'Info Metodos'!$A$2:$G$80,4,FALSE)</f>
        <v>#N/A</v>
      </c>
      <c r="J1078" t="e">
        <f>VLOOKUP(E1078,'Info Metodos'!$A$2:$G$80,3,FALSE)</f>
        <v>#N/A</v>
      </c>
      <c r="K1078">
        <f t="shared" si="16"/>
        <v>1077</v>
      </c>
      <c r="Q1078" t="e">
        <f>VLOOKUP(D1078,#REF!,1,FALSE)</f>
        <v>#REF!</v>
      </c>
      <c r="R1078" t="str">
        <f>IFERROR(VLOOKUP(D1078,#REF!,1,FALSE),"No entregado")</f>
        <v>No entregado</v>
      </c>
      <c r="S1078" t="str">
        <f>IFERROR(VLOOKUP(D1078,#REF!,1,FALSE),"No entregado")</f>
        <v>No entregado</v>
      </c>
    </row>
    <row r="1079" spans="1:19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 t="s">
        <v>5721</v>
      </c>
      <c r="H1079" t="s">
        <v>5721</v>
      </c>
      <c r="I1079" t="e">
        <f>VLOOKUP(E1079,'Info Metodos'!$A$2:$G$80,4,FALSE)</f>
        <v>#N/A</v>
      </c>
      <c r="J1079" t="e">
        <f>VLOOKUP(E1079,'Info Metodos'!$A$2:$G$80,3,FALSE)</f>
        <v>#N/A</v>
      </c>
      <c r="K1079">
        <f t="shared" si="16"/>
        <v>1078</v>
      </c>
      <c r="Q1079" t="e">
        <f>VLOOKUP(D1079,#REF!,1,FALSE)</f>
        <v>#REF!</v>
      </c>
      <c r="R1079" t="str">
        <f>IFERROR(VLOOKUP(D1079,#REF!,1,FALSE),"No entregado")</f>
        <v>No entregado</v>
      </c>
      <c r="S1079" t="str">
        <f>IFERROR(VLOOKUP(D1079,#REF!,1,FALSE),"No entregado")</f>
        <v>No entregado</v>
      </c>
    </row>
    <row r="1080" spans="1:19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 t="s">
        <v>5721</v>
      </c>
      <c r="H1080" t="s">
        <v>5721</v>
      </c>
      <c r="I1080" t="e">
        <f>VLOOKUP(E1080,'Info Metodos'!$A$2:$G$80,4,FALSE)</f>
        <v>#N/A</v>
      </c>
      <c r="J1080" t="e">
        <f>VLOOKUP(E1080,'Info Metodos'!$A$2:$G$80,3,FALSE)</f>
        <v>#N/A</v>
      </c>
      <c r="K1080">
        <f t="shared" si="16"/>
        <v>1079</v>
      </c>
      <c r="Q1080" t="e">
        <f>VLOOKUP(D1080,#REF!,1,FALSE)</f>
        <v>#REF!</v>
      </c>
      <c r="R1080" t="str">
        <f>IFERROR(VLOOKUP(D1080,#REF!,1,FALSE),"No entregado")</f>
        <v>No entregado</v>
      </c>
      <c r="S1080" t="str">
        <f>IFERROR(VLOOKUP(D1080,#REF!,1,FALSE),"No entregado")</f>
        <v>No entregado</v>
      </c>
    </row>
    <row r="1081" spans="1:19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 t="s">
        <v>5721</v>
      </c>
      <c r="H1081" t="s">
        <v>5721</v>
      </c>
      <c r="I1081" t="e">
        <f>VLOOKUP(E1081,'Info Metodos'!$A$2:$G$80,4,FALSE)</f>
        <v>#N/A</v>
      </c>
      <c r="J1081" t="e">
        <f>VLOOKUP(E1081,'Info Metodos'!$A$2:$G$80,3,FALSE)</f>
        <v>#N/A</v>
      </c>
      <c r="K1081">
        <f t="shared" si="16"/>
        <v>1080</v>
      </c>
      <c r="Q1081" t="e">
        <f>VLOOKUP(D1081,#REF!,1,FALSE)</f>
        <v>#REF!</v>
      </c>
      <c r="R1081" t="str">
        <f>IFERROR(VLOOKUP(D1081,#REF!,1,FALSE),"No entregado")</f>
        <v>No entregado</v>
      </c>
      <c r="S1081" t="str">
        <f>IFERROR(VLOOKUP(D1081,#REF!,1,FALSE),"No entregado")</f>
        <v>No entregado</v>
      </c>
    </row>
    <row r="1082" spans="1:19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 t="s">
        <v>5721</v>
      </c>
      <c r="H1082" t="s">
        <v>5721</v>
      </c>
      <c r="I1082" t="e">
        <f>VLOOKUP(E1082,'Info Metodos'!$A$2:$G$80,4,FALSE)</f>
        <v>#N/A</v>
      </c>
      <c r="J1082" t="e">
        <f>VLOOKUP(E1082,'Info Metodos'!$A$2:$G$80,3,FALSE)</f>
        <v>#N/A</v>
      </c>
      <c r="K1082">
        <f t="shared" si="16"/>
        <v>1081</v>
      </c>
      <c r="Q1082" t="e">
        <f>VLOOKUP(D1082,#REF!,1,FALSE)</f>
        <v>#REF!</v>
      </c>
      <c r="R1082" t="str">
        <f>IFERROR(VLOOKUP(D1082,#REF!,1,FALSE),"No entregado")</f>
        <v>No entregado</v>
      </c>
      <c r="S1082" t="str">
        <f>IFERROR(VLOOKUP(D1082,#REF!,1,FALSE),"No entregado")</f>
        <v>No entregado</v>
      </c>
    </row>
    <row r="1083" spans="1:19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 t="s">
        <v>5721</v>
      </c>
      <c r="H1083" t="s">
        <v>5721</v>
      </c>
      <c r="I1083" t="e">
        <f>VLOOKUP(E1083,'Info Metodos'!$A$2:$G$80,4,FALSE)</f>
        <v>#N/A</v>
      </c>
      <c r="J1083" t="e">
        <f>VLOOKUP(E1083,'Info Metodos'!$A$2:$G$80,3,FALSE)</f>
        <v>#N/A</v>
      </c>
      <c r="K1083">
        <f t="shared" si="16"/>
        <v>1082</v>
      </c>
      <c r="Q1083" t="e">
        <f>VLOOKUP(D1083,#REF!,1,FALSE)</f>
        <v>#REF!</v>
      </c>
      <c r="R1083" t="str">
        <f>IFERROR(VLOOKUP(D1083,#REF!,1,FALSE),"No entregado")</f>
        <v>No entregado</v>
      </c>
      <c r="S1083" t="str">
        <f>IFERROR(VLOOKUP(D1083,#REF!,1,FALSE),"No entregado")</f>
        <v>No entregado</v>
      </c>
    </row>
    <row r="1084" spans="1:19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 t="s">
        <v>5721</v>
      </c>
      <c r="H1084" t="s">
        <v>5721</v>
      </c>
      <c r="I1084" t="e">
        <f>VLOOKUP(E1084,'Info Metodos'!$A$2:$G$80,4,FALSE)</f>
        <v>#N/A</v>
      </c>
      <c r="J1084" t="e">
        <f>VLOOKUP(E1084,'Info Metodos'!$A$2:$G$80,3,FALSE)</f>
        <v>#N/A</v>
      </c>
      <c r="K1084">
        <f t="shared" si="16"/>
        <v>1083</v>
      </c>
      <c r="Q1084" t="e">
        <f>VLOOKUP(D1084,#REF!,1,FALSE)</f>
        <v>#REF!</v>
      </c>
      <c r="R1084" t="str">
        <f>IFERROR(VLOOKUP(D1084,#REF!,1,FALSE),"No entregado")</f>
        <v>No entregado</v>
      </c>
      <c r="S1084" t="str">
        <f>IFERROR(VLOOKUP(D1084,#REF!,1,FALSE),"No entregado")</f>
        <v>No entregado</v>
      </c>
    </row>
    <row r="1085" spans="1:19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 t="s">
        <v>5721</v>
      </c>
      <c r="H1085" t="s">
        <v>5721</v>
      </c>
      <c r="I1085" t="e">
        <f>VLOOKUP(E1085,'Info Metodos'!$A$2:$G$80,4,FALSE)</f>
        <v>#N/A</v>
      </c>
      <c r="J1085" t="e">
        <f>VLOOKUP(E1085,'Info Metodos'!$A$2:$G$80,3,FALSE)</f>
        <v>#N/A</v>
      </c>
      <c r="K1085">
        <f t="shared" si="16"/>
        <v>1084</v>
      </c>
      <c r="Q1085" t="e">
        <f>VLOOKUP(D1085,#REF!,1,FALSE)</f>
        <v>#REF!</v>
      </c>
      <c r="R1085" t="str">
        <f>IFERROR(VLOOKUP(D1085,#REF!,1,FALSE),"No entregado")</f>
        <v>No entregado</v>
      </c>
      <c r="S1085" t="str">
        <f>IFERROR(VLOOKUP(D1085,#REF!,1,FALSE),"No entregado")</f>
        <v>No entregado</v>
      </c>
    </row>
    <row r="1086" spans="1:19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 t="s">
        <v>5721</v>
      </c>
      <c r="H1086" t="s">
        <v>5721</v>
      </c>
      <c r="I1086" t="e">
        <f>VLOOKUP(E1086,'Info Metodos'!$A$2:$G$80,4,FALSE)</f>
        <v>#N/A</v>
      </c>
      <c r="J1086" t="e">
        <f>VLOOKUP(E1086,'Info Metodos'!$A$2:$G$80,3,FALSE)</f>
        <v>#N/A</v>
      </c>
      <c r="K1086">
        <f t="shared" si="16"/>
        <v>1085</v>
      </c>
      <c r="Q1086" t="e">
        <f>VLOOKUP(D1086,#REF!,1,FALSE)</f>
        <v>#REF!</v>
      </c>
      <c r="R1086" t="str">
        <f>IFERROR(VLOOKUP(D1086,#REF!,1,FALSE),"No entregado")</f>
        <v>No entregado</v>
      </c>
      <c r="S1086" t="str">
        <f>IFERROR(VLOOKUP(D1086,#REF!,1,FALSE),"No entregado")</f>
        <v>No entregado</v>
      </c>
    </row>
    <row r="1087" spans="1:19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 t="s">
        <v>5721</v>
      </c>
      <c r="H1087" t="s">
        <v>5721</v>
      </c>
      <c r="I1087" t="e">
        <f>VLOOKUP(E1087,'Info Metodos'!$A$2:$G$80,4,FALSE)</f>
        <v>#N/A</v>
      </c>
      <c r="J1087" t="e">
        <f>VLOOKUP(E1087,'Info Metodos'!$A$2:$G$80,3,FALSE)</f>
        <v>#N/A</v>
      </c>
      <c r="K1087">
        <f t="shared" si="16"/>
        <v>1086</v>
      </c>
      <c r="Q1087" t="e">
        <f>VLOOKUP(D1087,#REF!,1,FALSE)</f>
        <v>#REF!</v>
      </c>
      <c r="R1087" t="str">
        <f>IFERROR(VLOOKUP(D1087,#REF!,1,FALSE),"No entregado")</f>
        <v>No entregado</v>
      </c>
      <c r="S1087" t="str">
        <f>IFERROR(VLOOKUP(D1087,#REF!,1,FALSE),"No entregado")</f>
        <v>No entregado</v>
      </c>
    </row>
    <row r="1088" spans="1:19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 t="s">
        <v>5721</v>
      </c>
      <c r="H1088" t="s">
        <v>5721</v>
      </c>
      <c r="I1088" t="e">
        <f>VLOOKUP(E1088,'Info Metodos'!$A$2:$G$80,4,FALSE)</f>
        <v>#N/A</v>
      </c>
      <c r="J1088" t="e">
        <f>VLOOKUP(E1088,'Info Metodos'!$A$2:$G$80,3,FALSE)</f>
        <v>#N/A</v>
      </c>
      <c r="K1088">
        <f t="shared" si="16"/>
        <v>1087</v>
      </c>
      <c r="Q1088" t="e">
        <f>VLOOKUP(D1088,#REF!,1,FALSE)</f>
        <v>#REF!</v>
      </c>
      <c r="R1088" t="str">
        <f>IFERROR(VLOOKUP(D1088,#REF!,1,FALSE),"No entregado")</f>
        <v>No entregado</v>
      </c>
      <c r="S1088" t="str">
        <f>IFERROR(VLOOKUP(D1088,#REF!,1,FALSE),"No entregado")</f>
        <v>No entregado</v>
      </c>
    </row>
    <row r="1089" spans="1:19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 t="s">
        <v>5721</v>
      </c>
      <c r="H1089" t="s">
        <v>5721</v>
      </c>
      <c r="I1089" t="e">
        <f>VLOOKUP(E1089,'Info Metodos'!$A$2:$G$80,4,FALSE)</f>
        <v>#N/A</v>
      </c>
      <c r="J1089" t="e">
        <f>VLOOKUP(E1089,'Info Metodos'!$A$2:$G$80,3,FALSE)</f>
        <v>#N/A</v>
      </c>
      <c r="K1089">
        <f t="shared" si="16"/>
        <v>1088</v>
      </c>
      <c r="Q1089" t="e">
        <f>VLOOKUP(D1089,#REF!,1,FALSE)</f>
        <v>#REF!</v>
      </c>
      <c r="R1089" t="str">
        <f>IFERROR(VLOOKUP(D1089,#REF!,1,FALSE),"No entregado")</f>
        <v>No entregado</v>
      </c>
      <c r="S1089" t="str">
        <f>IFERROR(VLOOKUP(D1089,#REF!,1,FALSE),"No entregado")</f>
        <v>No entregado</v>
      </c>
    </row>
    <row r="1090" spans="1:19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 t="s">
        <v>5721</v>
      </c>
      <c r="H1090" t="s">
        <v>5721</v>
      </c>
      <c r="I1090" t="e">
        <f>VLOOKUP(E1090,'Info Metodos'!$A$2:$G$80,4,FALSE)</f>
        <v>#N/A</v>
      </c>
      <c r="J1090" t="e">
        <f>VLOOKUP(E1090,'Info Metodos'!$A$2:$G$80,3,FALSE)</f>
        <v>#N/A</v>
      </c>
      <c r="K1090">
        <f t="shared" si="16"/>
        <v>1089</v>
      </c>
      <c r="Q1090" t="e">
        <f>VLOOKUP(D1090,#REF!,1,FALSE)</f>
        <v>#REF!</v>
      </c>
      <c r="R1090" t="str">
        <f>IFERROR(VLOOKUP(D1090,#REF!,1,FALSE),"No entregado")</f>
        <v>No entregado</v>
      </c>
      <c r="S1090" t="str">
        <f>IFERROR(VLOOKUP(D1090,#REF!,1,FALSE),"No entregado")</f>
        <v>No entregado</v>
      </c>
    </row>
    <row r="1091" spans="1:19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 t="s">
        <v>5721</v>
      </c>
      <c r="H1091" t="s">
        <v>5721</v>
      </c>
      <c r="I1091" t="e">
        <f>VLOOKUP(E1091,'Info Metodos'!$A$2:$G$80,4,FALSE)</f>
        <v>#N/A</v>
      </c>
      <c r="J1091" t="e">
        <f>VLOOKUP(E1091,'Info Metodos'!$A$2:$G$80,3,FALSE)</f>
        <v>#N/A</v>
      </c>
      <c r="K1091">
        <f t="shared" ref="K1091:K1154" si="17">A1091</f>
        <v>1090</v>
      </c>
      <c r="Q1091" t="e">
        <f>VLOOKUP(D1091,#REF!,1,FALSE)</f>
        <v>#REF!</v>
      </c>
      <c r="R1091" t="str">
        <f>IFERROR(VLOOKUP(D1091,#REF!,1,FALSE),"No entregado")</f>
        <v>No entregado</v>
      </c>
      <c r="S1091" t="str">
        <f>IFERROR(VLOOKUP(D1091,#REF!,1,FALSE),"No entregado")</f>
        <v>No entregado</v>
      </c>
    </row>
    <row r="1092" spans="1:19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 t="s">
        <v>5721</v>
      </c>
      <c r="H1092" t="s">
        <v>5721</v>
      </c>
      <c r="I1092" t="e">
        <f>VLOOKUP(E1092,'Info Metodos'!$A$2:$G$80,4,FALSE)</f>
        <v>#N/A</v>
      </c>
      <c r="J1092" t="e">
        <f>VLOOKUP(E1092,'Info Metodos'!$A$2:$G$80,3,FALSE)</f>
        <v>#N/A</v>
      </c>
      <c r="K1092">
        <f t="shared" si="17"/>
        <v>1091</v>
      </c>
      <c r="Q1092" t="e">
        <f>VLOOKUP(D1092,#REF!,1,FALSE)</f>
        <v>#REF!</v>
      </c>
      <c r="R1092" t="str">
        <f>IFERROR(VLOOKUP(D1092,#REF!,1,FALSE),"No entregado")</f>
        <v>No entregado</v>
      </c>
      <c r="S1092" t="str">
        <f>IFERROR(VLOOKUP(D1092,#REF!,1,FALSE),"No entregado")</f>
        <v>No entregado</v>
      </c>
    </row>
    <row r="1093" spans="1:19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 t="s">
        <v>5721</v>
      </c>
      <c r="H1093" t="s">
        <v>5721</v>
      </c>
      <c r="I1093" t="e">
        <f>VLOOKUP(E1093,'Info Metodos'!$A$2:$G$80,4,FALSE)</f>
        <v>#N/A</v>
      </c>
      <c r="J1093" t="e">
        <f>VLOOKUP(E1093,'Info Metodos'!$A$2:$G$80,3,FALSE)</f>
        <v>#N/A</v>
      </c>
      <c r="K1093">
        <f t="shared" si="17"/>
        <v>1092</v>
      </c>
      <c r="Q1093" t="e">
        <f>VLOOKUP(D1093,#REF!,1,FALSE)</f>
        <v>#REF!</v>
      </c>
      <c r="R1093" t="str">
        <f>IFERROR(VLOOKUP(D1093,#REF!,1,FALSE),"No entregado")</f>
        <v>No entregado</v>
      </c>
      <c r="S1093" t="str">
        <f>IFERROR(VLOOKUP(D1093,#REF!,1,FALSE),"No entregado")</f>
        <v>No entregado</v>
      </c>
    </row>
    <row r="1094" spans="1:19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 t="s">
        <v>5721</v>
      </c>
      <c r="H1094" t="s">
        <v>5721</v>
      </c>
      <c r="I1094" t="e">
        <f>VLOOKUP(E1094,'Info Metodos'!$A$2:$G$80,4,FALSE)</f>
        <v>#N/A</v>
      </c>
      <c r="J1094" t="e">
        <f>VLOOKUP(E1094,'Info Metodos'!$A$2:$G$80,3,FALSE)</f>
        <v>#N/A</v>
      </c>
      <c r="K1094">
        <f t="shared" si="17"/>
        <v>1093</v>
      </c>
      <c r="Q1094" t="e">
        <f>VLOOKUP(D1094,#REF!,1,FALSE)</f>
        <v>#REF!</v>
      </c>
      <c r="R1094" t="str">
        <f>IFERROR(VLOOKUP(D1094,#REF!,1,FALSE),"No entregado")</f>
        <v>No entregado</v>
      </c>
      <c r="S1094" t="str">
        <f>IFERROR(VLOOKUP(D1094,#REF!,1,FALSE),"No entregado")</f>
        <v>No entregado</v>
      </c>
    </row>
    <row r="1095" spans="1:19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 t="s">
        <v>5721</v>
      </c>
      <c r="H1095" t="s">
        <v>5721</v>
      </c>
      <c r="I1095" t="e">
        <f>VLOOKUP(E1095,'Info Metodos'!$A$2:$G$80,4,FALSE)</f>
        <v>#N/A</v>
      </c>
      <c r="J1095" t="e">
        <f>VLOOKUP(E1095,'Info Metodos'!$A$2:$G$80,3,FALSE)</f>
        <v>#N/A</v>
      </c>
      <c r="K1095">
        <f t="shared" si="17"/>
        <v>1094</v>
      </c>
      <c r="Q1095" t="e">
        <f>VLOOKUP(D1095,#REF!,1,FALSE)</f>
        <v>#REF!</v>
      </c>
      <c r="R1095" t="str">
        <f>IFERROR(VLOOKUP(D1095,#REF!,1,FALSE),"No entregado")</f>
        <v>No entregado</v>
      </c>
      <c r="S1095" t="str">
        <f>IFERROR(VLOOKUP(D1095,#REF!,1,FALSE),"No entregado")</f>
        <v>No entregado</v>
      </c>
    </row>
    <row r="1096" spans="1:19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 t="s">
        <v>5721</v>
      </c>
      <c r="H1096" t="s">
        <v>5721</v>
      </c>
      <c r="I1096" t="e">
        <f>VLOOKUP(E1096,'Info Metodos'!$A$2:$G$80,4,FALSE)</f>
        <v>#N/A</v>
      </c>
      <c r="J1096" t="e">
        <f>VLOOKUP(E1096,'Info Metodos'!$A$2:$G$80,3,FALSE)</f>
        <v>#N/A</v>
      </c>
      <c r="K1096">
        <f t="shared" si="17"/>
        <v>1095</v>
      </c>
      <c r="Q1096" t="e">
        <f>VLOOKUP(D1096,#REF!,1,FALSE)</f>
        <v>#REF!</v>
      </c>
      <c r="R1096" t="str">
        <f>IFERROR(VLOOKUP(D1096,#REF!,1,FALSE),"No entregado")</f>
        <v>No entregado</v>
      </c>
      <c r="S1096" t="str">
        <f>IFERROR(VLOOKUP(D1096,#REF!,1,FALSE),"No entregado")</f>
        <v>No entregado</v>
      </c>
    </row>
    <row r="1097" spans="1:19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 t="s">
        <v>5721</v>
      </c>
      <c r="H1097" t="s">
        <v>5721</v>
      </c>
      <c r="I1097" t="e">
        <f>VLOOKUP(E1097,'Info Metodos'!$A$2:$G$80,4,FALSE)</f>
        <v>#N/A</v>
      </c>
      <c r="J1097" t="e">
        <f>VLOOKUP(E1097,'Info Metodos'!$A$2:$G$80,3,FALSE)</f>
        <v>#N/A</v>
      </c>
      <c r="K1097">
        <f t="shared" si="17"/>
        <v>1096</v>
      </c>
      <c r="Q1097" t="e">
        <f>VLOOKUP(D1097,#REF!,1,FALSE)</f>
        <v>#REF!</v>
      </c>
      <c r="R1097" t="str">
        <f>IFERROR(VLOOKUP(D1097,#REF!,1,FALSE),"No entregado")</f>
        <v>No entregado</v>
      </c>
      <c r="S1097" t="str">
        <f>IFERROR(VLOOKUP(D1097,#REF!,1,FALSE),"No entregado")</f>
        <v>No entregado</v>
      </c>
    </row>
    <row r="1098" spans="1:19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 t="s">
        <v>5721</v>
      </c>
      <c r="H1098" t="s">
        <v>5721</v>
      </c>
      <c r="I1098" t="e">
        <f>VLOOKUP(E1098,'Info Metodos'!$A$2:$G$80,4,FALSE)</f>
        <v>#N/A</v>
      </c>
      <c r="J1098" t="e">
        <f>VLOOKUP(E1098,'Info Metodos'!$A$2:$G$80,3,FALSE)</f>
        <v>#N/A</v>
      </c>
      <c r="K1098">
        <f t="shared" si="17"/>
        <v>1097</v>
      </c>
      <c r="Q1098" t="e">
        <f>VLOOKUP(D1098,#REF!,1,FALSE)</f>
        <v>#REF!</v>
      </c>
      <c r="R1098" t="str">
        <f>IFERROR(VLOOKUP(D1098,#REF!,1,FALSE),"No entregado")</f>
        <v>No entregado</v>
      </c>
      <c r="S1098" t="str">
        <f>IFERROR(VLOOKUP(D1098,#REF!,1,FALSE),"No entregado")</f>
        <v>No entregado</v>
      </c>
    </row>
    <row r="1099" spans="1:19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 t="s">
        <v>5721</v>
      </c>
      <c r="H1099" t="s">
        <v>5721</v>
      </c>
      <c r="I1099" t="e">
        <f>VLOOKUP(E1099,'Info Metodos'!$A$2:$G$80,4,FALSE)</f>
        <v>#N/A</v>
      </c>
      <c r="J1099" t="e">
        <f>VLOOKUP(E1099,'Info Metodos'!$A$2:$G$80,3,FALSE)</f>
        <v>#N/A</v>
      </c>
      <c r="K1099">
        <f t="shared" si="17"/>
        <v>1098</v>
      </c>
      <c r="Q1099" t="e">
        <f>VLOOKUP(D1099,#REF!,1,FALSE)</f>
        <v>#REF!</v>
      </c>
      <c r="R1099" t="str">
        <f>IFERROR(VLOOKUP(D1099,#REF!,1,FALSE),"No entregado")</f>
        <v>No entregado</v>
      </c>
      <c r="S1099" t="str">
        <f>IFERROR(VLOOKUP(D1099,#REF!,1,FALSE),"No entregado")</f>
        <v>No entregado</v>
      </c>
    </row>
    <row r="1100" spans="1:19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 t="s">
        <v>5721</v>
      </c>
      <c r="H1100" t="s">
        <v>5721</v>
      </c>
      <c r="I1100" t="e">
        <f>VLOOKUP(E1100,'Info Metodos'!$A$2:$G$80,4,FALSE)</f>
        <v>#N/A</v>
      </c>
      <c r="J1100" t="e">
        <f>VLOOKUP(E1100,'Info Metodos'!$A$2:$G$80,3,FALSE)</f>
        <v>#N/A</v>
      </c>
      <c r="K1100">
        <f t="shared" si="17"/>
        <v>1099</v>
      </c>
      <c r="Q1100" t="e">
        <f>VLOOKUP(D1100,#REF!,1,FALSE)</f>
        <v>#REF!</v>
      </c>
      <c r="R1100" t="str">
        <f>IFERROR(VLOOKUP(D1100,#REF!,1,FALSE),"No entregado")</f>
        <v>No entregado</v>
      </c>
      <c r="S1100" t="str">
        <f>IFERROR(VLOOKUP(D1100,#REF!,1,FALSE),"No entregado")</f>
        <v>No entregado</v>
      </c>
    </row>
    <row r="1101" spans="1:19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 t="s">
        <v>5721</v>
      </c>
      <c r="H1101" t="s">
        <v>5721</v>
      </c>
      <c r="I1101" t="e">
        <f>VLOOKUP(E1101,'Info Metodos'!$A$2:$G$80,4,FALSE)</f>
        <v>#N/A</v>
      </c>
      <c r="J1101" t="e">
        <f>VLOOKUP(E1101,'Info Metodos'!$A$2:$G$80,3,FALSE)</f>
        <v>#N/A</v>
      </c>
      <c r="K1101">
        <f t="shared" si="17"/>
        <v>1100</v>
      </c>
      <c r="Q1101" t="e">
        <f>VLOOKUP(D1101,#REF!,1,FALSE)</f>
        <v>#REF!</v>
      </c>
      <c r="R1101" t="str">
        <f>IFERROR(VLOOKUP(D1101,#REF!,1,FALSE),"No entregado")</f>
        <v>No entregado</v>
      </c>
      <c r="S1101" t="str">
        <f>IFERROR(VLOOKUP(D1101,#REF!,1,FALSE),"No entregado")</f>
        <v>No entregado</v>
      </c>
    </row>
    <row r="1102" spans="1:19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 t="s">
        <v>5721</v>
      </c>
      <c r="H1102" t="s">
        <v>5721</v>
      </c>
      <c r="I1102" t="e">
        <f>VLOOKUP(E1102,'Info Metodos'!$A$2:$G$80,4,FALSE)</f>
        <v>#N/A</v>
      </c>
      <c r="J1102" t="e">
        <f>VLOOKUP(E1102,'Info Metodos'!$A$2:$G$80,3,FALSE)</f>
        <v>#N/A</v>
      </c>
      <c r="K1102">
        <f t="shared" si="17"/>
        <v>1101</v>
      </c>
      <c r="Q1102" t="e">
        <f>VLOOKUP(D1102,#REF!,1,FALSE)</f>
        <v>#REF!</v>
      </c>
      <c r="R1102" t="str">
        <f>IFERROR(VLOOKUP(D1102,#REF!,1,FALSE),"No entregado")</f>
        <v>No entregado</v>
      </c>
      <c r="S1102" t="str">
        <f>IFERROR(VLOOKUP(D1102,#REF!,1,FALSE),"No entregado")</f>
        <v>No entregado</v>
      </c>
    </row>
    <row r="1103" spans="1:19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 t="s">
        <v>5721</v>
      </c>
      <c r="H1103" t="s">
        <v>5721</v>
      </c>
      <c r="I1103" t="e">
        <f>VLOOKUP(E1103,'Info Metodos'!$A$2:$G$80,4,FALSE)</f>
        <v>#N/A</v>
      </c>
      <c r="J1103" t="e">
        <f>VLOOKUP(E1103,'Info Metodos'!$A$2:$G$80,3,FALSE)</f>
        <v>#N/A</v>
      </c>
      <c r="K1103">
        <f t="shared" si="17"/>
        <v>1102</v>
      </c>
      <c r="Q1103" t="e">
        <f>VLOOKUP(D1103,#REF!,1,FALSE)</f>
        <v>#REF!</v>
      </c>
      <c r="R1103" t="str">
        <f>IFERROR(VLOOKUP(D1103,#REF!,1,FALSE),"No entregado")</f>
        <v>No entregado</v>
      </c>
      <c r="S1103" t="str">
        <f>IFERROR(VLOOKUP(D1103,#REF!,1,FALSE),"No entregado")</f>
        <v>No entregado</v>
      </c>
    </row>
    <row r="1104" spans="1:19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 t="s">
        <v>5721</v>
      </c>
      <c r="H1104" t="s">
        <v>5721</v>
      </c>
      <c r="I1104" t="e">
        <f>VLOOKUP(E1104,'Info Metodos'!$A$2:$G$80,4,FALSE)</f>
        <v>#N/A</v>
      </c>
      <c r="J1104" t="e">
        <f>VLOOKUP(E1104,'Info Metodos'!$A$2:$G$80,3,FALSE)</f>
        <v>#N/A</v>
      </c>
      <c r="K1104">
        <f t="shared" si="17"/>
        <v>1103</v>
      </c>
      <c r="Q1104" t="e">
        <f>VLOOKUP(D1104,#REF!,1,FALSE)</f>
        <v>#REF!</v>
      </c>
      <c r="R1104" t="str">
        <f>IFERROR(VLOOKUP(D1104,#REF!,1,FALSE),"No entregado")</f>
        <v>No entregado</v>
      </c>
      <c r="S1104" t="str">
        <f>IFERROR(VLOOKUP(D1104,#REF!,1,FALSE),"No entregado")</f>
        <v>No entregado</v>
      </c>
    </row>
    <row r="1105" spans="1:19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 t="s">
        <v>5721</v>
      </c>
      <c r="H1105" t="s">
        <v>5721</v>
      </c>
      <c r="I1105" t="e">
        <f>VLOOKUP(E1105,'Info Metodos'!$A$2:$G$80,4,FALSE)</f>
        <v>#N/A</v>
      </c>
      <c r="J1105" t="e">
        <f>VLOOKUP(E1105,'Info Metodos'!$A$2:$G$80,3,FALSE)</f>
        <v>#N/A</v>
      </c>
      <c r="K1105">
        <f t="shared" si="17"/>
        <v>1104</v>
      </c>
      <c r="Q1105" t="e">
        <f>VLOOKUP(D1105,#REF!,1,FALSE)</f>
        <v>#REF!</v>
      </c>
      <c r="R1105" t="str">
        <f>IFERROR(VLOOKUP(D1105,#REF!,1,FALSE),"No entregado")</f>
        <v>No entregado</v>
      </c>
      <c r="S1105" t="str">
        <f>IFERROR(VLOOKUP(D1105,#REF!,1,FALSE),"No entregado")</f>
        <v>No entregado</v>
      </c>
    </row>
    <row r="1106" spans="1:19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 t="s">
        <v>5721</v>
      </c>
      <c r="H1106" t="s">
        <v>5721</v>
      </c>
      <c r="I1106" t="e">
        <f>VLOOKUP(E1106,'Info Metodos'!$A$2:$G$80,4,FALSE)</f>
        <v>#N/A</v>
      </c>
      <c r="J1106" t="e">
        <f>VLOOKUP(E1106,'Info Metodos'!$A$2:$G$80,3,FALSE)</f>
        <v>#N/A</v>
      </c>
      <c r="K1106">
        <f t="shared" si="17"/>
        <v>1105</v>
      </c>
      <c r="Q1106" t="e">
        <f>VLOOKUP(D1106,#REF!,1,FALSE)</f>
        <v>#REF!</v>
      </c>
      <c r="R1106" t="str">
        <f>IFERROR(VLOOKUP(D1106,#REF!,1,FALSE),"No entregado")</f>
        <v>No entregado</v>
      </c>
      <c r="S1106" t="str">
        <f>IFERROR(VLOOKUP(D1106,#REF!,1,FALSE),"No entregado")</f>
        <v>No entregado</v>
      </c>
    </row>
    <row r="1107" spans="1:19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 t="s">
        <v>5721</v>
      </c>
      <c r="H1107" t="s">
        <v>5721</v>
      </c>
      <c r="I1107" t="e">
        <f>VLOOKUP(E1107,'Info Metodos'!$A$2:$G$80,4,FALSE)</f>
        <v>#N/A</v>
      </c>
      <c r="J1107" t="e">
        <f>VLOOKUP(E1107,'Info Metodos'!$A$2:$G$80,3,FALSE)</f>
        <v>#N/A</v>
      </c>
      <c r="K1107">
        <f t="shared" si="17"/>
        <v>1106</v>
      </c>
      <c r="Q1107" t="e">
        <f>VLOOKUP(D1107,#REF!,1,FALSE)</f>
        <v>#REF!</v>
      </c>
      <c r="R1107" t="str">
        <f>IFERROR(VLOOKUP(D1107,#REF!,1,FALSE),"No entregado")</f>
        <v>No entregado</v>
      </c>
      <c r="S1107" t="str">
        <f>IFERROR(VLOOKUP(D1107,#REF!,1,FALSE),"No entregado")</f>
        <v>No entregado</v>
      </c>
    </row>
    <row r="1108" spans="1:19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 t="s">
        <v>5721</v>
      </c>
      <c r="H1108" t="s">
        <v>5721</v>
      </c>
      <c r="I1108" t="e">
        <f>VLOOKUP(E1108,'Info Metodos'!$A$2:$G$80,4,FALSE)</f>
        <v>#N/A</v>
      </c>
      <c r="J1108" t="e">
        <f>VLOOKUP(E1108,'Info Metodos'!$A$2:$G$80,3,FALSE)</f>
        <v>#N/A</v>
      </c>
      <c r="K1108">
        <f t="shared" si="17"/>
        <v>1107</v>
      </c>
      <c r="Q1108" t="e">
        <f>VLOOKUP(D1108,#REF!,1,FALSE)</f>
        <v>#REF!</v>
      </c>
      <c r="R1108" t="str">
        <f>IFERROR(VLOOKUP(D1108,#REF!,1,FALSE),"No entregado")</f>
        <v>No entregado</v>
      </c>
      <c r="S1108" t="str">
        <f>IFERROR(VLOOKUP(D1108,#REF!,1,FALSE),"No entregado")</f>
        <v>No entregado</v>
      </c>
    </row>
    <row r="1109" spans="1:19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 t="s">
        <v>5721</v>
      </c>
      <c r="H1109" t="s">
        <v>5721</v>
      </c>
      <c r="I1109" t="e">
        <f>VLOOKUP(E1109,'Info Metodos'!$A$2:$G$80,4,FALSE)</f>
        <v>#N/A</v>
      </c>
      <c r="J1109" t="e">
        <f>VLOOKUP(E1109,'Info Metodos'!$A$2:$G$80,3,FALSE)</f>
        <v>#N/A</v>
      </c>
      <c r="K1109">
        <f t="shared" si="17"/>
        <v>1108</v>
      </c>
      <c r="Q1109" t="e">
        <f>VLOOKUP(D1109,#REF!,1,FALSE)</f>
        <v>#REF!</v>
      </c>
      <c r="R1109" t="str">
        <f>IFERROR(VLOOKUP(D1109,#REF!,1,FALSE),"No entregado")</f>
        <v>No entregado</v>
      </c>
      <c r="S1109" t="str">
        <f>IFERROR(VLOOKUP(D1109,#REF!,1,FALSE),"No entregado")</f>
        <v>No entregado</v>
      </c>
    </row>
    <row r="1110" spans="1:19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 t="s">
        <v>5721</v>
      </c>
      <c r="H1110" t="s">
        <v>5721</v>
      </c>
      <c r="I1110" t="e">
        <f>VLOOKUP(E1110,'Info Metodos'!$A$2:$G$80,4,FALSE)</f>
        <v>#N/A</v>
      </c>
      <c r="J1110" t="e">
        <f>VLOOKUP(E1110,'Info Metodos'!$A$2:$G$80,3,FALSE)</f>
        <v>#N/A</v>
      </c>
      <c r="K1110">
        <f t="shared" si="17"/>
        <v>1109</v>
      </c>
      <c r="Q1110" t="e">
        <f>VLOOKUP(D1110,#REF!,1,FALSE)</f>
        <v>#REF!</v>
      </c>
      <c r="R1110" t="str">
        <f>IFERROR(VLOOKUP(D1110,#REF!,1,FALSE),"No entregado")</f>
        <v>No entregado</v>
      </c>
      <c r="S1110" t="str">
        <f>IFERROR(VLOOKUP(D1110,#REF!,1,FALSE),"No entregado")</f>
        <v>No entregado</v>
      </c>
    </row>
    <row r="1111" spans="1:19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 t="s">
        <v>5721</v>
      </c>
      <c r="H1111" t="s">
        <v>5721</v>
      </c>
      <c r="I1111" t="e">
        <f>VLOOKUP(E1111,'Info Metodos'!$A$2:$G$80,4,FALSE)</f>
        <v>#N/A</v>
      </c>
      <c r="J1111" t="e">
        <f>VLOOKUP(E1111,'Info Metodos'!$A$2:$G$80,3,FALSE)</f>
        <v>#N/A</v>
      </c>
      <c r="K1111">
        <f t="shared" si="17"/>
        <v>1110</v>
      </c>
      <c r="Q1111" t="e">
        <f>VLOOKUP(D1111,#REF!,1,FALSE)</f>
        <v>#REF!</v>
      </c>
      <c r="R1111" t="str">
        <f>IFERROR(VLOOKUP(D1111,#REF!,1,FALSE),"No entregado")</f>
        <v>No entregado</v>
      </c>
      <c r="S1111" t="str">
        <f>IFERROR(VLOOKUP(D1111,#REF!,1,FALSE),"No entregado")</f>
        <v>No entregado</v>
      </c>
    </row>
    <row r="1112" spans="1:19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 t="s">
        <v>5721</v>
      </c>
      <c r="H1112" t="s">
        <v>5721</v>
      </c>
      <c r="I1112" t="e">
        <f>VLOOKUP(E1112,'Info Metodos'!$A$2:$G$80,4,FALSE)</f>
        <v>#N/A</v>
      </c>
      <c r="J1112" t="e">
        <f>VLOOKUP(E1112,'Info Metodos'!$A$2:$G$80,3,FALSE)</f>
        <v>#N/A</v>
      </c>
      <c r="K1112">
        <f t="shared" si="17"/>
        <v>1111</v>
      </c>
      <c r="Q1112" t="e">
        <f>VLOOKUP(D1112,#REF!,1,FALSE)</f>
        <v>#REF!</v>
      </c>
      <c r="R1112" t="str">
        <f>IFERROR(VLOOKUP(D1112,#REF!,1,FALSE),"No entregado")</f>
        <v>No entregado</v>
      </c>
      <c r="S1112" t="str">
        <f>IFERROR(VLOOKUP(D1112,#REF!,1,FALSE),"No entregado")</f>
        <v>No entregado</v>
      </c>
    </row>
    <row r="1113" spans="1:19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 t="s">
        <v>5721</v>
      </c>
      <c r="H1113" t="s">
        <v>5721</v>
      </c>
      <c r="I1113" t="e">
        <f>VLOOKUP(E1113,'Info Metodos'!$A$2:$G$80,4,FALSE)</f>
        <v>#N/A</v>
      </c>
      <c r="J1113" t="e">
        <f>VLOOKUP(E1113,'Info Metodos'!$A$2:$G$80,3,FALSE)</f>
        <v>#N/A</v>
      </c>
      <c r="K1113">
        <f t="shared" si="17"/>
        <v>1112</v>
      </c>
      <c r="Q1113" t="e">
        <f>VLOOKUP(D1113,#REF!,1,FALSE)</f>
        <v>#REF!</v>
      </c>
      <c r="R1113" t="str">
        <f>IFERROR(VLOOKUP(D1113,#REF!,1,FALSE),"No entregado")</f>
        <v>No entregado</v>
      </c>
      <c r="S1113" t="str">
        <f>IFERROR(VLOOKUP(D1113,#REF!,1,FALSE),"No entregado")</f>
        <v>No entregado</v>
      </c>
    </row>
    <row r="1114" spans="1:19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 t="s">
        <v>5721</v>
      </c>
      <c r="H1114" t="s">
        <v>5721</v>
      </c>
      <c r="I1114" t="e">
        <f>VLOOKUP(E1114,'Info Metodos'!$A$2:$G$80,4,FALSE)</f>
        <v>#N/A</v>
      </c>
      <c r="J1114" t="e">
        <f>VLOOKUP(E1114,'Info Metodos'!$A$2:$G$80,3,FALSE)</f>
        <v>#N/A</v>
      </c>
      <c r="K1114">
        <f t="shared" si="17"/>
        <v>1113</v>
      </c>
      <c r="Q1114" t="e">
        <f>VLOOKUP(D1114,#REF!,1,FALSE)</f>
        <v>#REF!</v>
      </c>
      <c r="R1114" t="str">
        <f>IFERROR(VLOOKUP(D1114,#REF!,1,FALSE),"No entregado")</f>
        <v>No entregado</v>
      </c>
      <c r="S1114" t="str">
        <f>IFERROR(VLOOKUP(D1114,#REF!,1,FALSE),"No entregado")</f>
        <v>No entregado</v>
      </c>
    </row>
    <row r="1115" spans="1:19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 t="s">
        <v>5721</v>
      </c>
      <c r="H1115" t="s">
        <v>5721</v>
      </c>
      <c r="I1115" t="e">
        <f>VLOOKUP(E1115,'Info Metodos'!$A$2:$G$80,4,FALSE)</f>
        <v>#N/A</v>
      </c>
      <c r="J1115" t="e">
        <f>VLOOKUP(E1115,'Info Metodos'!$A$2:$G$80,3,FALSE)</f>
        <v>#N/A</v>
      </c>
      <c r="K1115">
        <f t="shared" si="17"/>
        <v>1114</v>
      </c>
      <c r="Q1115" t="e">
        <f>VLOOKUP(D1115,#REF!,1,FALSE)</f>
        <v>#REF!</v>
      </c>
      <c r="R1115" t="str">
        <f>IFERROR(VLOOKUP(D1115,#REF!,1,FALSE),"No entregado")</f>
        <v>No entregado</v>
      </c>
      <c r="S1115" t="str">
        <f>IFERROR(VLOOKUP(D1115,#REF!,1,FALSE),"No entregado")</f>
        <v>No entregado</v>
      </c>
    </row>
    <row r="1116" spans="1:19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 t="s">
        <v>5721</v>
      </c>
      <c r="H1116" t="s">
        <v>5721</v>
      </c>
      <c r="I1116" t="e">
        <f>VLOOKUP(E1116,'Info Metodos'!$A$2:$G$80,4,FALSE)</f>
        <v>#N/A</v>
      </c>
      <c r="J1116" t="e">
        <f>VLOOKUP(E1116,'Info Metodos'!$A$2:$G$80,3,FALSE)</f>
        <v>#N/A</v>
      </c>
      <c r="K1116">
        <f t="shared" si="17"/>
        <v>1115</v>
      </c>
      <c r="Q1116" t="e">
        <f>VLOOKUP(D1116,#REF!,1,FALSE)</f>
        <v>#REF!</v>
      </c>
      <c r="R1116" t="str">
        <f>IFERROR(VLOOKUP(D1116,#REF!,1,FALSE),"No entregado")</f>
        <v>No entregado</v>
      </c>
      <c r="S1116" t="str">
        <f>IFERROR(VLOOKUP(D1116,#REF!,1,FALSE),"No entregado")</f>
        <v>No entregado</v>
      </c>
    </row>
    <row r="1117" spans="1:19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 t="s">
        <v>5721</v>
      </c>
      <c r="H1117" t="s">
        <v>5721</v>
      </c>
      <c r="I1117" t="e">
        <f>VLOOKUP(E1117,'Info Metodos'!$A$2:$G$80,4,FALSE)</f>
        <v>#N/A</v>
      </c>
      <c r="J1117" t="e">
        <f>VLOOKUP(E1117,'Info Metodos'!$A$2:$G$80,3,FALSE)</f>
        <v>#N/A</v>
      </c>
      <c r="K1117">
        <f t="shared" si="17"/>
        <v>1116</v>
      </c>
      <c r="Q1117" t="e">
        <f>VLOOKUP(D1117,#REF!,1,FALSE)</f>
        <v>#REF!</v>
      </c>
      <c r="R1117" t="str">
        <f>IFERROR(VLOOKUP(D1117,#REF!,1,FALSE),"No entregado")</f>
        <v>No entregado</v>
      </c>
      <c r="S1117" t="str">
        <f>IFERROR(VLOOKUP(D1117,#REF!,1,FALSE),"No entregado")</f>
        <v>No entregado</v>
      </c>
    </row>
    <row r="1118" spans="1:19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 t="s">
        <v>5721</v>
      </c>
      <c r="H1118" t="s">
        <v>5721</v>
      </c>
      <c r="I1118" t="e">
        <f>VLOOKUP(E1118,'Info Metodos'!$A$2:$G$80,4,FALSE)</f>
        <v>#N/A</v>
      </c>
      <c r="J1118" t="e">
        <f>VLOOKUP(E1118,'Info Metodos'!$A$2:$G$80,3,FALSE)</f>
        <v>#N/A</v>
      </c>
      <c r="K1118">
        <f t="shared" si="17"/>
        <v>1117</v>
      </c>
      <c r="Q1118" t="e">
        <f>VLOOKUP(D1118,#REF!,1,FALSE)</f>
        <v>#REF!</v>
      </c>
      <c r="R1118" t="str">
        <f>IFERROR(VLOOKUP(D1118,#REF!,1,FALSE),"No entregado")</f>
        <v>No entregado</v>
      </c>
      <c r="S1118" t="str">
        <f>IFERROR(VLOOKUP(D1118,#REF!,1,FALSE),"No entregado")</f>
        <v>No entregado</v>
      </c>
    </row>
    <row r="1119" spans="1:19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 t="s">
        <v>5721</v>
      </c>
      <c r="H1119" t="s">
        <v>5721</v>
      </c>
      <c r="I1119" t="e">
        <f>VLOOKUP(E1119,'Info Metodos'!$A$2:$G$80,4,FALSE)</f>
        <v>#N/A</v>
      </c>
      <c r="J1119" t="e">
        <f>VLOOKUP(E1119,'Info Metodos'!$A$2:$G$80,3,FALSE)</f>
        <v>#N/A</v>
      </c>
      <c r="K1119">
        <f t="shared" si="17"/>
        <v>1118</v>
      </c>
      <c r="Q1119" t="e">
        <f>VLOOKUP(D1119,#REF!,1,FALSE)</f>
        <v>#REF!</v>
      </c>
      <c r="R1119" t="str">
        <f>IFERROR(VLOOKUP(D1119,#REF!,1,FALSE),"No entregado")</f>
        <v>No entregado</v>
      </c>
      <c r="S1119" t="str">
        <f>IFERROR(VLOOKUP(D1119,#REF!,1,FALSE),"No entregado")</f>
        <v>No entregado</v>
      </c>
    </row>
    <row r="1120" spans="1:19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 t="s">
        <v>5721</v>
      </c>
      <c r="H1120" t="s">
        <v>5721</v>
      </c>
      <c r="I1120" t="e">
        <f>VLOOKUP(E1120,'Info Metodos'!$A$2:$G$80,4,FALSE)</f>
        <v>#N/A</v>
      </c>
      <c r="J1120" t="e">
        <f>VLOOKUP(E1120,'Info Metodos'!$A$2:$G$80,3,FALSE)</f>
        <v>#N/A</v>
      </c>
      <c r="K1120">
        <f t="shared" si="17"/>
        <v>1119</v>
      </c>
      <c r="Q1120" t="e">
        <f>VLOOKUP(D1120,#REF!,1,FALSE)</f>
        <v>#REF!</v>
      </c>
      <c r="R1120" t="str">
        <f>IFERROR(VLOOKUP(D1120,#REF!,1,FALSE),"No entregado")</f>
        <v>No entregado</v>
      </c>
      <c r="S1120" t="str">
        <f>IFERROR(VLOOKUP(D1120,#REF!,1,FALSE),"No entregado")</f>
        <v>No entregado</v>
      </c>
    </row>
    <row r="1121" spans="1:19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 t="s">
        <v>5721</v>
      </c>
      <c r="H1121" t="s">
        <v>5721</v>
      </c>
      <c r="I1121" t="e">
        <f>VLOOKUP(E1121,'Info Metodos'!$A$2:$G$80,4,FALSE)</f>
        <v>#N/A</v>
      </c>
      <c r="J1121" t="e">
        <f>VLOOKUP(E1121,'Info Metodos'!$A$2:$G$80,3,FALSE)</f>
        <v>#N/A</v>
      </c>
      <c r="K1121">
        <f t="shared" si="17"/>
        <v>1120</v>
      </c>
      <c r="Q1121" t="e">
        <f>VLOOKUP(D1121,#REF!,1,FALSE)</f>
        <v>#REF!</v>
      </c>
      <c r="R1121" t="str">
        <f>IFERROR(VLOOKUP(D1121,#REF!,1,FALSE),"No entregado")</f>
        <v>No entregado</v>
      </c>
      <c r="S1121" t="str">
        <f>IFERROR(VLOOKUP(D1121,#REF!,1,FALSE),"No entregado")</f>
        <v>No entregado</v>
      </c>
    </row>
    <row r="1122" spans="1:19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 t="s">
        <v>5721</v>
      </c>
      <c r="H1122" t="s">
        <v>5721</v>
      </c>
      <c r="I1122" t="e">
        <f>VLOOKUP(E1122,'Info Metodos'!$A$2:$G$80,4,FALSE)</f>
        <v>#N/A</v>
      </c>
      <c r="J1122" t="e">
        <f>VLOOKUP(E1122,'Info Metodos'!$A$2:$G$80,3,FALSE)</f>
        <v>#N/A</v>
      </c>
      <c r="K1122">
        <f t="shared" si="17"/>
        <v>1121</v>
      </c>
      <c r="Q1122" t="e">
        <f>VLOOKUP(D1122,#REF!,1,FALSE)</f>
        <v>#REF!</v>
      </c>
      <c r="R1122" t="str">
        <f>IFERROR(VLOOKUP(D1122,#REF!,1,FALSE),"No entregado")</f>
        <v>No entregado</v>
      </c>
      <c r="S1122" t="str">
        <f>IFERROR(VLOOKUP(D1122,#REF!,1,FALSE),"No entregado")</f>
        <v>No entregado</v>
      </c>
    </row>
    <row r="1123" spans="1:19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 t="s">
        <v>5721</v>
      </c>
      <c r="H1123" t="s">
        <v>5721</v>
      </c>
      <c r="I1123" t="e">
        <f>VLOOKUP(E1123,'Info Metodos'!$A$2:$G$80,4,FALSE)</f>
        <v>#N/A</v>
      </c>
      <c r="J1123" t="e">
        <f>VLOOKUP(E1123,'Info Metodos'!$A$2:$G$80,3,FALSE)</f>
        <v>#N/A</v>
      </c>
      <c r="K1123">
        <f t="shared" si="17"/>
        <v>1122</v>
      </c>
      <c r="Q1123" t="e">
        <f>VLOOKUP(D1123,#REF!,1,FALSE)</f>
        <v>#REF!</v>
      </c>
      <c r="R1123" t="str">
        <f>IFERROR(VLOOKUP(D1123,#REF!,1,FALSE),"No entregado")</f>
        <v>No entregado</v>
      </c>
      <c r="S1123" t="str">
        <f>IFERROR(VLOOKUP(D1123,#REF!,1,FALSE),"No entregado")</f>
        <v>No entregado</v>
      </c>
    </row>
    <row r="1124" spans="1:19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 t="s">
        <v>5721</v>
      </c>
      <c r="H1124" t="s">
        <v>5721</v>
      </c>
      <c r="I1124" t="e">
        <f>VLOOKUP(E1124,'Info Metodos'!$A$2:$G$80,4,FALSE)</f>
        <v>#N/A</v>
      </c>
      <c r="J1124" t="e">
        <f>VLOOKUP(E1124,'Info Metodos'!$A$2:$G$80,3,FALSE)</f>
        <v>#N/A</v>
      </c>
      <c r="K1124">
        <f t="shared" si="17"/>
        <v>1123</v>
      </c>
      <c r="Q1124" t="e">
        <f>VLOOKUP(D1124,#REF!,1,FALSE)</f>
        <v>#REF!</v>
      </c>
      <c r="R1124" t="str">
        <f>IFERROR(VLOOKUP(D1124,#REF!,1,FALSE),"No entregado")</f>
        <v>No entregado</v>
      </c>
      <c r="S1124" t="str">
        <f>IFERROR(VLOOKUP(D1124,#REF!,1,FALSE),"No entregado")</f>
        <v>No entregado</v>
      </c>
    </row>
    <row r="1125" spans="1:19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 t="s">
        <v>5721</v>
      </c>
      <c r="H1125" t="s">
        <v>5721</v>
      </c>
      <c r="I1125" t="e">
        <f>VLOOKUP(E1125,'Info Metodos'!$A$2:$G$80,4,FALSE)</f>
        <v>#N/A</v>
      </c>
      <c r="J1125" t="e">
        <f>VLOOKUP(E1125,'Info Metodos'!$A$2:$G$80,3,FALSE)</f>
        <v>#N/A</v>
      </c>
      <c r="K1125">
        <f t="shared" si="17"/>
        <v>1124</v>
      </c>
      <c r="Q1125" t="e">
        <f>VLOOKUP(D1125,#REF!,1,FALSE)</f>
        <v>#REF!</v>
      </c>
      <c r="R1125" t="str">
        <f>IFERROR(VLOOKUP(D1125,#REF!,1,FALSE),"No entregado")</f>
        <v>No entregado</v>
      </c>
      <c r="S1125" t="str">
        <f>IFERROR(VLOOKUP(D1125,#REF!,1,FALSE),"No entregado")</f>
        <v>No entregado</v>
      </c>
    </row>
    <row r="1126" spans="1:19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 t="s">
        <v>5721</v>
      </c>
      <c r="H1126" t="s">
        <v>5721</v>
      </c>
      <c r="I1126" t="e">
        <f>VLOOKUP(E1126,'Info Metodos'!$A$2:$G$80,4,FALSE)</f>
        <v>#N/A</v>
      </c>
      <c r="J1126" t="e">
        <f>VLOOKUP(E1126,'Info Metodos'!$A$2:$G$80,3,FALSE)</f>
        <v>#N/A</v>
      </c>
      <c r="K1126">
        <f t="shared" si="17"/>
        <v>1125</v>
      </c>
      <c r="Q1126" t="e">
        <f>VLOOKUP(D1126,#REF!,1,FALSE)</f>
        <v>#REF!</v>
      </c>
      <c r="R1126" t="str">
        <f>IFERROR(VLOOKUP(D1126,#REF!,1,FALSE),"No entregado")</f>
        <v>No entregado</v>
      </c>
      <c r="S1126" t="str">
        <f>IFERROR(VLOOKUP(D1126,#REF!,1,FALSE),"No entregado")</f>
        <v>No entregado</v>
      </c>
    </row>
    <row r="1127" spans="1:19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 t="s">
        <v>5721</v>
      </c>
      <c r="H1127" t="s">
        <v>5721</v>
      </c>
      <c r="I1127" t="e">
        <f>VLOOKUP(E1127,'Info Metodos'!$A$2:$G$80,4,FALSE)</f>
        <v>#N/A</v>
      </c>
      <c r="J1127" t="e">
        <f>VLOOKUP(E1127,'Info Metodos'!$A$2:$G$80,3,FALSE)</f>
        <v>#N/A</v>
      </c>
      <c r="K1127">
        <f t="shared" si="17"/>
        <v>1126</v>
      </c>
      <c r="Q1127" t="e">
        <f>VLOOKUP(D1127,#REF!,1,FALSE)</f>
        <v>#REF!</v>
      </c>
      <c r="R1127" t="str">
        <f>IFERROR(VLOOKUP(D1127,#REF!,1,FALSE),"No entregado")</f>
        <v>No entregado</v>
      </c>
      <c r="S1127" t="str">
        <f>IFERROR(VLOOKUP(D1127,#REF!,1,FALSE),"No entregado")</f>
        <v>No entregado</v>
      </c>
    </row>
    <row r="1128" spans="1:19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 t="s">
        <v>5721</v>
      </c>
      <c r="H1128" t="s">
        <v>5721</v>
      </c>
      <c r="I1128" t="e">
        <f>VLOOKUP(E1128,'Info Metodos'!$A$2:$G$80,4,FALSE)</f>
        <v>#N/A</v>
      </c>
      <c r="J1128" t="e">
        <f>VLOOKUP(E1128,'Info Metodos'!$A$2:$G$80,3,FALSE)</f>
        <v>#N/A</v>
      </c>
      <c r="K1128">
        <f t="shared" si="17"/>
        <v>1127</v>
      </c>
      <c r="Q1128" t="e">
        <f>VLOOKUP(D1128,#REF!,1,FALSE)</f>
        <v>#REF!</v>
      </c>
      <c r="R1128" t="str">
        <f>IFERROR(VLOOKUP(D1128,#REF!,1,FALSE),"No entregado")</f>
        <v>No entregado</v>
      </c>
      <c r="S1128" t="str">
        <f>IFERROR(VLOOKUP(D1128,#REF!,1,FALSE),"No entregado")</f>
        <v>No entregado</v>
      </c>
    </row>
    <row r="1129" spans="1:19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 t="s">
        <v>5721</v>
      </c>
      <c r="H1129" t="s">
        <v>5721</v>
      </c>
      <c r="I1129" t="e">
        <f>VLOOKUP(E1129,'Info Metodos'!$A$2:$G$80,4,FALSE)</f>
        <v>#N/A</v>
      </c>
      <c r="J1129" t="e">
        <f>VLOOKUP(E1129,'Info Metodos'!$A$2:$G$80,3,FALSE)</f>
        <v>#N/A</v>
      </c>
      <c r="K1129">
        <f t="shared" si="17"/>
        <v>1128</v>
      </c>
      <c r="Q1129" t="e">
        <f>VLOOKUP(D1129,#REF!,1,FALSE)</f>
        <v>#REF!</v>
      </c>
      <c r="R1129" t="str">
        <f>IFERROR(VLOOKUP(D1129,#REF!,1,FALSE),"No entregado")</f>
        <v>No entregado</v>
      </c>
      <c r="S1129" t="str">
        <f>IFERROR(VLOOKUP(D1129,#REF!,1,FALSE),"No entregado")</f>
        <v>No entregado</v>
      </c>
    </row>
    <row r="1130" spans="1:19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 t="s">
        <v>5721</v>
      </c>
      <c r="H1130" t="s">
        <v>5721</v>
      </c>
      <c r="I1130" t="e">
        <f>VLOOKUP(E1130,'Info Metodos'!$A$2:$G$80,4,FALSE)</f>
        <v>#N/A</v>
      </c>
      <c r="J1130" t="e">
        <f>VLOOKUP(E1130,'Info Metodos'!$A$2:$G$80,3,FALSE)</f>
        <v>#N/A</v>
      </c>
      <c r="K1130">
        <f t="shared" si="17"/>
        <v>1129</v>
      </c>
      <c r="Q1130" t="e">
        <f>VLOOKUP(D1130,#REF!,1,FALSE)</f>
        <v>#REF!</v>
      </c>
      <c r="R1130" t="str">
        <f>IFERROR(VLOOKUP(D1130,#REF!,1,FALSE),"No entregado")</f>
        <v>No entregado</v>
      </c>
      <c r="S1130" t="str">
        <f>IFERROR(VLOOKUP(D1130,#REF!,1,FALSE),"No entregado")</f>
        <v>No entregado</v>
      </c>
    </row>
    <row r="1131" spans="1:19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 t="s">
        <v>5721</v>
      </c>
      <c r="H1131" t="s">
        <v>5721</v>
      </c>
      <c r="I1131" t="e">
        <f>VLOOKUP(E1131,'Info Metodos'!$A$2:$G$80,4,FALSE)</f>
        <v>#N/A</v>
      </c>
      <c r="J1131" t="e">
        <f>VLOOKUP(E1131,'Info Metodos'!$A$2:$G$80,3,FALSE)</f>
        <v>#N/A</v>
      </c>
      <c r="K1131">
        <f t="shared" si="17"/>
        <v>1130</v>
      </c>
      <c r="Q1131" t="e">
        <f>VLOOKUP(D1131,#REF!,1,FALSE)</f>
        <v>#REF!</v>
      </c>
      <c r="R1131" t="str">
        <f>IFERROR(VLOOKUP(D1131,#REF!,1,FALSE),"No entregado")</f>
        <v>No entregado</v>
      </c>
      <c r="S1131" t="str">
        <f>IFERROR(VLOOKUP(D1131,#REF!,1,FALSE),"No entregado")</f>
        <v>No entregado</v>
      </c>
    </row>
    <row r="1132" spans="1:19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 t="s">
        <v>5721</v>
      </c>
      <c r="H1132" t="s">
        <v>5721</v>
      </c>
      <c r="I1132" t="e">
        <f>VLOOKUP(E1132,'Info Metodos'!$A$2:$G$80,4,FALSE)</f>
        <v>#N/A</v>
      </c>
      <c r="J1132" t="e">
        <f>VLOOKUP(E1132,'Info Metodos'!$A$2:$G$80,3,FALSE)</f>
        <v>#N/A</v>
      </c>
      <c r="K1132">
        <f t="shared" si="17"/>
        <v>1131</v>
      </c>
      <c r="Q1132" t="e">
        <f>VLOOKUP(D1132,#REF!,1,FALSE)</f>
        <v>#REF!</v>
      </c>
      <c r="R1132" t="str">
        <f>IFERROR(VLOOKUP(D1132,#REF!,1,FALSE),"No entregado")</f>
        <v>No entregado</v>
      </c>
      <c r="S1132" t="str">
        <f>IFERROR(VLOOKUP(D1132,#REF!,1,FALSE),"No entregado")</f>
        <v>No entregado</v>
      </c>
    </row>
    <row r="1133" spans="1:19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 t="s">
        <v>5721</v>
      </c>
      <c r="H1133" t="s">
        <v>5721</v>
      </c>
      <c r="I1133" t="e">
        <f>VLOOKUP(E1133,'Info Metodos'!$A$2:$G$80,4,FALSE)</f>
        <v>#N/A</v>
      </c>
      <c r="J1133" t="e">
        <f>VLOOKUP(E1133,'Info Metodos'!$A$2:$G$80,3,FALSE)</f>
        <v>#N/A</v>
      </c>
      <c r="K1133">
        <f t="shared" si="17"/>
        <v>1132</v>
      </c>
      <c r="Q1133" t="e">
        <f>VLOOKUP(D1133,#REF!,1,FALSE)</f>
        <v>#REF!</v>
      </c>
      <c r="R1133" t="str">
        <f>IFERROR(VLOOKUP(D1133,#REF!,1,FALSE),"No entregado")</f>
        <v>No entregado</v>
      </c>
      <c r="S1133" t="str">
        <f>IFERROR(VLOOKUP(D1133,#REF!,1,FALSE),"No entregado")</f>
        <v>No entregado</v>
      </c>
    </row>
    <row r="1134" spans="1:19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 t="s">
        <v>5721</v>
      </c>
      <c r="H1134" t="s">
        <v>5721</v>
      </c>
      <c r="I1134" t="e">
        <f>VLOOKUP(E1134,'Info Metodos'!$A$2:$G$80,4,FALSE)</f>
        <v>#N/A</v>
      </c>
      <c r="J1134" t="e">
        <f>VLOOKUP(E1134,'Info Metodos'!$A$2:$G$80,3,FALSE)</f>
        <v>#N/A</v>
      </c>
      <c r="K1134">
        <f t="shared" si="17"/>
        <v>1133</v>
      </c>
      <c r="Q1134" t="e">
        <f>VLOOKUP(D1134,#REF!,1,FALSE)</f>
        <v>#REF!</v>
      </c>
      <c r="R1134" t="str">
        <f>IFERROR(VLOOKUP(D1134,#REF!,1,FALSE),"No entregado")</f>
        <v>No entregado</v>
      </c>
      <c r="S1134" t="str">
        <f>IFERROR(VLOOKUP(D1134,#REF!,1,FALSE),"No entregado")</f>
        <v>No entregado</v>
      </c>
    </row>
    <row r="1135" spans="1:19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 t="s">
        <v>5721</v>
      </c>
      <c r="H1135" t="s">
        <v>5721</v>
      </c>
      <c r="I1135" t="e">
        <f>VLOOKUP(E1135,'Info Metodos'!$A$2:$G$80,4,FALSE)</f>
        <v>#N/A</v>
      </c>
      <c r="J1135" t="e">
        <f>VLOOKUP(E1135,'Info Metodos'!$A$2:$G$80,3,FALSE)</f>
        <v>#N/A</v>
      </c>
      <c r="K1135">
        <f t="shared" si="17"/>
        <v>1134</v>
      </c>
      <c r="Q1135" t="e">
        <f>VLOOKUP(D1135,#REF!,1,FALSE)</f>
        <v>#REF!</v>
      </c>
      <c r="R1135" t="str">
        <f>IFERROR(VLOOKUP(D1135,#REF!,1,FALSE),"No entregado")</f>
        <v>No entregado</v>
      </c>
      <c r="S1135" t="str">
        <f>IFERROR(VLOOKUP(D1135,#REF!,1,FALSE),"No entregado")</f>
        <v>No entregado</v>
      </c>
    </row>
    <row r="1136" spans="1:19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 t="s">
        <v>5721</v>
      </c>
      <c r="H1136" t="s">
        <v>5721</v>
      </c>
      <c r="I1136" t="e">
        <f>VLOOKUP(E1136,'Info Metodos'!$A$2:$G$80,4,FALSE)</f>
        <v>#N/A</v>
      </c>
      <c r="J1136" t="e">
        <f>VLOOKUP(E1136,'Info Metodos'!$A$2:$G$80,3,FALSE)</f>
        <v>#N/A</v>
      </c>
      <c r="K1136">
        <f t="shared" si="17"/>
        <v>1135</v>
      </c>
      <c r="Q1136" t="e">
        <f>VLOOKUP(D1136,#REF!,1,FALSE)</f>
        <v>#REF!</v>
      </c>
      <c r="R1136" t="str">
        <f>IFERROR(VLOOKUP(D1136,#REF!,1,FALSE),"No entregado")</f>
        <v>No entregado</v>
      </c>
      <c r="S1136" t="str">
        <f>IFERROR(VLOOKUP(D1136,#REF!,1,FALSE),"No entregado")</f>
        <v>No entregado</v>
      </c>
    </row>
    <row r="1137" spans="1:19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 t="s">
        <v>5721</v>
      </c>
      <c r="H1137" t="s">
        <v>5721</v>
      </c>
      <c r="I1137" t="e">
        <f>VLOOKUP(E1137,'Info Metodos'!$A$2:$G$80,4,FALSE)</f>
        <v>#N/A</v>
      </c>
      <c r="J1137" t="e">
        <f>VLOOKUP(E1137,'Info Metodos'!$A$2:$G$80,3,FALSE)</f>
        <v>#N/A</v>
      </c>
      <c r="K1137">
        <f t="shared" si="17"/>
        <v>1136</v>
      </c>
      <c r="Q1137" t="e">
        <f>VLOOKUP(D1137,#REF!,1,FALSE)</f>
        <v>#REF!</v>
      </c>
      <c r="R1137" t="str">
        <f>IFERROR(VLOOKUP(D1137,#REF!,1,FALSE),"No entregado")</f>
        <v>No entregado</v>
      </c>
      <c r="S1137" t="str">
        <f>IFERROR(VLOOKUP(D1137,#REF!,1,FALSE),"No entregado")</f>
        <v>No entregado</v>
      </c>
    </row>
    <row r="1138" spans="1:19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 t="s">
        <v>5721</v>
      </c>
      <c r="H1138" t="s">
        <v>5721</v>
      </c>
      <c r="I1138" t="e">
        <f>VLOOKUP(E1138,'Info Metodos'!$A$2:$G$80,4,FALSE)</f>
        <v>#N/A</v>
      </c>
      <c r="J1138" t="e">
        <f>VLOOKUP(E1138,'Info Metodos'!$A$2:$G$80,3,FALSE)</f>
        <v>#N/A</v>
      </c>
      <c r="K1138">
        <f t="shared" si="17"/>
        <v>1137</v>
      </c>
      <c r="Q1138" t="e">
        <f>VLOOKUP(D1138,#REF!,1,FALSE)</f>
        <v>#REF!</v>
      </c>
      <c r="R1138" t="str">
        <f>IFERROR(VLOOKUP(D1138,#REF!,1,FALSE),"No entregado")</f>
        <v>No entregado</v>
      </c>
      <c r="S1138" t="str">
        <f>IFERROR(VLOOKUP(D1138,#REF!,1,FALSE),"No entregado")</f>
        <v>No entregado</v>
      </c>
    </row>
    <row r="1139" spans="1:19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 t="s">
        <v>5721</v>
      </c>
      <c r="H1139" t="s">
        <v>5721</v>
      </c>
      <c r="I1139" t="e">
        <f>VLOOKUP(E1139,'Info Metodos'!$A$2:$G$80,4,FALSE)</f>
        <v>#N/A</v>
      </c>
      <c r="J1139" t="e">
        <f>VLOOKUP(E1139,'Info Metodos'!$A$2:$G$80,3,FALSE)</f>
        <v>#N/A</v>
      </c>
      <c r="K1139">
        <f t="shared" si="17"/>
        <v>1138</v>
      </c>
      <c r="Q1139" t="e">
        <f>VLOOKUP(D1139,#REF!,1,FALSE)</f>
        <v>#REF!</v>
      </c>
      <c r="R1139" t="str">
        <f>IFERROR(VLOOKUP(D1139,#REF!,1,FALSE),"No entregado")</f>
        <v>No entregado</v>
      </c>
      <c r="S1139" t="str">
        <f>IFERROR(VLOOKUP(D1139,#REF!,1,FALSE),"No entregado")</f>
        <v>No entregado</v>
      </c>
    </row>
    <row r="1140" spans="1:19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 t="s">
        <v>5721</v>
      </c>
      <c r="H1140" t="s">
        <v>5721</v>
      </c>
      <c r="I1140" t="e">
        <f>VLOOKUP(E1140,'Info Metodos'!$A$2:$G$80,4,FALSE)</f>
        <v>#N/A</v>
      </c>
      <c r="J1140" t="e">
        <f>VLOOKUP(E1140,'Info Metodos'!$A$2:$G$80,3,FALSE)</f>
        <v>#N/A</v>
      </c>
      <c r="K1140">
        <f t="shared" si="17"/>
        <v>1139</v>
      </c>
      <c r="Q1140" t="e">
        <f>VLOOKUP(D1140,#REF!,1,FALSE)</f>
        <v>#REF!</v>
      </c>
      <c r="R1140" t="str">
        <f>IFERROR(VLOOKUP(D1140,#REF!,1,FALSE),"No entregado")</f>
        <v>No entregado</v>
      </c>
      <c r="S1140" t="str">
        <f>IFERROR(VLOOKUP(D1140,#REF!,1,FALSE),"No entregado")</f>
        <v>No entregado</v>
      </c>
    </row>
    <row r="1141" spans="1:19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 t="s">
        <v>5721</v>
      </c>
      <c r="H1141" t="s">
        <v>5721</v>
      </c>
      <c r="I1141" t="e">
        <f>VLOOKUP(E1141,'Info Metodos'!$A$2:$G$80,4,FALSE)</f>
        <v>#N/A</v>
      </c>
      <c r="J1141" t="e">
        <f>VLOOKUP(E1141,'Info Metodos'!$A$2:$G$80,3,FALSE)</f>
        <v>#N/A</v>
      </c>
      <c r="K1141">
        <f t="shared" si="17"/>
        <v>1140</v>
      </c>
      <c r="Q1141" t="e">
        <f>VLOOKUP(D1141,#REF!,1,FALSE)</f>
        <v>#REF!</v>
      </c>
      <c r="R1141" t="str">
        <f>IFERROR(VLOOKUP(D1141,#REF!,1,FALSE),"No entregado")</f>
        <v>No entregado</v>
      </c>
      <c r="S1141" t="str">
        <f>IFERROR(VLOOKUP(D1141,#REF!,1,FALSE),"No entregado")</f>
        <v>No entregado</v>
      </c>
    </row>
    <row r="1142" spans="1:19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 t="s">
        <v>5721</v>
      </c>
      <c r="H1142" t="s">
        <v>5721</v>
      </c>
      <c r="I1142" t="e">
        <f>VLOOKUP(E1142,'Info Metodos'!$A$2:$G$80,4,FALSE)</f>
        <v>#N/A</v>
      </c>
      <c r="J1142" t="e">
        <f>VLOOKUP(E1142,'Info Metodos'!$A$2:$G$80,3,FALSE)</f>
        <v>#N/A</v>
      </c>
      <c r="K1142">
        <f t="shared" si="17"/>
        <v>1141</v>
      </c>
      <c r="Q1142" t="e">
        <f>VLOOKUP(D1142,#REF!,1,FALSE)</f>
        <v>#REF!</v>
      </c>
      <c r="R1142" t="str">
        <f>IFERROR(VLOOKUP(D1142,#REF!,1,FALSE),"No entregado")</f>
        <v>No entregado</v>
      </c>
      <c r="S1142" t="str">
        <f>IFERROR(VLOOKUP(D1142,#REF!,1,FALSE),"No entregado")</f>
        <v>No entregado</v>
      </c>
    </row>
    <row r="1143" spans="1:19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 t="s">
        <v>5721</v>
      </c>
      <c r="H1143" t="s">
        <v>5721</v>
      </c>
      <c r="I1143" t="e">
        <f>VLOOKUP(E1143,'Info Metodos'!$A$2:$G$80,4,FALSE)</f>
        <v>#N/A</v>
      </c>
      <c r="J1143" t="e">
        <f>VLOOKUP(E1143,'Info Metodos'!$A$2:$G$80,3,FALSE)</f>
        <v>#N/A</v>
      </c>
      <c r="K1143">
        <f t="shared" si="17"/>
        <v>1142</v>
      </c>
      <c r="Q1143" t="e">
        <f>VLOOKUP(D1143,#REF!,1,FALSE)</f>
        <v>#REF!</v>
      </c>
      <c r="R1143" t="str">
        <f>IFERROR(VLOOKUP(D1143,#REF!,1,FALSE),"No entregado")</f>
        <v>No entregado</v>
      </c>
      <c r="S1143" t="str">
        <f>IFERROR(VLOOKUP(D1143,#REF!,1,FALSE),"No entregado")</f>
        <v>No entregado</v>
      </c>
    </row>
    <row r="1144" spans="1:19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 t="s">
        <v>5721</v>
      </c>
      <c r="H1144" t="s">
        <v>5721</v>
      </c>
      <c r="I1144" t="e">
        <f>VLOOKUP(E1144,'Info Metodos'!$A$2:$G$80,4,FALSE)</f>
        <v>#N/A</v>
      </c>
      <c r="J1144" t="e">
        <f>VLOOKUP(E1144,'Info Metodos'!$A$2:$G$80,3,FALSE)</f>
        <v>#N/A</v>
      </c>
      <c r="K1144">
        <f t="shared" si="17"/>
        <v>1143</v>
      </c>
      <c r="Q1144" t="e">
        <f>VLOOKUP(D1144,#REF!,1,FALSE)</f>
        <v>#REF!</v>
      </c>
      <c r="R1144" t="str">
        <f>IFERROR(VLOOKUP(D1144,#REF!,1,FALSE),"No entregado")</f>
        <v>No entregado</v>
      </c>
      <c r="S1144" t="str">
        <f>IFERROR(VLOOKUP(D1144,#REF!,1,FALSE),"No entregado")</f>
        <v>No entregado</v>
      </c>
    </row>
    <row r="1145" spans="1:19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 t="s">
        <v>5721</v>
      </c>
      <c r="H1145" t="s">
        <v>5721</v>
      </c>
      <c r="I1145" t="e">
        <f>VLOOKUP(E1145,'Info Metodos'!$A$2:$G$80,4,FALSE)</f>
        <v>#N/A</v>
      </c>
      <c r="J1145" t="e">
        <f>VLOOKUP(E1145,'Info Metodos'!$A$2:$G$80,3,FALSE)</f>
        <v>#N/A</v>
      </c>
      <c r="K1145">
        <f t="shared" si="17"/>
        <v>1144</v>
      </c>
      <c r="Q1145" t="e">
        <f>VLOOKUP(D1145,#REF!,1,FALSE)</f>
        <v>#REF!</v>
      </c>
      <c r="R1145" t="str">
        <f>IFERROR(VLOOKUP(D1145,#REF!,1,FALSE),"No entregado")</f>
        <v>No entregado</v>
      </c>
      <c r="S1145" t="str">
        <f>IFERROR(VLOOKUP(D1145,#REF!,1,FALSE),"No entregado")</f>
        <v>No entregado</v>
      </c>
    </row>
    <row r="1146" spans="1:19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 t="s">
        <v>5721</v>
      </c>
      <c r="H1146" t="s">
        <v>5721</v>
      </c>
      <c r="I1146" t="e">
        <f>VLOOKUP(E1146,'Info Metodos'!$A$2:$G$80,4,FALSE)</f>
        <v>#N/A</v>
      </c>
      <c r="J1146" t="e">
        <f>VLOOKUP(E1146,'Info Metodos'!$A$2:$G$80,3,FALSE)</f>
        <v>#N/A</v>
      </c>
      <c r="K1146">
        <f t="shared" si="17"/>
        <v>1145</v>
      </c>
      <c r="Q1146" t="e">
        <f>VLOOKUP(D1146,#REF!,1,FALSE)</f>
        <v>#REF!</v>
      </c>
      <c r="R1146" t="str">
        <f>IFERROR(VLOOKUP(D1146,#REF!,1,FALSE),"No entregado")</f>
        <v>No entregado</v>
      </c>
      <c r="S1146" t="str">
        <f>IFERROR(VLOOKUP(D1146,#REF!,1,FALSE),"No entregado")</f>
        <v>No entregado</v>
      </c>
    </row>
    <row r="1147" spans="1:19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 t="s">
        <v>5721</v>
      </c>
      <c r="H1147" t="s">
        <v>5721</v>
      </c>
      <c r="I1147" t="e">
        <f>VLOOKUP(E1147,'Info Metodos'!$A$2:$G$80,4,FALSE)</f>
        <v>#N/A</v>
      </c>
      <c r="J1147" t="e">
        <f>VLOOKUP(E1147,'Info Metodos'!$A$2:$G$80,3,FALSE)</f>
        <v>#N/A</v>
      </c>
      <c r="K1147">
        <f t="shared" si="17"/>
        <v>1146</v>
      </c>
      <c r="Q1147" t="e">
        <f>VLOOKUP(D1147,#REF!,1,FALSE)</f>
        <v>#REF!</v>
      </c>
      <c r="R1147" t="str">
        <f>IFERROR(VLOOKUP(D1147,#REF!,1,FALSE),"No entregado")</f>
        <v>No entregado</v>
      </c>
      <c r="S1147" t="str">
        <f>IFERROR(VLOOKUP(D1147,#REF!,1,FALSE),"No entregado")</f>
        <v>No entregado</v>
      </c>
    </row>
    <row r="1148" spans="1:19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 t="s">
        <v>5721</v>
      </c>
      <c r="H1148" t="s">
        <v>5721</v>
      </c>
      <c r="I1148" t="e">
        <f>VLOOKUP(E1148,'Info Metodos'!$A$2:$G$80,4,FALSE)</f>
        <v>#N/A</v>
      </c>
      <c r="J1148" t="e">
        <f>VLOOKUP(E1148,'Info Metodos'!$A$2:$G$80,3,FALSE)</f>
        <v>#N/A</v>
      </c>
      <c r="K1148">
        <f t="shared" si="17"/>
        <v>1147</v>
      </c>
      <c r="Q1148" t="e">
        <f>VLOOKUP(D1148,#REF!,1,FALSE)</f>
        <v>#REF!</v>
      </c>
      <c r="R1148" t="str">
        <f>IFERROR(VLOOKUP(D1148,#REF!,1,FALSE),"No entregado")</f>
        <v>No entregado</v>
      </c>
      <c r="S1148" t="str">
        <f>IFERROR(VLOOKUP(D1148,#REF!,1,FALSE),"No entregado")</f>
        <v>No entregado</v>
      </c>
    </row>
    <row r="1149" spans="1:19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 t="s">
        <v>5721</v>
      </c>
      <c r="H1149" t="s">
        <v>5721</v>
      </c>
      <c r="I1149" t="e">
        <f>VLOOKUP(E1149,'Info Metodos'!$A$2:$G$80,4,FALSE)</f>
        <v>#N/A</v>
      </c>
      <c r="J1149" t="e">
        <f>VLOOKUP(E1149,'Info Metodos'!$A$2:$G$80,3,FALSE)</f>
        <v>#N/A</v>
      </c>
      <c r="K1149">
        <f t="shared" si="17"/>
        <v>1148</v>
      </c>
      <c r="Q1149" t="e">
        <f>VLOOKUP(D1149,#REF!,1,FALSE)</f>
        <v>#REF!</v>
      </c>
      <c r="R1149" t="str">
        <f>IFERROR(VLOOKUP(D1149,#REF!,1,FALSE),"No entregado")</f>
        <v>No entregado</v>
      </c>
      <c r="S1149" t="str">
        <f>IFERROR(VLOOKUP(D1149,#REF!,1,FALSE),"No entregado")</f>
        <v>No entregado</v>
      </c>
    </row>
    <row r="1150" spans="1:19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 t="s">
        <v>5721</v>
      </c>
      <c r="H1150" t="s">
        <v>5721</v>
      </c>
      <c r="I1150" t="e">
        <f>VLOOKUP(E1150,'Info Metodos'!$A$2:$G$80,4,FALSE)</f>
        <v>#N/A</v>
      </c>
      <c r="J1150" t="e">
        <f>VLOOKUP(E1150,'Info Metodos'!$A$2:$G$80,3,FALSE)</f>
        <v>#N/A</v>
      </c>
      <c r="K1150">
        <f t="shared" si="17"/>
        <v>1149</v>
      </c>
      <c r="Q1150" t="e">
        <f>VLOOKUP(D1150,#REF!,1,FALSE)</f>
        <v>#REF!</v>
      </c>
      <c r="R1150" t="str">
        <f>IFERROR(VLOOKUP(D1150,#REF!,1,FALSE),"No entregado")</f>
        <v>No entregado</v>
      </c>
      <c r="S1150" t="str">
        <f>IFERROR(VLOOKUP(D1150,#REF!,1,FALSE),"No entregado")</f>
        <v>No entregado</v>
      </c>
    </row>
    <row r="1151" spans="1:19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 t="s">
        <v>5721</v>
      </c>
      <c r="H1151" t="s">
        <v>5721</v>
      </c>
      <c r="I1151" t="e">
        <f>VLOOKUP(E1151,'Info Metodos'!$A$2:$G$80,4,FALSE)</f>
        <v>#N/A</v>
      </c>
      <c r="J1151" t="e">
        <f>VLOOKUP(E1151,'Info Metodos'!$A$2:$G$80,3,FALSE)</f>
        <v>#N/A</v>
      </c>
      <c r="K1151">
        <f t="shared" si="17"/>
        <v>1150</v>
      </c>
      <c r="Q1151" t="e">
        <f>VLOOKUP(D1151,#REF!,1,FALSE)</f>
        <v>#REF!</v>
      </c>
      <c r="R1151" t="str">
        <f>IFERROR(VLOOKUP(D1151,#REF!,1,FALSE),"No entregado")</f>
        <v>No entregado</v>
      </c>
      <c r="S1151" t="str">
        <f>IFERROR(VLOOKUP(D1151,#REF!,1,FALSE),"No entregado")</f>
        <v>No entregado</v>
      </c>
    </row>
    <row r="1152" spans="1:19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 t="s">
        <v>5721</v>
      </c>
      <c r="H1152" t="s">
        <v>5721</v>
      </c>
      <c r="I1152" t="e">
        <f>VLOOKUP(E1152,'Info Metodos'!$A$2:$G$80,4,FALSE)</f>
        <v>#N/A</v>
      </c>
      <c r="J1152" t="e">
        <f>VLOOKUP(E1152,'Info Metodos'!$A$2:$G$80,3,FALSE)</f>
        <v>#N/A</v>
      </c>
      <c r="K1152">
        <f t="shared" si="17"/>
        <v>1151</v>
      </c>
      <c r="Q1152" t="e">
        <f>VLOOKUP(D1152,#REF!,1,FALSE)</f>
        <v>#REF!</v>
      </c>
      <c r="R1152" t="str">
        <f>IFERROR(VLOOKUP(D1152,#REF!,1,FALSE),"No entregado")</f>
        <v>No entregado</v>
      </c>
      <c r="S1152" t="str">
        <f>IFERROR(VLOOKUP(D1152,#REF!,1,FALSE),"No entregado")</f>
        <v>No entregado</v>
      </c>
    </row>
    <row r="1153" spans="1:19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 t="s">
        <v>5721</v>
      </c>
      <c r="H1153" t="s">
        <v>5721</v>
      </c>
      <c r="I1153" t="e">
        <f>VLOOKUP(E1153,'Info Metodos'!$A$2:$G$80,4,FALSE)</f>
        <v>#N/A</v>
      </c>
      <c r="J1153" t="e">
        <f>VLOOKUP(E1153,'Info Metodos'!$A$2:$G$80,3,FALSE)</f>
        <v>#N/A</v>
      </c>
      <c r="K1153">
        <f t="shared" si="17"/>
        <v>1152</v>
      </c>
      <c r="Q1153" t="e">
        <f>VLOOKUP(D1153,#REF!,1,FALSE)</f>
        <v>#REF!</v>
      </c>
      <c r="R1153" t="str">
        <f>IFERROR(VLOOKUP(D1153,#REF!,1,FALSE),"No entregado")</f>
        <v>No entregado</v>
      </c>
      <c r="S1153" t="str">
        <f>IFERROR(VLOOKUP(D1153,#REF!,1,FALSE),"No entregado")</f>
        <v>No entregado</v>
      </c>
    </row>
    <row r="1154" spans="1:19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 t="s">
        <v>5721</v>
      </c>
      <c r="H1154" t="s">
        <v>5721</v>
      </c>
      <c r="I1154" t="e">
        <f>VLOOKUP(E1154,'Info Metodos'!$A$2:$G$80,4,FALSE)</f>
        <v>#N/A</v>
      </c>
      <c r="J1154" t="e">
        <f>VLOOKUP(E1154,'Info Metodos'!$A$2:$G$80,3,FALSE)</f>
        <v>#N/A</v>
      </c>
      <c r="K1154">
        <f t="shared" si="17"/>
        <v>1153</v>
      </c>
      <c r="Q1154" t="e">
        <f>VLOOKUP(D1154,#REF!,1,FALSE)</f>
        <v>#REF!</v>
      </c>
      <c r="R1154" t="str">
        <f>IFERROR(VLOOKUP(D1154,#REF!,1,FALSE),"No entregado")</f>
        <v>No entregado</v>
      </c>
      <c r="S1154" t="str">
        <f>IFERROR(VLOOKUP(D1154,#REF!,1,FALSE),"No entregado")</f>
        <v>No entregado</v>
      </c>
    </row>
    <row r="1155" spans="1:19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 t="s">
        <v>5721</v>
      </c>
      <c r="H1155" t="s">
        <v>5721</v>
      </c>
      <c r="I1155" t="e">
        <f>VLOOKUP(E1155,'Info Metodos'!$A$2:$G$80,4,FALSE)</f>
        <v>#N/A</v>
      </c>
      <c r="J1155" t="e">
        <f>VLOOKUP(E1155,'Info Metodos'!$A$2:$G$80,3,FALSE)</f>
        <v>#N/A</v>
      </c>
      <c r="K1155">
        <f t="shared" ref="K1155:K1182" si="18">A1155</f>
        <v>1154</v>
      </c>
      <c r="Q1155" t="e">
        <f>VLOOKUP(D1155,#REF!,1,FALSE)</f>
        <v>#REF!</v>
      </c>
      <c r="R1155" t="str">
        <f>IFERROR(VLOOKUP(D1155,#REF!,1,FALSE),"No entregado")</f>
        <v>No entregado</v>
      </c>
      <c r="S1155" t="str">
        <f>IFERROR(VLOOKUP(D1155,#REF!,1,FALSE),"No entregado")</f>
        <v>No entregado</v>
      </c>
    </row>
    <row r="1156" spans="1:19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 t="s">
        <v>5721</v>
      </c>
      <c r="H1156" t="s">
        <v>5721</v>
      </c>
      <c r="I1156" t="e">
        <f>VLOOKUP(E1156,'Info Metodos'!$A$2:$G$80,4,FALSE)</f>
        <v>#N/A</v>
      </c>
      <c r="J1156" t="e">
        <f>VLOOKUP(E1156,'Info Metodos'!$A$2:$G$80,3,FALSE)</f>
        <v>#N/A</v>
      </c>
      <c r="K1156">
        <f t="shared" si="18"/>
        <v>1155</v>
      </c>
      <c r="Q1156" t="e">
        <f>VLOOKUP(D1156,#REF!,1,FALSE)</f>
        <v>#REF!</v>
      </c>
      <c r="R1156" t="str">
        <f>IFERROR(VLOOKUP(D1156,#REF!,1,FALSE),"No entregado")</f>
        <v>No entregado</v>
      </c>
      <c r="S1156" t="str">
        <f>IFERROR(VLOOKUP(D1156,#REF!,1,FALSE),"No entregado")</f>
        <v>No entregado</v>
      </c>
    </row>
    <row r="1157" spans="1:19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 t="s">
        <v>5721</v>
      </c>
      <c r="H1157" t="s">
        <v>5721</v>
      </c>
      <c r="I1157" t="e">
        <f>VLOOKUP(E1157,'Info Metodos'!$A$2:$G$80,4,FALSE)</f>
        <v>#N/A</v>
      </c>
      <c r="J1157" t="e">
        <f>VLOOKUP(E1157,'Info Metodos'!$A$2:$G$80,3,FALSE)</f>
        <v>#N/A</v>
      </c>
      <c r="K1157">
        <f t="shared" si="18"/>
        <v>1156</v>
      </c>
      <c r="Q1157" t="e">
        <f>VLOOKUP(D1157,#REF!,1,FALSE)</f>
        <v>#REF!</v>
      </c>
      <c r="R1157" t="str">
        <f>IFERROR(VLOOKUP(D1157,#REF!,1,FALSE),"No entregado")</f>
        <v>No entregado</v>
      </c>
      <c r="S1157" t="str">
        <f>IFERROR(VLOOKUP(D1157,#REF!,1,FALSE),"No entregado")</f>
        <v>No entregado</v>
      </c>
    </row>
    <row r="1158" spans="1:19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 t="s">
        <v>5721</v>
      </c>
      <c r="H1158" t="s">
        <v>5721</v>
      </c>
      <c r="I1158" t="e">
        <f>VLOOKUP(E1158,'Info Metodos'!$A$2:$G$80,4,FALSE)</f>
        <v>#N/A</v>
      </c>
      <c r="J1158" t="e">
        <f>VLOOKUP(E1158,'Info Metodos'!$A$2:$G$80,3,FALSE)</f>
        <v>#N/A</v>
      </c>
      <c r="K1158">
        <f t="shared" si="18"/>
        <v>1157</v>
      </c>
      <c r="Q1158" t="e">
        <f>VLOOKUP(D1158,#REF!,1,FALSE)</f>
        <v>#REF!</v>
      </c>
      <c r="R1158" t="str">
        <f>IFERROR(VLOOKUP(D1158,#REF!,1,FALSE),"No entregado")</f>
        <v>No entregado</v>
      </c>
      <c r="S1158" t="str">
        <f>IFERROR(VLOOKUP(D1158,#REF!,1,FALSE),"No entregado")</f>
        <v>No entregado</v>
      </c>
    </row>
    <row r="1159" spans="1:19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 t="s">
        <v>5721</v>
      </c>
      <c r="H1159" t="s">
        <v>5721</v>
      </c>
      <c r="I1159" t="e">
        <f>VLOOKUP(E1159,'Info Metodos'!$A$2:$G$80,4,FALSE)</f>
        <v>#N/A</v>
      </c>
      <c r="J1159" t="e">
        <f>VLOOKUP(E1159,'Info Metodos'!$A$2:$G$80,3,FALSE)</f>
        <v>#N/A</v>
      </c>
      <c r="K1159">
        <f t="shared" si="18"/>
        <v>1158</v>
      </c>
      <c r="Q1159" t="e">
        <f>VLOOKUP(D1159,#REF!,1,FALSE)</f>
        <v>#REF!</v>
      </c>
      <c r="R1159" t="str">
        <f>IFERROR(VLOOKUP(D1159,#REF!,1,FALSE),"No entregado")</f>
        <v>No entregado</v>
      </c>
      <c r="S1159" t="str">
        <f>IFERROR(VLOOKUP(D1159,#REF!,1,FALSE),"No entregado")</f>
        <v>No entregado</v>
      </c>
    </row>
    <row r="1160" spans="1:19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 t="s">
        <v>5721</v>
      </c>
      <c r="H1160" t="s">
        <v>5721</v>
      </c>
      <c r="I1160" t="e">
        <f>VLOOKUP(E1160,'Info Metodos'!$A$2:$G$80,4,FALSE)</f>
        <v>#N/A</v>
      </c>
      <c r="J1160" t="e">
        <f>VLOOKUP(E1160,'Info Metodos'!$A$2:$G$80,3,FALSE)</f>
        <v>#N/A</v>
      </c>
      <c r="K1160">
        <f t="shared" si="18"/>
        <v>1159</v>
      </c>
      <c r="Q1160" t="e">
        <f>VLOOKUP(D1160,#REF!,1,FALSE)</f>
        <v>#REF!</v>
      </c>
      <c r="R1160" t="str">
        <f>IFERROR(VLOOKUP(D1160,#REF!,1,FALSE),"No entregado")</f>
        <v>No entregado</v>
      </c>
      <c r="S1160" t="str">
        <f>IFERROR(VLOOKUP(D1160,#REF!,1,FALSE),"No entregado")</f>
        <v>No entregado</v>
      </c>
    </row>
    <row r="1161" spans="1:19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 t="s">
        <v>5721</v>
      </c>
      <c r="H1161" t="s">
        <v>5721</v>
      </c>
      <c r="I1161" t="e">
        <f>VLOOKUP(E1161,'Info Metodos'!$A$2:$G$80,4,FALSE)</f>
        <v>#N/A</v>
      </c>
      <c r="J1161" t="e">
        <f>VLOOKUP(E1161,'Info Metodos'!$A$2:$G$80,3,FALSE)</f>
        <v>#N/A</v>
      </c>
      <c r="K1161">
        <f t="shared" si="18"/>
        <v>1160</v>
      </c>
      <c r="Q1161" t="e">
        <f>VLOOKUP(D1161,#REF!,1,FALSE)</f>
        <v>#REF!</v>
      </c>
      <c r="R1161" t="str">
        <f>IFERROR(VLOOKUP(D1161,#REF!,1,FALSE),"No entregado")</f>
        <v>No entregado</v>
      </c>
      <c r="S1161" t="str">
        <f>IFERROR(VLOOKUP(D1161,#REF!,1,FALSE),"No entregado")</f>
        <v>No entregado</v>
      </c>
    </row>
    <row r="1162" spans="1:19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 t="s">
        <v>5721</v>
      </c>
      <c r="H1162" t="s">
        <v>5721</v>
      </c>
      <c r="I1162" t="e">
        <f>VLOOKUP(E1162,'Info Metodos'!$A$2:$G$80,4,FALSE)</f>
        <v>#N/A</v>
      </c>
      <c r="J1162" t="e">
        <f>VLOOKUP(E1162,'Info Metodos'!$A$2:$G$80,3,FALSE)</f>
        <v>#N/A</v>
      </c>
      <c r="K1162">
        <f t="shared" si="18"/>
        <v>1161</v>
      </c>
      <c r="Q1162" t="e">
        <f>VLOOKUP(D1162,#REF!,1,FALSE)</f>
        <v>#REF!</v>
      </c>
      <c r="R1162" t="str">
        <f>IFERROR(VLOOKUP(D1162,#REF!,1,FALSE),"No entregado")</f>
        <v>No entregado</v>
      </c>
      <c r="S1162" t="str">
        <f>IFERROR(VLOOKUP(D1162,#REF!,1,FALSE),"No entregado")</f>
        <v>No entregado</v>
      </c>
    </row>
    <row r="1163" spans="1:19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 t="s">
        <v>5721</v>
      </c>
      <c r="H1163" t="s">
        <v>5721</v>
      </c>
      <c r="I1163" t="e">
        <f>VLOOKUP(E1163,'Info Metodos'!$A$2:$G$80,4,FALSE)</f>
        <v>#N/A</v>
      </c>
      <c r="J1163" t="e">
        <f>VLOOKUP(E1163,'Info Metodos'!$A$2:$G$80,3,FALSE)</f>
        <v>#N/A</v>
      </c>
      <c r="K1163">
        <f t="shared" si="18"/>
        <v>1162</v>
      </c>
      <c r="Q1163" t="e">
        <f>VLOOKUP(D1163,#REF!,1,FALSE)</f>
        <v>#REF!</v>
      </c>
      <c r="R1163" t="str">
        <f>IFERROR(VLOOKUP(D1163,#REF!,1,FALSE),"No entregado")</f>
        <v>No entregado</v>
      </c>
      <c r="S1163" t="str">
        <f>IFERROR(VLOOKUP(D1163,#REF!,1,FALSE),"No entregado")</f>
        <v>No entregado</v>
      </c>
    </row>
    <row r="1164" spans="1:19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 t="s">
        <v>5721</v>
      </c>
      <c r="H1164" t="s">
        <v>5721</v>
      </c>
      <c r="I1164" t="e">
        <f>VLOOKUP(E1164,'Info Metodos'!$A$2:$G$80,4,FALSE)</f>
        <v>#N/A</v>
      </c>
      <c r="J1164" t="e">
        <f>VLOOKUP(E1164,'Info Metodos'!$A$2:$G$80,3,FALSE)</f>
        <v>#N/A</v>
      </c>
      <c r="K1164">
        <f t="shared" si="18"/>
        <v>1163</v>
      </c>
      <c r="Q1164" t="e">
        <f>VLOOKUP(D1164,#REF!,1,FALSE)</f>
        <v>#REF!</v>
      </c>
      <c r="R1164" t="str">
        <f>IFERROR(VLOOKUP(D1164,#REF!,1,FALSE),"No entregado")</f>
        <v>No entregado</v>
      </c>
      <c r="S1164" t="str">
        <f>IFERROR(VLOOKUP(D1164,#REF!,1,FALSE),"No entregado")</f>
        <v>No entregado</v>
      </c>
    </row>
    <row r="1165" spans="1:19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 t="s">
        <v>5721</v>
      </c>
      <c r="H1165" t="s">
        <v>5721</v>
      </c>
      <c r="I1165" t="e">
        <f>VLOOKUP(E1165,'Info Metodos'!$A$2:$G$80,4,FALSE)</f>
        <v>#N/A</v>
      </c>
      <c r="J1165" t="e">
        <f>VLOOKUP(E1165,'Info Metodos'!$A$2:$G$80,3,FALSE)</f>
        <v>#N/A</v>
      </c>
      <c r="K1165">
        <f t="shared" si="18"/>
        <v>1164</v>
      </c>
      <c r="Q1165" t="e">
        <f>VLOOKUP(D1165,#REF!,1,FALSE)</f>
        <v>#REF!</v>
      </c>
      <c r="R1165" t="str">
        <f>IFERROR(VLOOKUP(D1165,#REF!,1,FALSE),"No entregado")</f>
        <v>No entregado</v>
      </c>
      <c r="S1165" t="str">
        <f>IFERROR(VLOOKUP(D1165,#REF!,1,FALSE),"No entregado")</f>
        <v>No entregado</v>
      </c>
    </row>
    <row r="1166" spans="1:19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 t="s">
        <v>5721</v>
      </c>
      <c r="H1166" t="s">
        <v>5721</v>
      </c>
      <c r="I1166" t="e">
        <f>VLOOKUP(E1166,'Info Metodos'!$A$2:$G$80,4,FALSE)</f>
        <v>#N/A</v>
      </c>
      <c r="J1166" t="e">
        <f>VLOOKUP(E1166,'Info Metodos'!$A$2:$G$80,3,FALSE)</f>
        <v>#N/A</v>
      </c>
      <c r="K1166">
        <f t="shared" si="18"/>
        <v>1165</v>
      </c>
      <c r="Q1166" t="e">
        <f>VLOOKUP(D1166,#REF!,1,FALSE)</f>
        <v>#REF!</v>
      </c>
      <c r="R1166" t="str">
        <f>IFERROR(VLOOKUP(D1166,#REF!,1,FALSE),"No entregado")</f>
        <v>No entregado</v>
      </c>
      <c r="S1166" t="str">
        <f>IFERROR(VLOOKUP(D1166,#REF!,1,FALSE),"No entregado")</f>
        <v>No entregado</v>
      </c>
    </row>
    <row r="1167" spans="1:19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 t="s">
        <v>5721</v>
      </c>
      <c r="H1167" t="s">
        <v>5721</v>
      </c>
      <c r="I1167" t="e">
        <f>VLOOKUP(E1167,'Info Metodos'!$A$2:$G$80,4,FALSE)</f>
        <v>#N/A</v>
      </c>
      <c r="J1167" t="e">
        <f>VLOOKUP(E1167,'Info Metodos'!$A$2:$G$80,3,FALSE)</f>
        <v>#N/A</v>
      </c>
      <c r="K1167">
        <f t="shared" si="18"/>
        <v>1166</v>
      </c>
      <c r="Q1167" t="e">
        <f>VLOOKUP(D1167,#REF!,1,FALSE)</f>
        <v>#REF!</v>
      </c>
      <c r="R1167" t="str">
        <f>IFERROR(VLOOKUP(D1167,#REF!,1,FALSE),"No entregado")</f>
        <v>No entregado</v>
      </c>
      <c r="S1167" t="str">
        <f>IFERROR(VLOOKUP(D1167,#REF!,1,FALSE),"No entregado")</f>
        <v>No entregado</v>
      </c>
    </row>
    <row r="1168" spans="1:19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 t="s">
        <v>5721</v>
      </c>
      <c r="H1168" t="s">
        <v>5721</v>
      </c>
      <c r="I1168" t="e">
        <f>VLOOKUP(E1168,'Info Metodos'!$A$2:$G$80,4,FALSE)</f>
        <v>#N/A</v>
      </c>
      <c r="J1168" t="e">
        <f>VLOOKUP(E1168,'Info Metodos'!$A$2:$G$80,3,FALSE)</f>
        <v>#N/A</v>
      </c>
      <c r="K1168">
        <f t="shared" si="18"/>
        <v>1167</v>
      </c>
      <c r="Q1168" t="e">
        <f>VLOOKUP(D1168,#REF!,1,FALSE)</f>
        <v>#REF!</v>
      </c>
      <c r="R1168" t="str">
        <f>IFERROR(VLOOKUP(D1168,#REF!,1,FALSE),"No entregado")</f>
        <v>No entregado</v>
      </c>
      <c r="S1168" t="str">
        <f>IFERROR(VLOOKUP(D1168,#REF!,1,FALSE),"No entregado")</f>
        <v>No entregado</v>
      </c>
    </row>
    <row r="1169" spans="1:23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 t="s">
        <v>5721</v>
      </c>
      <c r="H1169" t="s">
        <v>5721</v>
      </c>
      <c r="I1169" t="e">
        <f>VLOOKUP(E1169,'Info Metodos'!$A$2:$G$80,4,FALSE)</f>
        <v>#N/A</v>
      </c>
      <c r="J1169" t="e">
        <f>VLOOKUP(E1169,'Info Metodos'!$A$2:$G$80,3,FALSE)</f>
        <v>#N/A</v>
      </c>
      <c r="K1169">
        <f t="shared" si="18"/>
        <v>1168</v>
      </c>
      <c r="Q1169" t="e">
        <f>VLOOKUP(D1169,#REF!,1,FALSE)</f>
        <v>#REF!</v>
      </c>
      <c r="R1169" t="str">
        <f>IFERROR(VLOOKUP(D1169,#REF!,1,FALSE),"No entregado")</f>
        <v>No entregado</v>
      </c>
      <c r="S1169" t="str">
        <f>IFERROR(VLOOKUP(D1169,#REF!,1,FALSE),"No entregado")</f>
        <v>No entregado</v>
      </c>
    </row>
    <row r="1170" spans="1:23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 t="s">
        <v>5721</v>
      </c>
      <c r="H1170" t="s">
        <v>5721</v>
      </c>
      <c r="I1170" t="e">
        <f>VLOOKUP(E1170,'Info Metodos'!$A$2:$G$80,4,FALSE)</f>
        <v>#N/A</v>
      </c>
      <c r="J1170" t="e">
        <f>VLOOKUP(E1170,'Info Metodos'!$A$2:$G$80,3,FALSE)</f>
        <v>#N/A</v>
      </c>
      <c r="K1170">
        <f t="shared" si="18"/>
        <v>1169</v>
      </c>
      <c r="Q1170" t="e">
        <f>VLOOKUP(D1170,#REF!,1,FALSE)</f>
        <v>#REF!</v>
      </c>
      <c r="R1170" t="str">
        <f>IFERROR(VLOOKUP(D1170,#REF!,1,FALSE),"No entregado")</f>
        <v>No entregado</v>
      </c>
      <c r="S1170" t="str">
        <f>IFERROR(VLOOKUP(D1170,#REF!,1,FALSE),"No entregado")</f>
        <v>No entregado</v>
      </c>
    </row>
    <row r="1171" spans="1:23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 t="s">
        <v>5721</v>
      </c>
      <c r="H1171" t="s">
        <v>5721</v>
      </c>
      <c r="I1171" t="e">
        <f>VLOOKUP(E1171,'Info Metodos'!$A$2:$G$80,4,FALSE)</f>
        <v>#N/A</v>
      </c>
      <c r="J1171" t="e">
        <f>VLOOKUP(E1171,'Info Metodos'!$A$2:$G$80,3,FALSE)</f>
        <v>#N/A</v>
      </c>
      <c r="K1171">
        <f t="shared" si="18"/>
        <v>1170</v>
      </c>
      <c r="Q1171" t="e">
        <f>VLOOKUP(D1171,#REF!,1,FALSE)</f>
        <v>#REF!</v>
      </c>
      <c r="R1171" t="str">
        <f>IFERROR(VLOOKUP(D1171,#REF!,1,FALSE),"No entregado")</f>
        <v>No entregado</v>
      </c>
      <c r="S1171" t="str">
        <f>IFERROR(VLOOKUP(D1171,#REF!,1,FALSE),"No entregado")</f>
        <v>No entregado</v>
      </c>
    </row>
    <row r="1172" spans="1:23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 t="s">
        <v>5721</v>
      </c>
      <c r="H1172" t="s">
        <v>5721</v>
      </c>
      <c r="I1172" t="e">
        <f>VLOOKUP(E1172,'Info Metodos'!$A$2:$G$80,4,FALSE)</f>
        <v>#N/A</v>
      </c>
      <c r="J1172" t="e">
        <f>VLOOKUP(E1172,'Info Metodos'!$A$2:$G$80,3,FALSE)</f>
        <v>#N/A</v>
      </c>
      <c r="K1172">
        <f t="shared" si="18"/>
        <v>1171</v>
      </c>
      <c r="Q1172" t="e">
        <f>VLOOKUP(D1172,#REF!,1,FALSE)</f>
        <v>#REF!</v>
      </c>
      <c r="R1172" t="str">
        <f>IFERROR(VLOOKUP(D1172,#REF!,1,FALSE),"No entregado")</f>
        <v>No entregado</v>
      </c>
      <c r="S1172" t="str">
        <f>IFERROR(VLOOKUP(D1172,#REF!,1,FALSE),"No entregado")</f>
        <v>No entregado</v>
      </c>
    </row>
    <row r="1173" spans="1:23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 t="s">
        <v>5721</v>
      </c>
      <c r="H1173" t="s">
        <v>5721</v>
      </c>
      <c r="I1173" t="e">
        <f>VLOOKUP(E1173,'Info Metodos'!$A$2:$G$80,4,FALSE)</f>
        <v>#N/A</v>
      </c>
      <c r="J1173" t="e">
        <f>VLOOKUP(E1173,'Info Metodos'!$A$2:$G$80,3,FALSE)</f>
        <v>#N/A</v>
      </c>
      <c r="K1173">
        <f t="shared" si="18"/>
        <v>1172</v>
      </c>
      <c r="Q1173" t="e">
        <f>VLOOKUP(D1173,#REF!,1,FALSE)</f>
        <v>#REF!</v>
      </c>
      <c r="R1173" t="str">
        <f>IFERROR(VLOOKUP(D1173,#REF!,1,FALSE),"No entregado")</f>
        <v>No entregado</v>
      </c>
      <c r="S1173" t="str">
        <f>IFERROR(VLOOKUP(D1173,#REF!,1,FALSE),"No entregado")</f>
        <v>No entregado</v>
      </c>
    </row>
    <row r="1174" spans="1:23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 t="s">
        <v>5721</v>
      </c>
      <c r="H1174" t="s">
        <v>5721</v>
      </c>
      <c r="I1174" t="e">
        <f>VLOOKUP(E1174,'Info Metodos'!$A$2:$G$80,4,FALSE)</f>
        <v>#N/A</v>
      </c>
      <c r="J1174" t="e">
        <f>VLOOKUP(E1174,'Info Metodos'!$A$2:$G$80,3,FALSE)</f>
        <v>#N/A</v>
      </c>
      <c r="K1174">
        <f t="shared" si="18"/>
        <v>1173</v>
      </c>
      <c r="Q1174" t="e">
        <f>VLOOKUP(D1174,#REF!,1,FALSE)</f>
        <v>#REF!</v>
      </c>
      <c r="R1174" t="str">
        <f>IFERROR(VLOOKUP(D1174,#REF!,1,FALSE),"No entregado")</f>
        <v>No entregado</v>
      </c>
      <c r="S1174" t="str">
        <f>IFERROR(VLOOKUP(D1174,#REF!,1,FALSE),"No entregado")</f>
        <v>No entregado</v>
      </c>
    </row>
    <row r="1175" spans="1:23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 t="s">
        <v>5721</v>
      </c>
      <c r="H1175" t="s">
        <v>5721</v>
      </c>
      <c r="I1175" t="e">
        <f>VLOOKUP(E1175,'Info Metodos'!$A$2:$G$80,4,FALSE)</f>
        <v>#N/A</v>
      </c>
      <c r="J1175" t="e">
        <f>VLOOKUP(E1175,'Info Metodos'!$A$2:$G$80,3,FALSE)</f>
        <v>#N/A</v>
      </c>
      <c r="K1175">
        <f t="shared" si="18"/>
        <v>1174</v>
      </c>
      <c r="Q1175" t="e">
        <f>VLOOKUP(D1175,#REF!,1,FALSE)</f>
        <v>#REF!</v>
      </c>
      <c r="R1175" t="str">
        <f>IFERROR(VLOOKUP(D1175,#REF!,1,FALSE),"No entregado")</f>
        <v>No entregado</v>
      </c>
      <c r="S1175" t="str">
        <f>IFERROR(VLOOKUP(D1175,#REF!,1,FALSE),"No entregado")</f>
        <v>No entregado</v>
      </c>
    </row>
    <row r="1176" spans="1:23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 t="s">
        <v>5721</v>
      </c>
      <c r="H1176" t="s">
        <v>5721</v>
      </c>
      <c r="I1176" t="e">
        <f>VLOOKUP(E1176,'Info Metodos'!$A$2:$G$80,4,FALSE)</f>
        <v>#N/A</v>
      </c>
      <c r="J1176" t="e">
        <f>VLOOKUP(E1176,'Info Metodos'!$A$2:$G$80,3,FALSE)</f>
        <v>#N/A</v>
      </c>
      <c r="K1176">
        <f t="shared" si="18"/>
        <v>1175</v>
      </c>
      <c r="Q1176" t="e">
        <f>VLOOKUP(D1176,#REF!,1,FALSE)</f>
        <v>#REF!</v>
      </c>
      <c r="R1176" t="str">
        <f>IFERROR(VLOOKUP(D1176,#REF!,1,FALSE),"No entregado")</f>
        <v>No entregado</v>
      </c>
      <c r="S1176" t="str">
        <f>IFERROR(VLOOKUP(D1176,#REF!,1,FALSE),"No entregado")</f>
        <v>No entregado</v>
      </c>
    </row>
    <row r="1177" spans="1:23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 t="s">
        <v>5721</v>
      </c>
      <c r="H1177" t="s">
        <v>5721</v>
      </c>
      <c r="I1177" t="e">
        <f>VLOOKUP(E1177,'Info Metodos'!$A$2:$G$80,4,FALSE)</f>
        <v>#N/A</v>
      </c>
      <c r="J1177" t="e">
        <f>VLOOKUP(E1177,'Info Metodos'!$A$2:$G$80,3,FALSE)</f>
        <v>#N/A</v>
      </c>
      <c r="K1177">
        <f t="shared" si="18"/>
        <v>1176</v>
      </c>
      <c r="Q1177" t="e">
        <f>VLOOKUP(D1177,#REF!,1,FALSE)</f>
        <v>#REF!</v>
      </c>
      <c r="R1177" t="str">
        <f>IFERROR(VLOOKUP(D1177,#REF!,1,FALSE),"No entregado")</f>
        <v>No entregado</v>
      </c>
      <c r="S1177" t="str">
        <f>IFERROR(VLOOKUP(D1177,#REF!,1,FALSE),"No entregado")</f>
        <v>No entregado</v>
      </c>
    </row>
    <row r="1178" spans="1:23" ht="15" thickBot="1">
      <c r="A1178">
        <v>1179</v>
      </c>
      <c r="C1178" t="s">
        <v>5655</v>
      </c>
      <c r="D1178" t="s">
        <v>5654</v>
      </c>
      <c r="E1178" s="56" t="s">
        <v>5742</v>
      </c>
      <c r="F1178" s="56" t="s">
        <v>5742</v>
      </c>
      <c r="G1178" t="s">
        <v>5721</v>
      </c>
      <c r="H1178" t="s">
        <v>5721</v>
      </c>
      <c r="I1178" t="str">
        <f>VLOOKUP(E1178,'Info Metodos'!$A$2:$G$80,4,FALSE)</f>
        <v>NO</v>
      </c>
      <c r="J1178" t="str">
        <f>VLOOKUP(E1178,'Info Metodos'!$A$2:$G$80,3,FALSE)</f>
        <v>POST</v>
      </c>
      <c r="K1178">
        <f t="shared" si="18"/>
        <v>1179</v>
      </c>
      <c r="T1178" t="s">
        <v>126</v>
      </c>
      <c r="U1178" t="s">
        <v>5851</v>
      </c>
      <c r="V1178" t="s">
        <v>5852</v>
      </c>
      <c r="W1178">
        <v>8081</v>
      </c>
    </row>
    <row r="1179" spans="1:23" ht="15" thickBot="1">
      <c r="A1179">
        <v>1180</v>
      </c>
      <c r="C1179" t="s">
        <v>5655</v>
      </c>
      <c r="D1179" t="s">
        <v>5654</v>
      </c>
      <c r="E1179" s="57" t="s">
        <v>5743</v>
      </c>
      <c r="F1179" s="56" t="s">
        <v>5743</v>
      </c>
      <c r="G1179" t="s">
        <v>5721</v>
      </c>
      <c r="H1179" t="s">
        <v>5721</v>
      </c>
      <c r="I1179" t="str">
        <f>VLOOKUP(E1179,'Info Metodos'!$A$2:$G$80,4,FALSE)</f>
        <v>NO</v>
      </c>
      <c r="J1179" t="str">
        <f>VLOOKUP(E1179,'Info Metodos'!$A$2:$G$80,3,FALSE)</f>
        <v>POST</v>
      </c>
      <c r="K1179">
        <f t="shared" si="18"/>
        <v>1180</v>
      </c>
      <c r="T1179" t="s">
        <v>126</v>
      </c>
      <c r="U1179" t="s">
        <v>5851</v>
      </c>
      <c r="V1179" t="s">
        <v>5852</v>
      </c>
      <c r="W1179">
        <v>8081</v>
      </c>
    </row>
    <row r="1180" spans="1:23" ht="15" thickBot="1">
      <c r="A1180">
        <v>1181</v>
      </c>
      <c r="C1180" t="s">
        <v>5655</v>
      </c>
      <c r="D1180" t="s">
        <v>5654</v>
      </c>
      <c r="E1180" s="57" t="s">
        <v>5745</v>
      </c>
      <c r="F1180" s="56" t="s">
        <v>5745</v>
      </c>
      <c r="G1180" t="s">
        <v>5721</v>
      </c>
      <c r="H1180" t="s">
        <v>5721</v>
      </c>
      <c r="I1180" t="str">
        <f>VLOOKUP(E1180,'Info Metodos'!$A$2:$G$80,4,FALSE)</f>
        <v>NO</v>
      </c>
      <c r="J1180" t="str">
        <f>VLOOKUP(E1180,'Info Metodos'!$A$2:$G$80,3,FALSE)</f>
        <v>POST</v>
      </c>
      <c r="K1180">
        <f t="shared" si="18"/>
        <v>1181</v>
      </c>
      <c r="T1180" t="s">
        <v>126</v>
      </c>
      <c r="U1180" t="s">
        <v>5851</v>
      </c>
      <c r="V1180" t="s">
        <v>5852</v>
      </c>
      <c r="W1180">
        <v>8081</v>
      </c>
    </row>
    <row r="1181" spans="1:23">
      <c r="A1181">
        <v>1182</v>
      </c>
      <c r="C1181" t="s">
        <v>5655</v>
      </c>
      <c r="D1181" t="s">
        <v>5654</v>
      </c>
      <c r="E1181" s="59" t="s">
        <v>5961</v>
      </c>
      <c r="F1181" s="69" t="s">
        <v>5962</v>
      </c>
      <c r="G1181" t="s">
        <v>5721</v>
      </c>
      <c r="H1181" t="s">
        <v>5721</v>
      </c>
      <c r="I1181" t="str">
        <f>VLOOKUP(E1181,'Info Metodos'!$A$2:$G$80,4,FALSE)</f>
        <v>SI</v>
      </c>
      <c r="J1181" t="str">
        <f>VLOOKUP(E1181,'Info Metodos'!$A$2:$G$80,3,FALSE)</f>
        <v>POST</v>
      </c>
      <c r="K1181">
        <f t="shared" si="18"/>
        <v>1182</v>
      </c>
      <c r="T1181" t="s">
        <v>126</v>
      </c>
    </row>
    <row r="1182" spans="1:23">
      <c r="A1182">
        <v>1183</v>
      </c>
      <c r="C1182" t="s">
        <v>5655</v>
      </c>
      <c r="D1182" t="s">
        <v>5654</v>
      </c>
      <c r="E1182" s="69" t="s">
        <v>5744</v>
      </c>
      <c r="F1182" t="s">
        <v>5963</v>
      </c>
      <c r="G1182" t="s">
        <v>5721</v>
      </c>
      <c r="H1182" t="s">
        <v>5721</v>
      </c>
      <c r="I1182" t="str">
        <f>VLOOKUP(E1182,'Info Metodos'!$A$2:$G$80,4,FALSE)</f>
        <v>SI</v>
      </c>
      <c r="J1182" t="str">
        <f>VLOOKUP(E1182,'Info Metodos'!$A$2:$G$80,3,FALSE)</f>
        <v>GET</v>
      </c>
      <c r="K1182">
        <f t="shared" si="18"/>
        <v>1183</v>
      </c>
    </row>
    <row r="1183" spans="1:23">
      <c r="A1183">
        <v>1184</v>
      </c>
      <c r="C1183" t="s">
        <v>5655</v>
      </c>
      <c r="D1183" t="s">
        <v>5654</v>
      </c>
      <c r="E1183" s="59" t="s">
        <v>5865</v>
      </c>
      <c r="F1183" s="69" t="s">
        <v>5865</v>
      </c>
      <c r="G1183" t="s">
        <v>5721</v>
      </c>
      <c r="H1183" t="s">
        <v>5721</v>
      </c>
      <c r="I1183" t="str">
        <f>VLOOKUP(E1183,'Info Metodos'!$A$2:$G$80,4,FALSE)</f>
        <v>NO</v>
      </c>
      <c r="J1183" t="str">
        <f>VLOOKUP(E1183,'Info Metodos'!$A$2:$G$80,3,FALSE)</f>
        <v>POST</v>
      </c>
      <c r="K1183">
        <f t="shared" ref="K1183:K1192" si="19">A1183</f>
        <v>1184</v>
      </c>
    </row>
    <row r="1184" spans="1:23">
      <c r="A1184">
        <v>1185</v>
      </c>
      <c r="C1184" t="s">
        <v>5655</v>
      </c>
      <c r="D1184" t="s">
        <v>5654</v>
      </c>
      <c r="E1184" s="69" t="s">
        <v>5866</v>
      </c>
      <c r="F1184" s="69" t="s">
        <v>5866</v>
      </c>
      <c r="G1184" t="s">
        <v>5721</v>
      </c>
      <c r="H1184" t="s">
        <v>5721</v>
      </c>
      <c r="I1184" t="str">
        <f>VLOOKUP(E1184,'Info Metodos'!$A$2:$G$80,4,FALSE)</f>
        <v>NO</v>
      </c>
      <c r="J1184" t="str">
        <f>VLOOKUP(E1184,'Info Metodos'!$A$2:$G$80,3,FALSE)</f>
        <v>POST</v>
      </c>
      <c r="K1184">
        <f t="shared" si="19"/>
        <v>1185</v>
      </c>
    </row>
    <row r="1185" spans="1:11">
      <c r="A1185">
        <v>1186</v>
      </c>
      <c r="C1185" t="s">
        <v>5655</v>
      </c>
      <c r="D1185" t="s">
        <v>5654</v>
      </c>
      <c r="E1185" s="69" t="s">
        <v>5867</v>
      </c>
      <c r="F1185" s="69" t="s">
        <v>5867</v>
      </c>
      <c r="G1185" t="s">
        <v>5721</v>
      </c>
      <c r="H1185" t="s">
        <v>5721</v>
      </c>
      <c r="I1185" t="str">
        <f>VLOOKUP(E1185,'Info Metodos'!$A$2:$G$80,4,FALSE)</f>
        <v>NO</v>
      </c>
      <c r="J1185" t="str">
        <f>VLOOKUP(E1185,'Info Metodos'!$A$2:$G$80,3,FALSE)</f>
        <v>POST</v>
      </c>
      <c r="K1185">
        <f t="shared" si="19"/>
        <v>1186</v>
      </c>
    </row>
    <row r="1186" spans="1:11">
      <c r="A1186">
        <v>1187</v>
      </c>
      <c r="C1186" t="s">
        <v>5655</v>
      </c>
      <c r="D1186" t="s">
        <v>5654</v>
      </c>
      <c r="E1186" s="69" t="s">
        <v>5868</v>
      </c>
      <c r="F1186" s="69" t="s">
        <v>5868</v>
      </c>
      <c r="G1186" t="s">
        <v>5721</v>
      </c>
      <c r="H1186" t="s">
        <v>5721</v>
      </c>
      <c r="I1186" t="str">
        <f>VLOOKUP(E1186,'Info Metodos'!$A$2:$G$80,4,FALSE)</f>
        <v>NO</v>
      </c>
      <c r="J1186" t="str">
        <f>VLOOKUP(E1186,'Info Metodos'!$A$2:$G$80,3,FALSE)</f>
        <v>POST</v>
      </c>
      <c r="K1186">
        <f t="shared" si="19"/>
        <v>1187</v>
      </c>
    </row>
    <row r="1187" spans="1:11">
      <c r="A1187">
        <v>1188</v>
      </c>
      <c r="C1187" t="s">
        <v>5655</v>
      </c>
      <c r="D1187" t="s">
        <v>5654</v>
      </c>
      <c r="E1187" s="69" t="s">
        <v>5869</v>
      </c>
      <c r="F1187" s="69" t="s">
        <v>5869</v>
      </c>
      <c r="G1187" t="s">
        <v>5721</v>
      </c>
      <c r="H1187" t="s">
        <v>5721</v>
      </c>
      <c r="I1187" t="str">
        <f>VLOOKUP(E1187,'Info Metodos'!$A$2:$G$80,4,FALSE)</f>
        <v>NO</v>
      </c>
      <c r="J1187" t="str">
        <f>VLOOKUP(E1187,'Info Metodos'!$A$2:$G$80,3,FALSE)</f>
        <v>POST</v>
      </c>
      <c r="K1187">
        <f t="shared" si="19"/>
        <v>1188</v>
      </c>
    </row>
    <row r="1188" spans="1:11">
      <c r="A1188">
        <v>1189</v>
      </c>
      <c r="C1188" t="s">
        <v>5655</v>
      </c>
      <c r="D1188" t="s">
        <v>5654</v>
      </c>
      <c r="E1188" s="69" t="s">
        <v>5870</v>
      </c>
      <c r="F1188" s="69" t="s">
        <v>5870</v>
      </c>
      <c r="G1188" t="s">
        <v>5721</v>
      </c>
      <c r="H1188" t="s">
        <v>5721</v>
      </c>
      <c r="I1188" t="str">
        <f>VLOOKUP(E1188,'Info Metodos'!$A$2:$G$80,4,FALSE)</f>
        <v>NO</v>
      </c>
      <c r="J1188" t="str">
        <f>VLOOKUP(E1188,'Info Metodos'!$A$2:$G$80,3,FALSE)</f>
        <v>POST</v>
      </c>
      <c r="K1188">
        <f t="shared" si="19"/>
        <v>1189</v>
      </c>
    </row>
    <row r="1189" spans="1:11">
      <c r="A1189">
        <v>1190</v>
      </c>
      <c r="C1189" t="s">
        <v>5655</v>
      </c>
      <c r="D1189" t="s">
        <v>5654</v>
      </c>
      <c r="E1189" s="69" t="s">
        <v>5871</v>
      </c>
      <c r="F1189" s="69" t="s">
        <v>5871</v>
      </c>
      <c r="G1189" t="s">
        <v>5721</v>
      </c>
      <c r="H1189" t="s">
        <v>5721</v>
      </c>
      <c r="I1189" t="str">
        <f>VLOOKUP(E1189,'Info Metodos'!$A$2:$G$80,4,FALSE)</f>
        <v>NO</v>
      </c>
      <c r="J1189" t="str">
        <f>VLOOKUP(E1189,'Info Metodos'!$A$2:$G$80,3,FALSE)</f>
        <v>POST</v>
      </c>
      <c r="K1189">
        <f t="shared" si="19"/>
        <v>1190</v>
      </c>
    </row>
    <row r="1190" spans="1:11">
      <c r="A1190">
        <v>1191</v>
      </c>
      <c r="C1190" t="s">
        <v>5655</v>
      </c>
      <c r="D1190" t="s">
        <v>5654</v>
      </c>
      <c r="E1190" s="69" t="s">
        <v>5872</v>
      </c>
      <c r="F1190" s="69" t="s">
        <v>5872</v>
      </c>
      <c r="G1190" t="s">
        <v>5721</v>
      </c>
      <c r="H1190" t="s">
        <v>5721</v>
      </c>
      <c r="I1190" t="str">
        <f>VLOOKUP(E1190,'Info Metodos'!$A$2:$G$80,4,FALSE)</f>
        <v>NO</v>
      </c>
      <c r="J1190" t="str">
        <f>VLOOKUP(E1190,'Info Metodos'!$A$2:$G$80,3,FALSE)</f>
        <v>POST</v>
      </c>
      <c r="K1190">
        <f t="shared" si="19"/>
        <v>1191</v>
      </c>
    </row>
    <row r="1191" spans="1:11">
      <c r="A1191">
        <v>1192</v>
      </c>
      <c r="C1191" t="s">
        <v>5655</v>
      </c>
      <c r="D1191" t="s">
        <v>5654</v>
      </c>
      <c r="E1191" s="113" t="s">
        <v>5996</v>
      </c>
    </row>
    <row r="1192" spans="1:11">
      <c r="A1192">
        <v>1193</v>
      </c>
      <c r="C1192" t="s">
        <v>5655</v>
      </c>
      <c r="D1192" t="s">
        <v>5654</v>
      </c>
      <c r="E1192" s="110" t="s">
        <v>5795</v>
      </c>
      <c r="F1192" t="s">
        <v>5415</v>
      </c>
      <c r="G1192" t="s">
        <v>5721</v>
      </c>
      <c r="H1192" t="s">
        <v>5721</v>
      </c>
      <c r="I1192" t="s">
        <v>4092</v>
      </c>
      <c r="J1192" t="s">
        <v>5727</v>
      </c>
      <c r="K1192">
        <f t="shared" si="19"/>
        <v>1193</v>
      </c>
    </row>
    <row r="1193" spans="1:11">
      <c r="A1193">
        <v>1194</v>
      </c>
      <c r="C1193" t="s">
        <v>5655</v>
      </c>
      <c r="D1193" t="s">
        <v>5654</v>
      </c>
      <c r="E1193" s="110" t="s">
        <v>6039</v>
      </c>
    </row>
    <row r="1194" spans="1:11">
      <c r="A1194">
        <v>1196</v>
      </c>
      <c r="C1194" t="s">
        <v>5655</v>
      </c>
      <c r="D1194" t="s">
        <v>5654</v>
      </c>
      <c r="E1194" s="110" t="s">
        <v>6042</v>
      </c>
    </row>
    <row r="1195" spans="1:11">
      <c r="A1195">
        <v>1197</v>
      </c>
      <c r="C1195" t="s">
        <v>5655</v>
      </c>
      <c r="D1195" t="s">
        <v>5654</v>
      </c>
      <c r="E1195" s="113" t="s">
        <v>6050</v>
      </c>
    </row>
    <row r="1196" spans="1:11">
      <c r="A1196">
        <v>1198</v>
      </c>
      <c r="C1196" t="s">
        <v>5655</v>
      </c>
      <c r="D1196" t="s">
        <v>5654</v>
      </c>
      <c r="E1196" s="113" t="s">
        <v>6055</v>
      </c>
    </row>
  </sheetData>
  <autoFilter ref="A1:U119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80"/>
  <sheetViews>
    <sheetView zoomScaleNormal="100" workbookViewId="0">
      <pane ySplit="1" topLeftCell="A6" activePane="bottomLeft" state="frozen"/>
      <selection pane="bottomLeft" activeCell="D11" sqref="D11"/>
    </sheetView>
  </sheetViews>
  <sheetFormatPr baseColWidth="10" defaultColWidth="8.6328125" defaultRowHeight="14.5"/>
  <cols>
    <col min="1" max="1" width="48" style="109" customWidth="1"/>
    <col min="2" max="2" width="58" style="109" customWidth="1"/>
    <col min="3" max="3" width="13" style="109" customWidth="1"/>
    <col min="4" max="4" width="17" style="109" customWidth="1"/>
    <col min="5" max="5" width="12" style="109" customWidth="1"/>
    <col min="6" max="6" width="22" style="109" customWidth="1"/>
    <col min="7" max="7" width="55" style="109" customWidth="1"/>
    <col min="8" max="8" width="24.453125" style="109" customWidth="1"/>
    <col min="9" max="16384" width="8.6328125" style="109"/>
  </cols>
  <sheetData>
    <row r="1" spans="1:8" ht="30" customHeight="1">
      <c r="A1" s="108" t="s">
        <v>5965</v>
      </c>
      <c r="B1" s="108" t="s">
        <v>5966</v>
      </c>
      <c r="C1" s="108" t="s">
        <v>5967</v>
      </c>
      <c r="D1" s="108" t="s">
        <v>5968</v>
      </c>
      <c r="E1" s="108" t="s">
        <v>5969</v>
      </c>
      <c r="F1" s="108" t="s">
        <v>5970</v>
      </c>
      <c r="G1" s="108" t="s">
        <v>5971</v>
      </c>
      <c r="H1" s="109" t="s">
        <v>6060</v>
      </c>
    </row>
    <row r="2" spans="1:8">
      <c r="A2" s="110" t="s">
        <v>5742</v>
      </c>
      <c r="B2" s="110" t="s">
        <v>5972</v>
      </c>
      <c r="C2" s="111" t="s">
        <v>5727</v>
      </c>
      <c r="D2" s="112" t="s">
        <v>4092</v>
      </c>
      <c r="E2" s="112" t="s">
        <v>5974</v>
      </c>
      <c r="F2" s="112" t="s">
        <v>5721</v>
      </c>
      <c r="G2" s="110" t="s">
        <v>5975</v>
      </c>
      <c r="H2" s="109" t="str">
        <f>VLOOKUP(A2,'Casos Todos'!$D$2:$D$911,1,FALSE)</f>
        <v>abq/fronton/saldoCartera</v>
      </c>
    </row>
    <row r="3" spans="1:8">
      <c r="A3" s="113" t="s">
        <v>5743</v>
      </c>
      <c r="B3" s="113" t="s">
        <v>5976</v>
      </c>
      <c r="C3" s="111" t="s">
        <v>5727</v>
      </c>
      <c r="D3" s="112" t="s">
        <v>4092</v>
      </c>
      <c r="E3" s="114" t="s">
        <v>5974</v>
      </c>
      <c r="F3" s="114" t="s">
        <v>5721</v>
      </c>
      <c r="G3" s="113" t="s">
        <v>5975</v>
      </c>
      <c r="H3" s="109" t="str">
        <f>VLOOKUP(A3,'Casos Todos'!$D$2:$D$911,1,FALSE)</f>
        <v>abq/fronton/patrimonioCartera</v>
      </c>
    </row>
    <row r="4" spans="1:8">
      <c r="A4" s="110" t="s">
        <v>5745</v>
      </c>
      <c r="B4" s="110" t="s">
        <v>5977</v>
      </c>
      <c r="C4" s="111" t="s">
        <v>5727</v>
      </c>
      <c r="D4" s="112" t="s">
        <v>4092</v>
      </c>
      <c r="E4" s="112" t="s">
        <v>5974</v>
      </c>
      <c r="F4" s="112" t="s">
        <v>5721</v>
      </c>
      <c r="G4" s="110" t="s">
        <v>5975</v>
      </c>
      <c r="H4" s="109" t="str">
        <f>VLOOKUP(A4,'Casos Todos'!$D$2:$D$911,1,FALSE)</f>
        <v>abq/fronton/liquidezCartera</v>
      </c>
    </row>
    <row r="5" spans="1:8">
      <c r="A5" s="113" t="s">
        <v>5865</v>
      </c>
      <c r="B5" s="113" t="s">
        <v>5978</v>
      </c>
      <c r="C5" s="111" t="s">
        <v>5727</v>
      </c>
      <c r="D5" s="112" t="s">
        <v>4092</v>
      </c>
      <c r="E5" s="114" t="s">
        <v>5974</v>
      </c>
      <c r="F5" s="114" t="s">
        <v>5721</v>
      </c>
      <c r="G5" s="113" t="s">
        <v>5975</v>
      </c>
      <c r="H5" s="109" t="str">
        <f>VLOOKUP(A5,'Casos Todos'!$D$2:$D$911,1,FALSE)</f>
        <v>abq/fronton/altaOrdenRentaVariable</v>
      </c>
    </row>
    <row r="6" spans="1:8">
      <c r="A6" s="110" t="s">
        <v>5866</v>
      </c>
      <c r="B6" s="110" t="s">
        <v>5979</v>
      </c>
      <c r="C6" s="111" t="s">
        <v>5727</v>
      </c>
      <c r="D6" s="112" t="s">
        <v>4092</v>
      </c>
      <c r="E6" s="112" t="s">
        <v>5974</v>
      </c>
      <c r="F6" s="112" t="s">
        <v>5721</v>
      </c>
      <c r="G6" s="110" t="s">
        <v>5975</v>
      </c>
      <c r="H6" s="109" t="str">
        <f>VLOOKUP(A6,'Casos Todos'!$D$2:$D$911,1,FALSE)</f>
        <v>abq/fronton/altaOrdenRentaFija</v>
      </c>
    </row>
    <row r="7" spans="1:8">
      <c r="A7" s="113" t="s">
        <v>5867</v>
      </c>
      <c r="B7" s="113" t="s">
        <v>5980</v>
      </c>
      <c r="C7" s="111" t="s">
        <v>5727</v>
      </c>
      <c r="D7" s="112" t="s">
        <v>4092</v>
      </c>
      <c r="E7" s="114" t="s">
        <v>5974</v>
      </c>
      <c r="F7" s="114" t="s">
        <v>5721</v>
      </c>
      <c r="G7" s="113" t="s">
        <v>5975</v>
      </c>
      <c r="H7" s="109" t="str">
        <f>VLOOKUP(A7,'Casos Todos'!$D$2:$D$911,1,FALSE)</f>
        <v>abq/fronton/altaOrdenIIF</v>
      </c>
    </row>
    <row r="8" spans="1:8">
      <c r="A8" s="110" t="s">
        <v>5868</v>
      </c>
      <c r="B8" s="110" t="s">
        <v>5981</v>
      </c>
      <c r="C8" s="111" t="s">
        <v>5727</v>
      </c>
      <c r="D8" s="112" t="s">
        <v>4092</v>
      </c>
      <c r="E8" s="112" t="s">
        <v>5974</v>
      </c>
      <c r="F8" s="112" t="s">
        <v>5721</v>
      </c>
      <c r="G8" s="110" t="s">
        <v>5975</v>
      </c>
      <c r="H8" s="109" t="str">
        <f>VLOOKUP(A8,'Casos Todos'!$D$2:$D$911,1,FALSE)</f>
        <v>abq/fronton/altaOrdenGlobalRentaVariable</v>
      </c>
    </row>
    <row r="9" spans="1:8">
      <c r="A9" s="113" t="s">
        <v>5868</v>
      </c>
      <c r="B9" s="113" t="s">
        <v>5982</v>
      </c>
      <c r="C9" s="111" t="s">
        <v>5727</v>
      </c>
      <c r="D9" s="112" t="s">
        <v>4092</v>
      </c>
      <c r="E9" s="114" t="s">
        <v>5974</v>
      </c>
      <c r="F9" s="114" t="s">
        <v>5721</v>
      </c>
      <c r="G9" s="113" t="s">
        <v>5975</v>
      </c>
      <c r="H9" s="109" t="str">
        <f>VLOOKUP(A9,'Casos Todos'!$D$2:$D$911,1,FALSE)</f>
        <v>abq/fronton/altaOrdenGlobalRentaVariable</v>
      </c>
    </row>
    <row r="10" spans="1:8">
      <c r="A10" s="110" t="s">
        <v>5869</v>
      </c>
      <c r="B10" s="110" t="s">
        <v>5983</v>
      </c>
      <c r="C10" s="111" t="s">
        <v>5727</v>
      </c>
      <c r="D10" s="112" t="s">
        <v>4092</v>
      </c>
      <c r="E10" s="112" t="s">
        <v>5974</v>
      </c>
      <c r="F10" s="112" t="s">
        <v>5721</v>
      </c>
      <c r="G10" s="110" t="s">
        <v>5975</v>
      </c>
      <c r="H10" s="109" t="str">
        <f>VLOOKUP(A10,'Casos Todos'!$D$2:$D$911,1,FALSE)</f>
        <v>abq/fronton/altaOrdenGlobalCuotas</v>
      </c>
    </row>
    <row r="11" spans="1:8">
      <c r="A11" s="113" t="s">
        <v>5870</v>
      </c>
      <c r="B11" s="113" t="s">
        <v>5984</v>
      </c>
      <c r="C11" s="111" t="s">
        <v>5727</v>
      </c>
      <c r="D11" s="112" t="s">
        <v>4092</v>
      </c>
      <c r="E11" s="114" t="s">
        <v>5974</v>
      </c>
      <c r="F11" s="114" t="s">
        <v>5721</v>
      </c>
      <c r="G11" s="113" t="s">
        <v>5975</v>
      </c>
      <c r="H11" s="109" t="str">
        <f>VLOOKUP(A11,'Casos Todos'!$D$2:$D$911,1,FALSE)</f>
        <v>abq/fronton/altaOrdenCuotas</v>
      </c>
    </row>
    <row r="12" spans="1:8">
      <c r="A12" s="110" t="s">
        <v>5871</v>
      </c>
      <c r="B12" s="110" t="s">
        <v>5985</v>
      </c>
      <c r="C12" s="111" t="s">
        <v>5727</v>
      </c>
      <c r="D12" s="112" t="s">
        <v>4092</v>
      </c>
      <c r="E12" s="112" t="s">
        <v>5974</v>
      </c>
      <c r="F12" s="112" t="s">
        <v>5721</v>
      </c>
      <c r="G12" s="110" t="s">
        <v>5975</v>
      </c>
      <c r="H12" s="109" t="str">
        <f>VLOOKUP(A12,'Casos Todos'!$D$2:$D$911,1,FALSE)</f>
        <v>abq/fronton/altaInstrumentos</v>
      </c>
    </row>
    <row r="13" spans="1:8">
      <c r="A13" s="113" t="s">
        <v>5872</v>
      </c>
      <c r="B13" s="113" t="s">
        <v>5986</v>
      </c>
      <c r="C13" s="111" t="s">
        <v>5727</v>
      </c>
      <c r="D13" s="112" t="s">
        <v>4092</v>
      </c>
      <c r="E13" s="114" t="s">
        <v>5974</v>
      </c>
      <c r="F13" s="114" t="s">
        <v>5721</v>
      </c>
      <c r="G13" s="113" t="s">
        <v>5975</v>
      </c>
      <c r="H13" s="109" t="str">
        <f>VLOOKUP(A13,'Casos Todos'!$D$2:$D$911,1,FALSE)</f>
        <v>abq/fronton/altaInstrumentoIF</v>
      </c>
    </row>
    <row r="14" spans="1:8">
      <c r="A14" s="110" t="s">
        <v>5870</v>
      </c>
      <c r="B14" s="110" t="s">
        <v>5984</v>
      </c>
      <c r="C14" s="111" t="s">
        <v>5727</v>
      </c>
      <c r="D14" s="112" t="s">
        <v>4092</v>
      </c>
      <c r="E14" s="112" t="s">
        <v>5974</v>
      </c>
      <c r="F14" s="112" t="s">
        <v>5721</v>
      </c>
      <c r="G14" s="110" t="s">
        <v>5975</v>
      </c>
      <c r="H14" s="109" t="str">
        <f>VLOOKUP(A14,'Casos Todos'!$D$2:$D$911,1,FALSE)</f>
        <v>abq/fronton/altaOrdenCuotas</v>
      </c>
    </row>
    <row r="15" spans="1:8">
      <c r="A15" s="113" t="s">
        <v>5797</v>
      </c>
      <c r="B15" s="113" t="s">
        <v>5987</v>
      </c>
      <c r="C15" s="115" t="s">
        <v>5728</v>
      </c>
      <c r="D15" s="114" t="s">
        <v>4366</v>
      </c>
      <c r="E15" s="114" t="s">
        <v>5973</v>
      </c>
      <c r="F15" s="114"/>
      <c r="G15" s="113" t="s">
        <v>5988</v>
      </c>
      <c r="H15" s="109" t="str">
        <f>VLOOKUP(A15,'Casos Todos'!$D$2:$D$911,1,FALSE)</f>
        <v>bcibank/v1/modificarInversionProgramada</v>
      </c>
    </row>
    <row r="16" spans="1:8">
      <c r="A16" s="110" t="s">
        <v>5781</v>
      </c>
      <c r="B16" s="110" t="s">
        <v>5989</v>
      </c>
      <c r="C16" s="115" t="s">
        <v>5728</v>
      </c>
      <c r="D16" s="114" t="s">
        <v>4366</v>
      </c>
      <c r="E16" s="112" t="s">
        <v>5973</v>
      </c>
      <c r="F16" s="112"/>
      <c r="G16" s="110" t="s">
        <v>5988</v>
      </c>
      <c r="H16" s="109" t="str">
        <f>VLOOKUP(A16,'Casos Todos'!$D$2:$D$911,1,FALSE)</f>
        <v>bcibank/v1/modificarEstadoFirmaDocumento</v>
      </c>
    </row>
    <row r="17" spans="1:8">
      <c r="A17" s="113" t="s">
        <v>5752</v>
      </c>
      <c r="B17" s="113" t="s">
        <v>5990</v>
      </c>
      <c r="C17" s="115" t="s">
        <v>5728</v>
      </c>
      <c r="D17" s="114" t="s">
        <v>4366</v>
      </c>
      <c r="E17" s="114" t="s">
        <v>5973</v>
      </c>
      <c r="F17" s="114"/>
      <c r="G17" s="113" t="s">
        <v>5988</v>
      </c>
      <c r="H17" s="109" t="str">
        <f>VLOOKUP(A17,'Casos Todos'!$D$2:$D$911,1,FALSE)</f>
        <v>bcibank/v1/modificarAgentePorRutParticipe</v>
      </c>
    </row>
    <row r="18" spans="1:8">
      <c r="A18" s="110" t="s">
        <v>5777</v>
      </c>
      <c r="B18" s="110" t="s">
        <v>5991</v>
      </c>
      <c r="C18" s="115" t="s">
        <v>5728</v>
      </c>
      <c r="D18" s="114" t="s">
        <v>4366</v>
      </c>
      <c r="E18" s="112" t="s">
        <v>5973</v>
      </c>
      <c r="F18" s="112"/>
      <c r="G18" s="110" t="s">
        <v>5988</v>
      </c>
      <c r="H18" s="109" t="str">
        <f>VLOOKUP(A18,'Casos Todos'!$D$2:$D$911,1,FALSE)</f>
        <v>bcibank/v1/cambiarEstadoInversionProgramada</v>
      </c>
    </row>
    <row r="19" spans="1:8" ht="25">
      <c r="A19" s="113" t="s">
        <v>5798</v>
      </c>
      <c r="B19" s="113" t="s">
        <v>5992</v>
      </c>
      <c r="C19" s="111" t="s">
        <v>5727</v>
      </c>
      <c r="D19" s="114" t="s">
        <v>4366</v>
      </c>
      <c r="E19" s="114" t="s">
        <v>5973</v>
      </c>
      <c r="F19" s="114"/>
      <c r="G19" s="113" t="s">
        <v>5988</v>
      </c>
      <c r="H19" s="109" t="str">
        <f>VLOOKUP(A19,'Casos Todos'!$D$2:$D$911,1,FALSE)</f>
        <v>bcibank/v1/simularRentabilidad</v>
      </c>
    </row>
    <row r="20" spans="1:8">
      <c r="A20" s="110" t="s">
        <v>5774</v>
      </c>
      <c r="B20" s="110" t="s">
        <v>5993</v>
      </c>
      <c r="C20" s="111" t="s">
        <v>5727</v>
      </c>
      <c r="D20" s="114" t="s">
        <v>4366</v>
      </c>
      <c r="E20" s="112" t="s">
        <v>5973</v>
      </c>
      <c r="F20" s="112"/>
      <c r="G20" s="110" t="s">
        <v>5988</v>
      </c>
      <c r="H20" s="109" t="str">
        <f>VLOOKUP(A20,'Casos Todos'!$D$2:$D$911,1,FALSE)</f>
        <v>bcibank/v1/rescatarFondoMutuo</v>
      </c>
    </row>
    <row r="21" spans="1:8">
      <c r="A21" s="113" t="s">
        <v>5778</v>
      </c>
      <c r="B21" s="113" t="s">
        <v>5994</v>
      </c>
      <c r="C21" s="111" t="s">
        <v>5727</v>
      </c>
      <c r="D21" s="114" t="s">
        <v>4366</v>
      </c>
      <c r="E21" s="114" t="s">
        <v>5973</v>
      </c>
      <c r="F21" s="114"/>
      <c r="G21" s="113" t="s">
        <v>5988</v>
      </c>
      <c r="H21" s="109" t="str">
        <f>VLOOKUP(A21,'Casos Todos'!$D$2:$D$911,1,FALSE)</f>
        <v>bcibank/v1/registrarCorreoElectronico</v>
      </c>
    </row>
    <row r="22" spans="1:8">
      <c r="A22" s="110" t="s">
        <v>5758</v>
      </c>
      <c r="B22" s="110" t="s">
        <v>5995</v>
      </c>
      <c r="C22" s="111" t="s">
        <v>5727</v>
      </c>
      <c r="D22" s="114" t="s">
        <v>4366</v>
      </c>
      <c r="E22" s="112" t="s">
        <v>5973</v>
      </c>
      <c r="F22" s="112"/>
      <c r="G22" s="110" t="s">
        <v>5988</v>
      </c>
      <c r="H22" s="109" t="str">
        <f>VLOOKUP(A22,'Casos Todos'!$D$2:$D$911,1,FALSE)</f>
        <v>bcibank/v1/registrarCGFFondoMutuo</v>
      </c>
    </row>
    <row r="23" spans="1:8" ht="25">
      <c r="A23" s="113" t="s">
        <v>5996</v>
      </c>
      <c r="B23" s="113" t="s">
        <v>5997</v>
      </c>
      <c r="C23" s="111" t="s">
        <v>5727</v>
      </c>
      <c r="D23" s="112" t="s">
        <v>4092</v>
      </c>
      <c r="E23" s="114" t="s">
        <v>5974</v>
      </c>
      <c r="F23" s="114" t="s">
        <v>5721</v>
      </c>
      <c r="G23" s="113" t="s">
        <v>5988</v>
      </c>
      <c r="H23" s="109" t="e">
        <f>VLOOKUP(A23,'Casos Todos'!$D$2:$D$911,1,FALSE)</f>
        <v>#N/A</v>
      </c>
    </row>
    <row r="24" spans="1:8">
      <c r="A24" s="110" t="s">
        <v>5770</v>
      </c>
      <c r="B24" s="110" t="s">
        <v>5998</v>
      </c>
      <c r="C24" s="111" t="s">
        <v>5727</v>
      </c>
      <c r="D24" s="114" t="s">
        <v>4366</v>
      </c>
      <c r="E24" s="112" t="s">
        <v>5973</v>
      </c>
      <c r="F24" s="112"/>
      <c r="G24" s="110" t="s">
        <v>5988</v>
      </c>
      <c r="H24" s="109" t="str">
        <f>VLOOKUP(A24,'Casos Todos'!$D$2:$D$911,1,FALSE)</f>
        <v>bcibank/v1/invertirFondoMutuo</v>
      </c>
    </row>
    <row r="25" spans="1:8">
      <c r="A25" s="113" t="s">
        <v>5768</v>
      </c>
      <c r="B25" s="113" t="s">
        <v>5999</v>
      </c>
      <c r="C25" s="111" t="s">
        <v>5727</v>
      </c>
      <c r="D25" s="114" t="s">
        <v>4366</v>
      </c>
      <c r="E25" s="114" t="s">
        <v>5973</v>
      </c>
      <c r="F25" s="114"/>
      <c r="G25" s="113" t="s">
        <v>5988</v>
      </c>
      <c r="H25" s="109" t="str">
        <f>VLOOKUP(A25,'Casos Todos'!$D$2:$D$911,1,FALSE)</f>
        <v>bcibank/v1/ingresarInversionProgramada</v>
      </c>
    </row>
    <row r="26" spans="1:8">
      <c r="A26" s="110" t="s">
        <v>5769</v>
      </c>
      <c r="B26" s="110" t="s">
        <v>6000</v>
      </c>
      <c r="C26" s="111" t="s">
        <v>5727</v>
      </c>
      <c r="D26" s="112" t="s">
        <v>4092</v>
      </c>
      <c r="E26" s="112" t="s">
        <v>5974</v>
      </c>
      <c r="F26" s="112" t="s">
        <v>5721</v>
      </c>
      <c r="G26" s="110" t="s">
        <v>5988</v>
      </c>
      <c r="H26" s="109" t="str">
        <f>VLOOKUP(A26,'Casos Todos'!$D$2:$D$911,1,FALSE)</f>
        <v>bcibank/v1/ingresaParticipe</v>
      </c>
    </row>
    <row r="27" spans="1:8">
      <c r="A27" s="113" t="s">
        <v>6001</v>
      </c>
      <c r="B27" s="113" t="s">
        <v>6002</v>
      </c>
      <c r="C27" s="111" t="s">
        <v>5727</v>
      </c>
      <c r="D27" s="114" t="s">
        <v>4366</v>
      </c>
      <c r="E27" s="114" t="s">
        <v>5973</v>
      </c>
      <c r="F27" s="114"/>
      <c r="G27" s="113" t="s">
        <v>5988</v>
      </c>
      <c r="H27" s="109" t="str">
        <f>VLOOKUP(A27,'Casos Todos'!$D$2:$D$911,1,FALSE)</f>
        <v>bcibank/v1/bloquearDesbloquearEntidad</v>
      </c>
    </row>
    <row r="28" spans="1:8">
      <c r="A28" s="110" t="s">
        <v>5787</v>
      </c>
      <c r="B28" s="110" t="s">
        <v>6003</v>
      </c>
      <c r="C28" s="111" t="s">
        <v>5727</v>
      </c>
      <c r="D28" s="114" t="s">
        <v>4366</v>
      </c>
      <c r="E28" s="112" t="s">
        <v>5973</v>
      </c>
      <c r="F28" s="112"/>
      <c r="G28" s="110" t="s">
        <v>5988</v>
      </c>
      <c r="H28" s="109" t="str">
        <f>VLOOKUP(A28,'Casos Todos'!$D$2:$D$911,1,FALSE)</f>
        <v>bcibank/v1/anularInversion</v>
      </c>
    </row>
    <row r="29" spans="1:8">
      <c r="A29" s="113" t="s">
        <v>5785</v>
      </c>
      <c r="B29" s="113" t="s">
        <v>6004</v>
      </c>
      <c r="C29" s="111" t="s">
        <v>5727</v>
      </c>
      <c r="D29" s="114" t="s">
        <v>4366</v>
      </c>
      <c r="E29" s="114" t="s">
        <v>5973</v>
      </c>
      <c r="F29" s="114"/>
      <c r="G29" s="113" t="s">
        <v>5988</v>
      </c>
      <c r="H29" s="109" t="str">
        <f>VLOOKUP(A29,'Casos Todos'!$D$2:$D$911,1,FALSE)</f>
        <v>bcibank/v1/altaTraspasoInterno</v>
      </c>
    </row>
    <row r="30" spans="1:8">
      <c r="A30" s="110" t="s">
        <v>5751</v>
      </c>
      <c r="B30" s="110" t="s">
        <v>6005</v>
      </c>
      <c r="C30" s="111" t="s">
        <v>5727</v>
      </c>
      <c r="D30" s="114" t="s">
        <v>4366</v>
      </c>
      <c r="E30" s="112" t="s">
        <v>5973</v>
      </c>
      <c r="F30" s="112"/>
      <c r="G30" s="110" t="s">
        <v>5988</v>
      </c>
      <c r="H30" s="109" t="str">
        <f>VLOOKUP(A30,'Casos Todos'!$D$2:$D$911,1,FALSE)</f>
        <v>bcibank/v1/altaParticipeAPV</v>
      </c>
    </row>
    <row r="31" spans="1:8">
      <c r="A31" s="113" t="s">
        <v>5754</v>
      </c>
      <c r="B31" s="113" t="s">
        <v>6006</v>
      </c>
      <c r="C31" s="111" t="s">
        <v>5727</v>
      </c>
      <c r="D31" s="114" t="s">
        <v>4366</v>
      </c>
      <c r="E31" s="114" t="s">
        <v>5973</v>
      </c>
      <c r="F31" s="114"/>
      <c r="G31" s="113" t="s">
        <v>5988</v>
      </c>
      <c r="H31" s="109" t="str">
        <f>VLOOKUP(A31,'Casos Todos'!$D$2:$D$911,1,FALSE)</f>
        <v>bcibank/v1/altaOperacionWeb</v>
      </c>
    </row>
    <row r="32" spans="1:8">
      <c r="A32" s="110" t="s">
        <v>5961</v>
      </c>
      <c r="B32" s="110" t="s">
        <v>6007</v>
      </c>
      <c r="C32" s="111" t="s">
        <v>5727</v>
      </c>
      <c r="D32" s="114" t="s">
        <v>4366</v>
      </c>
      <c r="E32" s="112" t="s">
        <v>5973</v>
      </c>
      <c r="F32" s="112"/>
      <c r="G32" s="110" t="s">
        <v>5988</v>
      </c>
      <c r="H32" s="109" t="e">
        <f>VLOOKUP(A32,'Casos Todos'!$D$2:$D$911,1,FALSE)</f>
        <v>#N/A</v>
      </c>
    </row>
    <row r="33" spans="1:8">
      <c r="A33" s="113" t="s">
        <v>5802</v>
      </c>
      <c r="B33" s="113" t="s">
        <v>6008</v>
      </c>
      <c r="C33" s="111" t="s">
        <v>5727</v>
      </c>
      <c r="D33" s="114" t="s">
        <v>4366</v>
      </c>
      <c r="E33" s="114" t="s">
        <v>5973</v>
      </c>
      <c r="F33" s="114"/>
      <c r="G33" s="113" t="s">
        <v>5988</v>
      </c>
      <c r="H33" s="109" t="str">
        <f>VLOOKUP(A33,'Casos Todos'!$D$2:$D$911,1,FALSE)</f>
        <v>bcibank/v1/altaOperacionAPV</v>
      </c>
    </row>
    <row r="34" spans="1:8" ht="37.5">
      <c r="A34" s="110" t="s">
        <v>5795</v>
      </c>
      <c r="B34" s="110" t="s">
        <v>6009</v>
      </c>
      <c r="C34" s="111" t="s">
        <v>5727</v>
      </c>
      <c r="D34" s="112" t="s">
        <v>4092</v>
      </c>
      <c r="E34" s="112" t="s">
        <v>5974</v>
      </c>
      <c r="F34" s="112" t="s">
        <v>5960</v>
      </c>
      <c r="G34" s="110" t="s">
        <v>5988</v>
      </c>
      <c r="H34" s="109" t="str">
        <f>VLOOKUP(A34,'Casos Todos'!$D$2:$D$911,1,FALSE)</f>
        <v>bcibank/v1/altaInstrumentos</v>
      </c>
    </row>
    <row r="35" spans="1:8" ht="25">
      <c r="A35" s="113" t="s">
        <v>5793</v>
      </c>
      <c r="B35" s="113" t="s">
        <v>6010</v>
      </c>
      <c r="C35" s="111" t="s">
        <v>5727</v>
      </c>
      <c r="D35" s="112" t="s">
        <v>4092</v>
      </c>
      <c r="E35" s="114" t="s">
        <v>5974</v>
      </c>
      <c r="F35" s="114" t="s">
        <v>5960</v>
      </c>
      <c r="G35" s="113" t="s">
        <v>5988</v>
      </c>
      <c r="H35" s="109" t="str">
        <f>VLOOKUP(A35,'Casos Todos'!$D$2:$D$911,1,FALSE)</f>
        <v>bcibank/v1/altaEmisoras</v>
      </c>
    </row>
    <row r="36" spans="1:8">
      <c r="A36" s="110" t="s">
        <v>5761</v>
      </c>
      <c r="B36" s="110" t="s">
        <v>6011</v>
      </c>
      <c r="C36" s="111" t="s">
        <v>5727</v>
      </c>
      <c r="D36" s="114" t="s">
        <v>4366</v>
      </c>
      <c r="E36" s="112" t="s">
        <v>5973</v>
      </c>
      <c r="F36" s="112"/>
      <c r="G36" s="110" t="s">
        <v>5988</v>
      </c>
      <c r="H36" s="109" t="str">
        <f>VLOOKUP(A36,'Casos Todos'!$D$2:$D$911,1,FALSE)</f>
        <v>bcibank/v1/actualizarEntidadFATCA</v>
      </c>
    </row>
    <row r="37" spans="1:8">
      <c r="A37" s="113" t="s">
        <v>5753</v>
      </c>
      <c r="B37" s="113" t="s">
        <v>6012</v>
      </c>
      <c r="C37" s="116" t="s">
        <v>5726</v>
      </c>
      <c r="D37" s="114" t="s">
        <v>4366</v>
      </c>
      <c r="E37" s="114" t="s">
        <v>5973</v>
      </c>
      <c r="F37" s="114"/>
      <c r="G37" s="113" t="s">
        <v>5988</v>
      </c>
      <c r="H37" s="109" t="str">
        <f>VLOOKUP(A37,'Casos Todos'!$D$2:$D$911,1,FALSE)</f>
        <v>bcibank/v1/vitrinaFondos</v>
      </c>
    </row>
    <row r="38" spans="1:8">
      <c r="A38" s="110" t="s">
        <v>5772</v>
      </c>
      <c r="B38" s="110" t="s">
        <v>6013</v>
      </c>
      <c r="C38" s="116" t="s">
        <v>5726</v>
      </c>
      <c r="D38" s="114" t="s">
        <v>4366</v>
      </c>
      <c r="E38" s="112" t="s">
        <v>5973</v>
      </c>
      <c r="F38" s="112"/>
      <c r="G38" s="110" t="s">
        <v>5988</v>
      </c>
      <c r="H38" s="109" t="str">
        <f>VLOOKUP(A38,'Casos Todos'!$D$2:$D$911,1,FALSE)</f>
        <v>bcibank/v1/validarOperacionWebFondo</v>
      </c>
    </row>
    <row r="39" spans="1:8">
      <c r="A39" s="113" t="s">
        <v>5794</v>
      </c>
      <c r="B39" s="113" t="s">
        <v>6014</v>
      </c>
      <c r="C39" s="116" t="s">
        <v>5726</v>
      </c>
      <c r="D39" s="114" t="s">
        <v>4366</v>
      </c>
      <c r="E39" s="114" t="s">
        <v>5973</v>
      </c>
      <c r="F39" s="114"/>
      <c r="G39" s="113" t="s">
        <v>5988</v>
      </c>
      <c r="H39" s="109" t="str">
        <f>VLOOKUP(A39,'Casos Todos'!$D$2:$D$911,1,FALSE)</f>
        <v>bcibank/v1/validarMonto</v>
      </c>
    </row>
    <row r="40" spans="1:8">
      <c r="A40" s="110" t="s">
        <v>5748</v>
      </c>
      <c r="B40" s="110" t="s">
        <v>6015</v>
      </c>
      <c r="C40" s="116" t="s">
        <v>5726</v>
      </c>
      <c r="D40" s="114" t="s">
        <v>4366</v>
      </c>
      <c r="E40" s="112" t="s">
        <v>5973</v>
      </c>
      <c r="F40" s="112"/>
      <c r="G40" s="110" t="s">
        <v>5988</v>
      </c>
      <c r="H40" s="109" t="str">
        <f>VLOOKUP(A40,'Casos Todos'!$D$2:$D$911,1,FALSE)</f>
        <v>bcibank/v1/validaAccesoWeb</v>
      </c>
    </row>
    <row r="41" spans="1:8">
      <c r="A41" s="113" t="s">
        <v>5759</v>
      </c>
      <c r="B41" s="113" t="s">
        <v>6016</v>
      </c>
      <c r="C41" s="116" t="s">
        <v>5726</v>
      </c>
      <c r="D41" s="114" t="s">
        <v>4366</v>
      </c>
      <c r="E41" s="114" t="s">
        <v>5973</v>
      </c>
      <c r="F41" s="114"/>
      <c r="G41" s="113" t="s">
        <v>5988</v>
      </c>
      <c r="H41" s="109" t="str">
        <f>VLOOKUP(A41,'Casos Todos'!$D$2:$D$911,1,FALSE)</f>
        <v>bcibank/v1/resumenTotalCartolaSaldos</v>
      </c>
    </row>
    <row r="42" spans="1:8">
      <c r="A42" s="110" t="s">
        <v>5786</v>
      </c>
      <c r="B42" s="110" t="s">
        <v>6017</v>
      </c>
      <c r="C42" s="116" t="s">
        <v>5726</v>
      </c>
      <c r="D42" s="114" t="s">
        <v>4366</v>
      </c>
      <c r="E42" s="112" t="s">
        <v>5973</v>
      </c>
      <c r="F42" s="112"/>
      <c r="G42" s="110" t="s">
        <v>5988</v>
      </c>
      <c r="H42" s="109" t="str">
        <f>VLOOKUP(A42,'Casos Todos'!$D$2:$D$911,1,FALSE)</f>
        <v>bcibank/v1/previsionTesoreriaFrontOn</v>
      </c>
    </row>
    <row r="43" spans="1:8">
      <c r="A43" s="113" t="s">
        <v>5801</v>
      </c>
      <c r="B43" s="113" t="s">
        <v>6018</v>
      </c>
      <c r="C43" s="116" t="s">
        <v>5726</v>
      </c>
      <c r="D43" s="114" t="s">
        <v>4366</v>
      </c>
      <c r="E43" s="114" t="s">
        <v>5973</v>
      </c>
      <c r="F43" s="114"/>
      <c r="G43" s="113" t="s">
        <v>5988</v>
      </c>
      <c r="H43" s="109" t="str">
        <f>VLOOKUP(A43,'Casos Todos'!$D$2:$D$911,1,FALSE)</f>
        <v>bcibank/v1/obtieneRentabilidadFondo</v>
      </c>
    </row>
    <row r="44" spans="1:8">
      <c r="A44" s="110" t="s">
        <v>5762</v>
      </c>
      <c r="B44" s="110" t="s">
        <v>6019</v>
      </c>
      <c r="C44" s="116" t="s">
        <v>5726</v>
      </c>
      <c r="D44" s="114" t="s">
        <v>4366</v>
      </c>
      <c r="E44" s="112" t="s">
        <v>5973</v>
      </c>
      <c r="F44" s="112"/>
      <c r="G44" s="110" t="s">
        <v>5988</v>
      </c>
      <c r="H44" s="109" t="str">
        <f>VLOOKUP(A44,'Casos Todos'!$D$2:$D$911,1,FALSE)</f>
        <v>bcibank/v1/obtieneOperacionesTransito</v>
      </c>
    </row>
    <row r="45" spans="1:8">
      <c r="A45" s="113" t="s">
        <v>5782</v>
      </c>
      <c r="B45" s="113" t="s">
        <v>6020</v>
      </c>
      <c r="C45" s="116" t="s">
        <v>5726</v>
      </c>
      <c r="D45" s="114" t="s">
        <v>4366</v>
      </c>
      <c r="E45" s="114" t="s">
        <v>5973</v>
      </c>
      <c r="F45" s="114"/>
      <c r="G45" s="113" t="s">
        <v>5988</v>
      </c>
      <c r="H45" s="109" t="str">
        <f>VLOOKUP(A45,'Casos Todos'!$D$2:$D$911,1,FALSE)</f>
        <v>bcibank/v1/obtieneFondosMutuos</v>
      </c>
    </row>
    <row r="46" spans="1:8" ht="25">
      <c r="A46" s="110" t="s">
        <v>5773</v>
      </c>
      <c r="B46" s="110" t="s">
        <v>6021</v>
      </c>
      <c r="C46" s="116" t="s">
        <v>5726</v>
      </c>
      <c r="D46" s="114" t="s">
        <v>4366</v>
      </c>
      <c r="E46" s="112" t="s">
        <v>5973</v>
      </c>
      <c r="F46" s="112"/>
      <c r="G46" s="110" t="s">
        <v>5988</v>
      </c>
      <c r="H46" s="109" t="str">
        <f>VLOOKUP(A46,'Casos Todos'!$D$2:$D$911,1,FALSE)</f>
        <v>bcibank/v1/obtieneFondosCartolaHistorica</v>
      </c>
    </row>
    <row r="47" spans="1:8" ht="25">
      <c r="A47" s="113" t="s">
        <v>5766</v>
      </c>
      <c r="B47" s="113" t="s">
        <v>6022</v>
      </c>
      <c r="C47" s="116" t="s">
        <v>5726</v>
      </c>
      <c r="D47" s="114" t="s">
        <v>4366</v>
      </c>
      <c r="E47" s="114" t="s">
        <v>5973</v>
      </c>
      <c r="F47" s="114"/>
      <c r="G47" s="113" t="s">
        <v>5988</v>
      </c>
      <c r="H47" s="109" t="str">
        <f>VLOOKUP(A47,'Casos Todos'!$D$2:$D$911,1,FALSE)</f>
        <v>bcibank/v1/obtieneFondosCartolaCliente</v>
      </c>
    </row>
    <row r="48" spans="1:8">
      <c r="A48" s="110" t="s">
        <v>5765</v>
      </c>
      <c r="B48" s="110" t="s">
        <v>6023</v>
      </c>
      <c r="C48" s="116" t="s">
        <v>5726</v>
      </c>
      <c r="D48" s="114" t="s">
        <v>4366</v>
      </c>
      <c r="E48" s="112" t="s">
        <v>5973</v>
      </c>
      <c r="F48" s="112"/>
      <c r="G48" s="110" t="s">
        <v>5988</v>
      </c>
      <c r="H48" s="109" t="str">
        <f>VLOOKUP(A48,'Casos Todos'!$D$2:$D$911,1,FALSE)</f>
        <v>bcibank/v1/obtieneEvolucionCuota</v>
      </c>
    </row>
    <row r="49" spans="1:8" ht="25">
      <c r="A49" s="113" t="s">
        <v>5775</v>
      </c>
      <c r="B49" s="113" t="s">
        <v>6024</v>
      </c>
      <c r="C49" s="116" t="s">
        <v>5726</v>
      </c>
      <c r="D49" s="114" t="s">
        <v>4366</v>
      </c>
      <c r="E49" s="114" t="s">
        <v>5973</v>
      </c>
      <c r="F49" s="114"/>
      <c r="G49" s="113" t="s">
        <v>5988</v>
      </c>
      <c r="H49" s="109" t="str">
        <f>VLOOKUP(A49,'Casos Todos'!$D$2:$D$911,1,FALSE)</f>
        <v>bcibank/v1/obtieneCuentasCartolaHistorica</v>
      </c>
    </row>
    <row r="50" spans="1:8">
      <c r="A50" s="110" t="s">
        <v>5767</v>
      </c>
      <c r="B50" s="110" t="s">
        <v>6025</v>
      </c>
      <c r="C50" s="116" t="s">
        <v>5726</v>
      </c>
      <c r="D50" s="114" t="s">
        <v>4366</v>
      </c>
      <c r="E50" s="112" t="s">
        <v>5973</v>
      </c>
      <c r="F50" s="112"/>
      <c r="G50" s="110" t="s">
        <v>5988</v>
      </c>
      <c r="H50" s="109" t="str">
        <f>VLOOKUP(A50,'Casos Todos'!$D$2:$D$911,1,FALSE)</f>
        <v>bcibank/v1/obtieneArchivosInformativos</v>
      </c>
    </row>
    <row r="51" spans="1:8" ht="25">
      <c r="A51" s="113" t="s">
        <v>5755</v>
      </c>
      <c r="B51" s="113" t="s">
        <v>6026</v>
      </c>
      <c r="C51" s="116" t="s">
        <v>5726</v>
      </c>
      <c r="D51" s="114" t="s">
        <v>4366</v>
      </c>
      <c r="E51" s="114" t="s">
        <v>5973</v>
      </c>
      <c r="F51" s="114"/>
      <c r="G51" s="113" t="s">
        <v>5988</v>
      </c>
      <c r="H51" s="109" t="str">
        <f>VLOOKUP(A51,'Casos Todos'!$D$2:$D$911,1,FALSE)</f>
        <v>bcibank/v1/obtieneAnosCartolaHistorica</v>
      </c>
    </row>
    <row r="52" spans="1:8" ht="25">
      <c r="A52" s="110" t="s">
        <v>5744</v>
      </c>
      <c r="B52" s="110" t="s">
        <v>6027</v>
      </c>
      <c r="C52" s="116" t="s">
        <v>5726</v>
      </c>
      <c r="D52" s="114" t="s">
        <v>4366</v>
      </c>
      <c r="E52" s="112" t="s">
        <v>5973</v>
      </c>
      <c r="F52" s="112"/>
      <c r="G52" s="110" t="s">
        <v>5988</v>
      </c>
      <c r="H52" s="109" t="str">
        <f>VLOOKUP(A52,'Casos Todos'!$D$2:$D$911,1,FALSE)</f>
        <v>bcibank/v1/obtenerTramosHorarios</v>
      </c>
    </row>
    <row r="53" spans="1:8">
      <c r="A53" s="113" t="s">
        <v>5771</v>
      </c>
      <c r="B53" s="113" t="s">
        <v>6028</v>
      </c>
      <c r="C53" s="116" t="s">
        <v>5726</v>
      </c>
      <c r="D53" s="114" t="s">
        <v>4366</v>
      </c>
      <c r="E53" s="114" t="s">
        <v>5973</v>
      </c>
      <c r="F53" s="114"/>
      <c r="G53" s="113" t="s">
        <v>5988</v>
      </c>
      <c r="H53" s="109" t="str">
        <f>VLOOKUP(A53,'Casos Todos'!$D$2:$D$911,1,FALSE)</f>
        <v>bcibank/v1/obtenerMontosMaximosRescate</v>
      </c>
    </row>
    <row r="54" spans="1:8" ht="25">
      <c r="A54" s="110" t="s">
        <v>5756</v>
      </c>
      <c r="B54" s="110" t="s">
        <v>6029</v>
      </c>
      <c r="C54" s="116" t="s">
        <v>5726</v>
      </c>
      <c r="D54" s="114" t="s">
        <v>4366</v>
      </c>
      <c r="E54" s="112" t="s">
        <v>5973</v>
      </c>
      <c r="F54" s="112"/>
      <c r="G54" s="110" t="s">
        <v>5988</v>
      </c>
      <c r="H54" s="109" t="str">
        <f>VLOOKUP(A54,'Casos Todos'!$D$2:$D$911,1,FALSE)</f>
        <v>bcibank/v1/obtenerListadoDocumentos</v>
      </c>
    </row>
    <row r="55" spans="1:8" ht="25">
      <c r="A55" s="113" t="s">
        <v>5760</v>
      </c>
      <c r="B55" s="113" t="s">
        <v>6030</v>
      </c>
      <c r="C55" s="116" t="s">
        <v>5726</v>
      </c>
      <c r="D55" s="114" t="s">
        <v>4366</v>
      </c>
      <c r="E55" s="114" t="s">
        <v>5973</v>
      </c>
      <c r="F55" s="114"/>
      <c r="G55" s="113" t="s">
        <v>5988</v>
      </c>
      <c r="H55" s="109" t="str">
        <f>VLOOKUP(A55,'Casos Todos'!$D$2:$D$911,1,FALSE)</f>
        <v>bcibank/v1/obtenerHorariosRescate</v>
      </c>
    </row>
    <row r="56" spans="1:8">
      <c r="A56" s="110" t="s">
        <v>5779</v>
      </c>
      <c r="B56" s="110" t="s">
        <v>6031</v>
      </c>
      <c r="C56" s="116" t="s">
        <v>5726</v>
      </c>
      <c r="D56" s="114" t="s">
        <v>4366</v>
      </c>
      <c r="E56" s="112" t="s">
        <v>5973</v>
      </c>
      <c r="F56" s="112"/>
      <c r="G56" s="110" t="s">
        <v>5988</v>
      </c>
      <c r="H56" s="109" t="str">
        <f>VLOOKUP(A56,'Casos Todos'!$D$2:$D$911,1,FALSE)</f>
        <v>bcibank/v1/obtenerFechaPagoRescate</v>
      </c>
    </row>
    <row r="57" spans="1:8">
      <c r="A57" s="113" t="s">
        <v>5792</v>
      </c>
      <c r="B57" s="113" t="s">
        <v>6032</v>
      </c>
      <c r="C57" s="116" t="s">
        <v>5726</v>
      </c>
      <c r="D57" s="114" t="s">
        <v>4366</v>
      </c>
      <c r="E57" s="114" t="s">
        <v>5973</v>
      </c>
      <c r="F57" s="114"/>
      <c r="G57" s="113" t="s">
        <v>5988</v>
      </c>
      <c r="H57" s="109" t="str">
        <f>VLOOKUP(A57,'Casos Todos'!$D$2:$D$911,1,FALSE)</f>
        <v>bcibank/v1/obtenerDetalleCuentaFondoMutuo</v>
      </c>
    </row>
    <row r="58" spans="1:8">
      <c r="A58" s="110" t="s">
        <v>5746</v>
      </c>
      <c r="B58" s="110" t="s">
        <v>6033</v>
      </c>
      <c r="C58" s="116" t="s">
        <v>5726</v>
      </c>
      <c r="D58" s="114" t="s">
        <v>4366</v>
      </c>
      <c r="E58" s="112" t="s">
        <v>5973</v>
      </c>
      <c r="F58" s="112"/>
      <c r="G58" s="110" t="s">
        <v>5988</v>
      </c>
      <c r="H58" s="109" t="str">
        <f>VLOOKUP(A58,'Casos Todos'!$D$2:$D$911,1,FALSE)</f>
        <v>bcibank/v1/obtenerCuentasCliente</v>
      </c>
    </row>
    <row r="59" spans="1:8">
      <c r="A59" s="113" t="s">
        <v>5764</v>
      </c>
      <c r="B59" s="113" t="s">
        <v>6034</v>
      </c>
      <c r="C59" s="116" t="s">
        <v>5726</v>
      </c>
      <c r="D59" s="114" t="s">
        <v>4366</v>
      </c>
      <c r="E59" s="114" t="s">
        <v>5973</v>
      </c>
      <c r="F59" s="114"/>
      <c r="G59" s="113" t="s">
        <v>5988</v>
      </c>
      <c r="H59" s="109" t="str">
        <f>VLOOKUP(A59,'Casos Todos'!$D$2:$D$911,1,FALSE)</f>
        <v>bcibank/v1/obtenerCuentaFondo</v>
      </c>
    </row>
    <row r="60" spans="1:8">
      <c r="A60" s="110" t="s">
        <v>5788</v>
      </c>
      <c r="B60" s="110" t="s">
        <v>6035</v>
      </c>
      <c r="C60" s="116" t="s">
        <v>5726</v>
      </c>
      <c r="D60" s="114" t="s">
        <v>4366</v>
      </c>
      <c r="E60" s="112" t="s">
        <v>5973</v>
      </c>
      <c r="F60" s="112"/>
      <c r="G60" s="110" t="s">
        <v>5988</v>
      </c>
      <c r="H60" s="109" t="str">
        <f>VLOOKUP(A60,'Casos Todos'!$D$2:$D$911,1,FALSE)</f>
        <v>bcibank/v1/obtenerComisionRescate</v>
      </c>
    </row>
    <row r="61" spans="1:8">
      <c r="A61" s="113" t="s">
        <v>5747</v>
      </c>
      <c r="B61" s="113" t="s">
        <v>6036</v>
      </c>
      <c r="C61" s="116" t="s">
        <v>5726</v>
      </c>
      <c r="D61" s="114" t="s">
        <v>4366</v>
      </c>
      <c r="E61" s="114" t="s">
        <v>5973</v>
      </c>
      <c r="F61" s="114"/>
      <c r="G61" s="113" t="s">
        <v>5988</v>
      </c>
      <c r="H61" s="109" t="str">
        <f>VLOOKUP(A61,'Casos Todos'!$D$2:$D$911,1,FALSE)</f>
        <v>bcibank/v1/obtenerComisionInversion</v>
      </c>
    </row>
    <row r="62" spans="1:8">
      <c r="A62" s="110" t="s">
        <v>5784</v>
      </c>
      <c r="B62" s="110" t="s">
        <v>6037</v>
      </c>
      <c r="C62" s="116" t="s">
        <v>5726</v>
      </c>
      <c r="D62" s="114" t="s">
        <v>4366</v>
      </c>
      <c r="E62" s="112" t="s">
        <v>5973</v>
      </c>
      <c r="F62" s="112"/>
      <c r="G62" s="110" t="s">
        <v>5988</v>
      </c>
      <c r="H62" s="109" t="str">
        <f>VLOOKUP(A62,'Casos Todos'!$D$2:$D$911,1,FALSE)</f>
        <v>bcibank/v1/listarRegimenTributario</v>
      </c>
    </row>
    <row r="63" spans="1:8">
      <c r="A63" s="113" t="s">
        <v>5800</v>
      </c>
      <c r="B63" s="113" t="s">
        <v>6038</v>
      </c>
      <c r="C63" s="116" t="s">
        <v>5726</v>
      </c>
      <c r="D63" s="114" t="s">
        <v>4366</v>
      </c>
      <c r="E63" s="114" t="s">
        <v>5973</v>
      </c>
      <c r="F63" s="114"/>
      <c r="G63" s="113" t="s">
        <v>5988</v>
      </c>
      <c r="H63" s="109" t="str">
        <f>VLOOKUP(A63,'Casos Todos'!$D$2:$D$911,1,FALSE)</f>
        <v>bcibank/v1/get_client_data_by_rut</v>
      </c>
    </row>
    <row r="64" spans="1:8">
      <c r="A64" s="110" t="s">
        <v>6039</v>
      </c>
      <c r="B64" s="110" t="s">
        <v>6040</v>
      </c>
      <c r="C64" s="116" t="s">
        <v>5726</v>
      </c>
      <c r="D64" s="114" t="s">
        <v>4366</v>
      </c>
      <c r="E64" s="112" t="s">
        <v>5973</v>
      </c>
      <c r="F64" s="112"/>
      <c r="G64" s="110" t="s">
        <v>5988</v>
      </c>
      <c r="H64" s="109" t="str">
        <f>VLOOKUP(A64,'Casos Todos'!$D$2:$D$911,1,FALSE)</f>
        <v>bcibank/v1/generacionCMF532</v>
      </c>
    </row>
    <row r="65" spans="1:8">
      <c r="A65" s="113" t="s">
        <v>5803</v>
      </c>
      <c r="B65" s="113" t="s">
        <v>6041</v>
      </c>
      <c r="C65" s="116" t="s">
        <v>5726</v>
      </c>
      <c r="D65" s="114" t="s">
        <v>4366</v>
      </c>
      <c r="E65" s="114" t="s">
        <v>5973</v>
      </c>
      <c r="F65" s="114"/>
      <c r="G65" s="113" t="s">
        <v>5988</v>
      </c>
      <c r="H65" s="109" t="str">
        <f>VLOOKUP(A65,'Casos Todos'!$D$2:$D$911,1,FALSE)</f>
        <v>bcibank/v1/exportacionTower</v>
      </c>
    </row>
    <row r="66" spans="1:8">
      <c r="A66" s="110" t="s">
        <v>6042</v>
      </c>
      <c r="B66" s="110" t="s">
        <v>6043</v>
      </c>
      <c r="C66" s="116" t="s">
        <v>5726</v>
      </c>
      <c r="D66" s="114" t="s">
        <v>4366</v>
      </c>
      <c r="E66" s="112" t="s">
        <v>5973</v>
      </c>
      <c r="F66" s="112"/>
      <c r="G66" s="110" t="s">
        <v>5988</v>
      </c>
      <c r="H66" s="109" t="str">
        <f>VLOOKUP(A66,'Casos Todos'!$D$2:$D$911,1,FALSE)</f>
        <v>bcibank/v1/exportacionCMF532</v>
      </c>
    </row>
    <row r="67" spans="1:8">
      <c r="A67" s="113" t="s">
        <v>5776</v>
      </c>
      <c r="B67" s="113" t="s">
        <v>6044</v>
      </c>
      <c r="C67" s="116" t="s">
        <v>5726</v>
      </c>
      <c r="D67" s="114" t="s">
        <v>4366</v>
      </c>
      <c r="E67" s="114" t="s">
        <v>5973</v>
      </c>
      <c r="F67" s="114"/>
      <c r="G67" s="113" t="s">
        <v>5988</v>
      </c>
      <c r="H67" s="109" t="str">
        <f>VLOOKUP(A67,'Casos Todos'!$D$2:$D$911,1,FALSE)</f>
        <v>bcibank/v1/entradaRepoFrontOn</v>
      </c>
    </row>
    <row r="68" spans="1:8">
      <c r="A68" s="110" t="s">
        <v>5757</v>
      </c>
      <c r="B68" s="110" t="s">
        <v>6045</v>
      </c>
      <c r="C68" s="116" t="s">
        <v>5726</v>
      </c>
      <c r="D68" s="114" t="s">
        <v>4366</v>
      </c>
      <c r="E68" s="112" t="s">
        <v>5973</v>
      </c>
      <c r="F68" s="112"/>
      <c r="G68" s="110" t="s">
        <v>5988</v>
      </c>
      <c r="H68" s="109" t="str">
        <f>VLOOKUP(A68,'Casos Todos'!$D$2:$D$911,1,FALSE)</f>
        <v>bcibank/v1/entradaEjeDirectaCVD</v>
      </c>
    </row>
    <row r="69" spans="1:8">
      <c r="A69" s="113" t="s">
        <v>5749</v>
      </c>
      <c r="B69" s="113" t="s">
        <v>6046</v>
      </c>
      <c r="C69" s="116" t="s">
        <v>5726</v>
      </c>
      <c r="D69" s="114" t="s">
        <v>4366</v>
      </c>
      <c r="E69" s="114" t="s">
        <v>5973</v>
      </c>
      <c r="F69" s="114"/>
      <c r="G69" s="113" t="s">
        <v>5988</v>
      </c>
      <c r="H69" s="109" t="str">
        <f>VLOOKUP(A69,'Casos Todos'!$D$2:$D$911,1,FALSE)</f>
        <v>bcibank/v1/entradaCuotasFrontOn</v>
      </c>
    </row>
    <row r="70" spans="1:8">
      <c r="A70" s="110" t="s">
        <v>5789</v>
      </c>
      <c r="B70" s="110" t="s">
        <v>6047</v>
      </c>
      <c r="C70" s="116" t="s">
        <v>5726</v>
      </c>
      <c r="D70" s="114" t="s">
        <v>4366</v>
      </c>
      <c r="E70" s="112" t="s">
        <v>5973</v>
      </c>
      <c r="F70" s="112"/>
      <c r="G70" s="110" t="s">
        <v>5988</v>
      </c>
      <c r="H70" s="109" t="str">
        <f>VLOOKUP(A70,'Casos Todos'!$D$2:$D$911,1,FALSE)</f>
        <v>bcibank/v1/entradaAlpFrontOn</v>
      </c>
    </row>
    <row r="71" spans="1:8">
      <c r="A71" s="113" t="s">
        <v>5763</v>
      </c>
      <c r="B71" s="113" t="s">
        <v>6048</v>
      </c>
      <c r="C71" s="116" t="s">
        <v>5726</v>
      </c>
      <c r="D71" s="114" t="s">
        <v>4366</v>
      </c>
      <c r="E71" s="114" t="s">
        <v>5973</v>
      </c>
      <c r="F71" s="114"/>
      <c r="G71" s="113" t="s">
        <v>5988</v>
      </c>
      <c r="H71" s="109" t="str">
        <f>VLOOKUP(A71,'Casos Todos'!$D$2:$D$911,1,FALSE)</f>
        <v>bcibank/v1/detalleMovimientoFondoCliente</v>
      </c>
    </row>
    <row r="72" spans="1:8">
      <c r="A72" s="110" t="s">
        <v>5780</v>
      </c>
      <c r="B72" s="110" t="s">
        <v>6049</v>
      </c>
      <c r="C72" s="116" t="s">
        <v>5726</v>
      </c>
      <c r="D72" s="114" t="s">
        <v>4366</v>
      </c>
      <c r="E72" s="112" t="s">
        <v>5973</v>
      </c>
      <c r="F72" s="112"/>
      <c r="G72" s="110" t="s">
        <v>5988</v>
      </c>
      <c r="H72" s="109" t="str">
        <f>VLOOKUP(A72,'Casos Todos'!$D$2:$D$911,1,FALSE)</f>
        <v>bcibank/v1/consultarRentabilidad</v>
      </c>
    </row>
    <row r="73" spans="1:8" ht="25">
      <c r="A73" s="113" t="s">
        <v>6050</v>
      </c>
      <c r="B73" s="113" t="s">
        <v>6051</v>
      </c>
      <c r="C73" s="116" t="s">
        <v>5726</v>
      </c>
      <c r="D73" s="114" t="s">
        <v>4366</v>
      </c>
      <c r="E73" s="114" t="s">
        <v>5973</v>
      </c>
      <c r="F73" s="114"/>
      <c r="G73" s="113" t="s">
        <v>5988</v>
      </c>
      <c r="H73" s="109" t="str">
        <f>VLOOKUP(A73,'Casos Todos'!$D$2:$D$911,1,FALSE)</f>
        <v>bcibank/v1/consultarPatasSwap</v>
      </c>
    </row>
    <row r="74" spans="1:8">
      <c r="A74" s="110" t="s">
        <v>5750</v>
      </c>
      <c r="B74" s="110" t="s">
        <v>6052</v>
      </c>
      <c r="C74" s="116" t="s">
        <v>5726</v>
      </c>
      <c r="D74" s="114" t="s">
        <v>4366</v>
      </c>
      <c r="E74" s="112" t="s">
        <v>5973</v>
      </c>
      <c r="F74" s="112"/>
      <c r="G74" s="110" t="s">
        <v>5988</v>
      </c>
      <c r="H74" s="109" t="str">
        <f>VLOOKUP(A74,'Casos Todos'!$D$2:$D$911,1,FALSE)</f>
        <v>bcibank/v1/consultarParticipe</v>
      </c>
    </row>
    <row r="75" spans="1:8">
      <c r="A75" s="113" t="s">
        <v>5791</v>
      </c>
      <c r="B75" s="113" t="s">
        <v>6053</v>
      </c>
      <c r="C75" s="116" t="s">
        <v>5726</v>
      </c>
      <c r="D75" s="114" t="s">
        <v>4366</v>
      </c>
      <c r="E75" s="114" t="s">
        <v>5973</v>
      </c>
      <c r="F75" s="114"/>
      <c r="G75" s="113" t="s">
        <v>5988</v>
      </c>
      <c r="H75" s="109" t="str">
        <f>VLOOKUP(A75,'Casos Todos'!$D$2:$D$911,1,FALSE)</f>
        <v>bcibank/v1/consultarParticipeFATCA</v>
      </c>
    </row>
    <row r="76" spans="1:8" ht="25">
      <c r="A76" s="110" t="s">
        <v>5790</v>
      </c>
      <c r="B76" s="110" t="s">
        <v>6054</v>
      </c>
      <c r="C76" s="116" t="s">
        <v>5726</v>
      </c>
      <c r="D76" s="114" t="s">
        <v>4366</v>
      </c>
      <c r="E76" s="112" t="s">
        <v>5973</v>
      </c>
      <c r="F76" s="112"/>
      <c r="G76" s="110" t="s">
        <v>5988</v>
      </c>
      <c r="H76" s="109" t="str">
        <f>VLOOKUP(A76,'Casos Todos'!$D$2:$D$911,1,FALSE)</f>
        <v>bcibank/v1/consultarInversionesProgramadas</v>
      </c>
    </row>
    <row r="77" spans="1:8" ht="25">
      <c r="A77" s="113" t="s">
        <v>6055</v>
      </c>
      <c r="B77" s="113" t="s">
        <v>6056</v>
      </c>
      <c r="C77" s="116" t="s">
        <v>5726</v>
      </c>
      <c r="D77" s="114" t="s">
        <v>4366</v>
      </c>
      <c r="E77" s="114" t="s">
        <v>5973</v>
      </c>
      <c r="F77" s="114"/>
      <c r="G77" s="113" t="s">
        <v>5988</v>
      </c>
      <c r="H77" s="109" t="str">
        <f>VLOOKUP(A77,'Casos Todos'!$D$2:$D$911,1,FALSE)</f>
        <v>bcibank/v1/consultarFlujosSwap</v>
      </c>
    </row>
    <row r="78" spans="1:8">
      <c r="A78" s="110" t="s">
        <v>5783</v>
      </c>
      <c r="B78" s="110" t="s">
        <v>6057</v>
      </c>
      <c r="C78" s="116" t="s">
        <v>5726</v>
      </c>
      <c r="D78" s="114" t="s">
        <v>4366</v>
      </c>
      <c r="E78" s="112" t="s">
        <v>5973</v>
      </c>
      <c r="F78" s="112"/>
      <c r="G78" s="110" t="s">
        <v>5988</v>
      </c>
      <c r="H78" s="109" t="str">
        <f>VLOOKUP(A78,'Casos Todos'!$D$2:$D$911,1,FALSE)</f>
        <v>bcibank/v1/consultarDetalleInversionProgramada</v>
      </c>
    </row>
    <row r="79" spans="1:8">
      <c r="A79" s="113" t="s">
        <v>5796</v>
      </c>
      <c r="B79" s="113" t="s">
        <v>6058</v>
      </c>
      <c r="C79" s="116" t="s">
        <v>5726</v>
      </c>
      <c r="D79" s="114" t="s">
        <v>4366</v>
      </c>
      <c r="E79" s="114" t="s">
        <v>5973</v>
      </c>
      <c r="F79" s="114"/>
      <c r="G79" s="113" t="s">
        <v>5988</v>
      </c>
      <c r="H79" s="109" t="str">
        <f>VLOOKUP(A79,'Casos Todos'!$D$2:$D$911,1,FALSE)</f>
        <v>bcibank/v1/consultarCGFFondoMutuo</v>
      </c>
    </row>
    <row r="80" spans="1:8">
      <c r="A80" s="110" t="s">
        <v>5799</v>
      </c>
      <c r="B80" s="110" t="s">
        <v>6059</v>
      </c>
      <c r="C80" s="116" t="s">
        <v>5726</v>
      </c>
      <c r="D80" s="114" t="s">
        <v>4366</v>
      </c>
      <c r="E80" s="112" t="s">
        <v>5973</v>
      </c>
      <c r="F80" s="112"/>
      <c r="G80" s="110" t="s">
        <v>5988</v>
      </c>
      <c r="H80" s="109" t="str">
        <f>VLOOKUP(A80,'Casos Todos'!$D$2:$D$911,1,FALSE)</f>
        <v>bcibank/v1/consultarBloqueoCuenta</v>
      </c>
    </row>
  </sheetData>
  <autoFilter ref="A1:H80"/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752"/>
  <sheetViews>
    <sheetView tabSelected="1" zoomScaleNormal="100" workbookViewId="0">
      <pane ySplit="1" topLeftCell="A2" activePane="bottomLeft" state="frozen"/>
      <selection pane="bottomLeft" activeCell="E6" sqref="E6"/>
    </sheetView>
  </sheetViews>
  <sheetFormatPr baseColWidth="10" defaultRowHeight="14.5"/>
  <cols>
    <col min="1" max="1" width="9.453125" bestFit="1" customWidth="1"/>
    <col min="2" max="2" width="9.54296875" bestFit="1" customWidth="1"/>
    <col min="3" max="3" width="10.90625" customWidth="1"/>
    <col min="4" max="4" width="27.7265625" customWidth="1"/>
    <col min="5" max="5" width="38.54296875" customWidth="1"/>
    <col min="6" max="6" width="37.453125" style="11" customWidth="1"/>
    <col min="7" max="7" width="12.7265625" style="11" customWidth="1"/>
    <col min="8" max="8" width="4.81640625" style="11" customWidth="1"/>
    <col min="9" max="9" width="12.1796875" style="11" customWidth="1"/>
    <col min="10" max="10" width="7.36328125" style="11" customWidth="1"/>
    <col min="11" max="11" width="10.08984375" style="11" customWidth="1"/>
    <col min="12" max="12" width="10.54296875" style="11" customWidth="1"/>
    <col min="13" max="13" width="12.453125" style="11" customWidth="1"/>
    <col min="14" max="14" width="9.54296875" style="11" customWidth="1"/>
    <col min="15" max="15" width="7.90625" style="11" customWidth="1"/>
    <col min="16" max="16" width="6.90625" style="11" customWidth="1"/>
    <col min="17" max="18" width="8.6328125" style="11" bestFit="1" customWidth="1"/>
    <col min="19" max="19" width="50.6328125" customWidth="1"/>
    <col min="20" max="20" width="68.90625" customWidth="1"/>
    <col min="21" max="21" width="29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>
      <c r="A1" s="14" t="s">
        <v>1511</v>
      </c>
      <c r="B1" s="14" t="s">
        <v>1487</v>
      </c>
      <c r="C1" s="14" t="s">
        <v>1517</v>
      </c>
      <c r="D1" s="14" t="s">
        <v>5713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5714</v>
      </c>
      <c r="U1" s="14" t="s">
        <v>1519</v>
      </c>
      <c r="V1" s="14" t="s">
        <v>5723</v>
      </c>
      <c r="W1" s="14" t="s">
        <v>5722</v>
      </c>
      <c r="X1" s="14" t="s">
        <v>5724</v>
      </c>
      <c r="Y1" s="14" t="s">
        <v>5725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5715</v>
      </c>
      <c r="AE1" s="14" t="s">
        <v>5716</v>
      </c>
      <c r="AF1" s="14" t="s">
        <v>1520</v>
      </c>
      <c r="AG1" s="14" t="s">
        <v>1521</v>
      </c>
      <c r="AH1" s="14" t="s">
        <v>5718</v>
      </c>
      <c r="AI1" s="14" t="s">
        <v>5717</v>
      </c>
      <c r="AJ1" s="14" t="s">
        <v>5625</v>
      </c>
      <c r="AK1" s="14" t="s">
        <v>5672</v>
      </c>
      <c r="AL1" s="14" t="s">
        <v>5719</v>
      </c>
      <c r="AM1" s="14" t="s">
        <v>5720</v>
      </c>
    </row>
    <row r="2" spans="1:39" s="19" customFormat="1" ht="14.5" customHeight="1">
      <c r="A2" t="s">
        <v>277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VLOOKUP(B2,BaseMetodos!$A$2:$F$2173,5,FALSE)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5721</v>
      </c>
      <c r="W2" s="19" t="s">
        <v>5721</v>
      </c>
      <c r="X2" s="19" t="str">
        <f>VLOOKUP(D2,'Info Metodos'!$A$2:$D$90,4,FALSE)</f>
        <v>SI</v>
      </c>
      <c r="Y2" s="19" t="str">
        <f>VLOOKUP(D2,'Info Metodos'!$A$2:$D$90,3,FALSE)</f>
        <v>GET</v>
      </c>
    </row>
    <row r="3" spans="1:39" s="19" customFormat="1" ht="14.5" customHeight="1">
      <c r="A3" t="s">
        <v>277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VLOOKUP(B3,BaseMetodos!$A$2:$F$2173,5,FALSE)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5721</v>
      </c>
      <c r="W3" s="19" t="s">
        <v>5721</v>
      </c>
      <c r="X3" s="19" t="str">
        <f>VLOOKUP(D3,'Info Metodos'!$A$2:$D$90,4,FALSE)</f>
        <v>SI</v>
      </c>
      <c r="Y3" s="19" t="str">
        <f>VLOOKUP(D3,'Info Metodos'!$A$2:$D$90,3,FALSE)</f>
        <v>GET</v>
      </c>
    </row>
    <row r="4" spans="1:39" s="19" customFormat="1" ht="14.5" customHeight="1">
      <c r="A4" t="s">
        <v>277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VLOOKUP(B4,BaseMetodos!$A$2:$F$2173,5,FALSE)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5721</v>
      </c>
      <c r="W4" s="19" t="s">
        <v>5721</v>
      </c>
      <c r="X4" s="19" t="str">
        <f>VLOOKUP(D4,'Info Metodos'!$A$2:$D$90,4,FALSE)</f>
        <v>SI</v>
      </c>
      <c r="Y4" s="19" t="str">
        <f>VLOOKUP(D4,'Info Metodos'!$A$2:$D$90,3,FALSE)</f>
        <v>GET</v>
      </c>
    </row>
    <row r="5" spans="1:39" s="19" customFormat="1" ht="14.5" customHeight="1">
      <c r="A5" t="s">
        <v>277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VLOOKUP(B5,BaseMetodos!$A$2:$F$2173,5,FALSE)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5721</v>
      </c>
      <c r="W5" s="19" t="s">
        <v>5721</v>
      </c>
      <c r="X5" s="19" t="str">
        <f>VLOOKUP(D5,'Info Metodos'!$A$2:$D$90,4,FALSE)</f>
        <v>SI</v>
      </c>
      <c r="Y5" s="19" t="str">
        <f>VLOOKUP(D5,'Info Metodos'!$A$2:$D$90,3,FALSE)</f>
        <v>GET</v>
      </c>
    </row>
    <row r="6" spans="1:39" s="19" customFormat="1" ht="14.5" customHeight="1">
      <c r="A6" t="s">
        <v>277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VLOOKUP(B6,BaseMetodos!$A$2:$F$2173,5,FALSE)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5721</v>
      </c>
      <c r="W6" s="19" t="s">
        <v>5721</v>
      </c>
      <c r="X6" s="19" t="str">
        <f>VLOOKUP(D6,'Info Metodos'!$A$2:$D$90,4,FALSE)</f>
        <v>SI</v>
      </c>
      <c r="Y6" s="19" t="str">
        <f>VLOOKUP(D6,'Info Metodos'!$A$2:$D$90,3,FALSE)</f>
        <v>GET</v>
      </c>
    </row>
    <row r="7" spans="1:39" s="19" customFormat="1" ht="14.5" customHeight="1">
      <c r="A7" t="s">
        <v>277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VLOOKUP(B7,BaseMetodos!$A$2:$F$2173,5,FALSE)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5721</v>
      </c>
      <c r="W7" s="19" t="s">
        <v>5721</v>
      </c>
      <c r="X7" s="19" t="str">
        <f>VLOOKUP(D7,'Info Metodos'!$A$2:$D$90,4,FALSE)</f>
        <v>SI</v>
      </c>
      <c r="Y7" s="19" t="str">
        <f>VLOOKUP(D7,'Info Metodos'!$A$2:$D$90,3,FALSE)</f>
        <v>GET</v>
      </c>
    </row>
    <row r="8" spans="1:39" s="19" customFormat="1" ht="14.5" customHeight="1">
      <c r="A8" t="s">
        <v>277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VLOOKUP(B8,BaseMetodos!$A$2:$F$2173,5,FALSE)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5721</v>
      </c>
      <c r="W8" s="19" t="s">
        <v>5721</v>
      </c>
      <c r="X8" s="19" t="str">
        <f>VLOOKUP(D8,'Info Metodos'!$A$2:$D$90,4,FALSE)</f>
        <v>SI</v>
      </c>
      <c r="Y8" s="19" t="str">
        <f>VLOOKUP(D8,'Info Metodos'!$A$2:$D$90,3,FALSE)</f>
        <v>GET</v>
      </c>
    </row>
    <row r="9" spans="1:39" s="19" customFormat="1" ht="14.5" customHeight="1">
      <c r="A9" t="s">
        <v>277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VLOOKUP(B9,BaseMetodos!$A$2:$F$2173,5,FALSE)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5721</v>
      </c>
      <c r="W9" s="19" t="s">
        <v>5721</v>
      </c>
      <c r="X9" s="19" t="str">
        <f>VLOOKUP(D9,'Info Metodos'!$A$2:$D$90,4,FALSE)</f>
        <v>SI</v>
      </c>
      <c r="Y9" s="19" t="str">
        <f>VLOOKUP(D9,'Info Metodos'!$A$2:$D$90,3,FALSE)</f>
        <v>GET</v>
      </c>
    </row>
    <row r="10" spans="1:39" s="19" customFormat="1" ht="14.5" customHeight="1">
      <c r="A10" t="s">
        <v>277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VLOOKUP(B10,BaseMetodos!$A$2:$F$2173,5,FALSE)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5721</v>
      </c>
      <c r="W10" s="19" t="s">
        <v>5721</v>
      </c>
      <c r="X10" s="19" t="str">
        <f>VLOOKUP(D10,'Info Metodos'!$A$2:$D$90,4,FALSE)</f>
        <v>SI</v>
      </c>
      <c r="Y10" s="19" t="str">
        <f>VLOOKUP(D10,'Info Metodos'!$A$2:$D$90,3,FALSE)</f>
        <v>GET</v>
      </c>
    </row>
    <row r="11" spans="1:39" s="19" customFormat="1" ht="14.5" customHeight="1">
      <c r="A11" t="s">
        <v>277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VLOOKUP(B11,BaseMetodos!$A$2:$F$2173,5,FALSE)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4691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5721</v>
      </c>
      <c r="W11" s="19" t="s">
        <v>5721</v>
      </c>
      <c r="X11" s="19" t="str">
        <f>VLOOKUP(D11,'Info Metodos'!$A$2:$D$90,4,FALSE)</f>
        <v>SI</v>
      </c>
      <c r="Y11" s="19" t="str">
        <f>VLOOKUP(D11,'Info Metodos'!$A$2:$D$90,3,FALSE)</f>
        <v>GET</v>
      </c>
    </row>
    <row r="12" spans="1:39" s="19" customFormat="1" ht="14.5" customHeight="1">
      <c r="A12" t="s">
        <v>277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VLOOKUP(B12,BaseMetodos!$A$2:$F$2173,5,FALSE)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5721</v>
      </c>
      <c r="W12" s="19" t="s">
        <v>5721</v>
      </c>
      <c r="X12" s="19" t="str">
        <f>VLOOKUP(D12,'Info Metodos'!$A$2:$D$90,4,FALSE)</f>
        <v>SI</v>
      </c>
      <c r="Y12" s="19" t="str">
        <f>VLOOKUP(D12,'Info Metodos'!$A$2:$D$90,3,FALSE)</f>
        <v>GET</v>
      </c>
    </row>
    <row r="13" spans="1:39" s="19" customFormat="1" ht="14.5" customHeight="1">
      <c r="A13" t="s">
        <v>277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VLOOKUP(B13,BaseMetodos!$A$2:$F$2173,5,FALSE)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5721</v>
      </c>
      <c r="W13" s="19" t="s">
        <v>5721</v>
      </c>
      <c r="X13" s="19" t="str">
        <f>VLOOKUP(D13,'Info Metodos'!$A$2:$D$90,4,FALSE)</f>
        <v>SI</v>
      </c>
      <c r="Y13" s="19" t="str">
        <f>VLOOKUP(D13,'Info Metodos'!$A$2:$D$90,3,FALSE)</f>
        <v>GET</v>
      </c>
    </row>
    <row r="14" spans="1:39" ht="14.5" customHeight="1">
      <c r="A14" t="s">
        <v>277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VLOOKUP(B14,BaseMetodos!$A$2:$F$2173,5,FALSE)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5721</v>
      </c>
      <c r="W14" s="19" t="s">
        <v>5721</v>
      </c>
      <c r="X14" s="19" t="str">
        <f>VLOOKUP(D14,'Info Metodos'!$A$2:$D$90,4,FALSE)</f>
        <v>SI</v>
      </c>
      <c r="Y14" s="19" t="str">
        <f>VLOOKUP(D14,'Info Metodos'!$A$2:$D$90,3,FALSE)</f>
        <v>GET</v>
      </c>
    </row>
    <row r="15" spans="1:39" ht="14.5" customHeight="1">
      <c r="A15" t="s">
        <v>277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VLOOKUP(B15,BaseMetodos!$A$2:$F$2173,5,FALSE)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5721</v>
      </c>
      <c r="W15" s="19" t="s">
        <v>5721</v>
      </c>
      <c r="X15" s="19" t="str">
        <f>VLOOKUP(D15,'Info Metodos'!$A$2:$D$90,4,FALSE)</f>
        <v>SI</v>
      </c>
      <c r="Y15" s="19" t="str">
        <f>VLOOKUP(D15,'Info Metodos'!$A$2:$D$90,3,FALSE)</f>
        <v>GET</v>
      </c>
    </row>
    <row r="16" spans="1:39" ht="14.5" customHeight="1">
      <c r="A16" t="s">
        <v>277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VLOOKUP(B16,BaseMetodos!$A$2:$F$2173,5,FALSE)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4691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5721</v>
      </c>
      <c r="W16" s="19" t="s">
        <v>5721</v>
      </c>
      <c r="X16" s="19" t="str">
        <f>VLOOKUP(D16,'Info Metodos'!$A$2:$D$90,4,FALSE)</f>
        <v>SI</v>
      </c>
      <c r="Y16" s="19" t="str">
        <f>VLOOKUP(D16,'Info Metodos'!$A$2:$D$90,3,FALSE)</f>
        <v>GET</v>
      </c>
    </row>
    <row r="17" spans="1:25" ht="14.5" customHeight="1">
      <c r="A17" t="s">
        <v>277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VLOOKUP(B17,BaseMetodos!$A$2:$F$2173,5,FALSE)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5721</v>
      </c>
      <c r="W17" s="19" t="s">
        <v>5721</v>
      </c>
      <c r="X17" s="19" t="str">
        <f>VLOOKUP(D17,'Info Metodos'!$A$2:$D$90,4,FALSE)</f>
        <v>SI</v>
      </c>
      <c r="Y17" s="19" t="str">
        <f>VLOOKUP(D17,'Info Metodos'!$A$2:$D$90,3,FALSE)</f>
        <v>GET</v>
      </c>
    </row>
    <row r="18" spans="1:25" ht="14.5" customHeight="1">
      <c r="A18" t="s">
        <v>277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VLOOKUP(B18,BaseMetodos!$A$2:$F$2173,5,FALSE)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5721</v>
      </c>
      <c r="W18" s="19" t="s">
        <v>5721</v>
      </c>
      <c r="X18" s="19" t="str">
        <f>VLOOKUP(D18,'Info Metodos'!$A$2:$D$90,4,FALSE)</f>
        <v>SI</v>
      </c>
      <c r="Y18" s="19" t="str">
        <f>VLOOKUP(D18,'Info Metodos'!$A$2:$D$90,3,FALSE)</f>
        <v>GET</v>
      </c>
    </row>
    <row r="19" spans="1:25" ht="14.5" customHeight="1">
      <c r="A19" t="s">
        <v>277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VLOOKUP(B19,BaseMetodos!$A$2:$F$2173,5,FALSE)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5721</v>
      </c>
      <c r="W19" s="19" t="s">
        <v>5721</v>
      </c>
      <c r="X19" s="19" t="str">
        <f>VLOOKUP(D19,'Info Metodos'!$A$2:$D$90,4,FALSE)</f>
        <v>SI</v>
      </c>
      <c r="Y19" s="19" t="str">
        <f>VLOOKUP(D19,'Info Metodos'!$A$2:$D$90,3,FALSE)</f>
        <v>GET</v>
      </c>
    </row>
    <row r="20" spans="1:25" ht="14.5" customHeight="1">
      <c r="A20" t="s">
        <v>277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VLOOKUP(B20,BaseMetodos!$A$2:$F$2173,5,FALSE)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5721</v>
      </c>
      <c r="W20" s="19" t="s">
        <v>5721</v>
      </c>
      <c r="X20" s="19" t="str">
        <f>VLOOKUP(D20,'Info Metodos'!$A$2:$D$90,4,FALSE)</f>
        <v>SI</v>
      </c>
      <c r="Y20" s="19" t="str">
        <f>VLOOKUP(D20,'Info Metodos'!$A$2:$D$90,3,FALSE)</f>
        <v>GET</v>
      </c>
    </row>
    <row r="21" spans="1:25" ht="14.5" customHeight="1">
      <c r="A21" t="s">
        <v>277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VLOOKUP(B21,BaseMetodos!$A$2:$F$2173,5,FALSE)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5721</v>
      </c>
      <c r="W21" s="19" t="s">
        <v>5721</v>
      </c>
      <c r="X21" s="19" t="str">
        <f>VLOOKUP(D21,'Info Metodos'!$A$2:$D$90,4,FALSE)</f>
        <v>SI</v>
      </c>
      <c r="Y21" s="19" t="str">
        <f>VLOOKUP(D21,'Info Metodos'!$A$2:$D$90,3,FALSE)</f>
        <v>GET</v>
      </c>
    </row>
    <row r="22" spans="1:25" ht="14.5" customHeight="1">
      <c r="A22" t="s">
        <v>277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VLOOKUP(B22,BaseMetodos!$A$2:$F$2173,5,FALSE)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5721</v>
      </c>
      <c r="W22" s="19" t="s">
        <v>5721</v>
      </c>
      <c r="X22" s="19" t="str">
        <f>VLOOKUP(D22,'Info Metodos'!$A$2:$D$90,4,FALSE)</f>
        <v>SI</v>
      </c>
      <c r="Y22" s="19" t="str">
        <f>VLOOKUP(D22,'Info Metodos'!$A$2:$D$90,3,FALSE)</f>
        <v>GET</v>
      </c>
    </row>
    <row r="23" spans="1:25" s="19" customFormat="1" ht="14.5" customHeight="1">
      <c r="A23" t="s">
        <v>277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VLOOKUP(B23,BaseMetodos!$A$2:$F$2173,5,FALSE)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5721</v>
      </c>
      <c r="W23" s="19" t="s">
        <v>5721</v>
      </c>
      <c r="X23" s="19" t="str">
        <f>VLOOKUP(D23,'Info Metodos'!$A$2:$D$90,4,FALSE)</f>
        <v>SI</v>
      </c>
      <c r="Y23" s="19" t="str">
        <f>VLOOKUP(D23,'Info Metodos'!$A$2:$D$90,3,FALSE)</f>
        <v>GET</v>
      </c>
    </row>
    <row r="24" spans="1:25" s="19" customFormat="1" ht="14.5" customHeight="1">
      <c r="A24" t="s">
        <v>277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VLOOKUP(B24,BaseMetodos!$A$2:$F$2173,5,FALSE)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5721</v>
      </c>
      <c r="W24" s="19" t="s">
        <v>5721</v>
      </c>
      <c r="X24" s="19" t="str">
        <f>VLOOKUP(D24,'Info Metodos'!$A$2:$D$90,4,FALSE)</f>
        <v>SI</v>
      </c>
      <c r="Y24" s="19" t="str">
        <f>VLOOKUP(D24,'Info Metodos'!$A$2:$D$90,3,FALSE)</f>
        <v>GET</v>
      </c>
    </row>
    <row r="25" spans="1:25" s="19" customFormat="1" ht="14.5" customHeight="1">
      <c r="A25" t="s">
        <v>277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VLOOKUP(B25,BaseMetodos!$A$2:$F$2173,5,FALSE)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4691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5721</v>
      </c>
      <c r="W25" s="19" t="s">
        <v>5721</v>
      </c>
      <c r="X25" s="19" t="str">
        <f>VLOOKUP(D25,'Info Metodos'!$A$2:$D$90,4,FALSE)</f>
        <v>SI</v>
      </c>
      <c r="Y25" s="19" t="str">
        <f>VLOOKUP(D25,'Info Metodos'!$A$2:$D$90,3,FALSE)</f>
        <v>GET</v>
      </c>
    </row>
    <row r="26" spans="1:25" s="19" customFormat="1" ht="14.5" customHeight="1">
      <c r="A26" t="s">
        <v>277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VLOOKUP(B26,BaseMetodos!$A$2:$F$2173,5,FALSE)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5721</v>
      </c>
      <c r="W26" s="19" t="s">
        <v>5721</v>
      </c>
      <c r="X26" s="19" t="str">
        <f>VLOOKUP(D26,'Info Metodos'!$A$2:$D$90,4,FALSE)</f>
        <v>SI</v>
      </c>
      <c r="Y26" s="19" t="str">
        <f>VLOOKUP(D26,'Info Metodos'!$A$2:$D$90,3,FALSE)</f>
        <v>GET</v>
      </c>
    </row>
    <row r="27" spans="1:25" ht="14.5" customHeight="1">
      <c r="A27" t="s">
        <v>277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VLOOKUP(B27,BaseMetodos!$A$2:$F$2173,5,FALSE)</f>
        <v>bcibank/v1/entradaCuotasFrontOn</v>
      </c>
      <c r="E27" t="str">
        <f>VLOOKUP(B27,BaseMetodos!$A$2:$F$1177,6,FALSE)</f>
        <v>frontOn/entrada/cuota</v>
      </c>
      <c r="F27" s="53" t="s">
        <v>5579</v>
      </c>
      <c r="G27" s="10" t="s">
        <v>1527</v>
      </c>
      <c r="H27" s="10" t="s">
        <v>5578</v>
      </c>
      <c r="I27" s="10" t="s">
        <v>5680</v>
      </c>
      <c r="J27" s="10" t="s">
        <v>258</v>
      </c>
      <c r="K27" s="10">
        <v>1000</v>
      </c>
      <c r="L27" s="10" t="s">
        <v>5580</v>
      </c>
      <c r="M27" s="10"/>
      <c r="N27" s="10"/>
      <c r="O27" s="10"/>
      <c r="P27" s="10"/>
      <c r="Q27" s="10"/>
      <c r="R27" s="10"/>
      <c r="S27" t="s">
        <v>5804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5721</v>
      </c>
      <c r="W27" s="19" t="s">
        <v>5721</v>
      </c>
      <c r="X27" s="19" t="str">
        <f>VLOOKUP(D27,'Info Metodos'!$A$2:$D$90,4,FALSE)</f>
        <v>SI</v>
      </c>
      <c r="Y27" s="19" t="str">
        <f>VLOOKUP(D27,'Info Metodos'!$A$2:$D$90,3,FALSE)</f>
        <v>GET</v>
      </c>
    </row>
    <row r="28" spans="1:25" ht="14.5" customHeight="1">
      <c r="A28" t="s">
        <v>277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VLOOKUP(B28,BaseMetodos!$A$2:$F$2173,5,FALSE)</f>
        <v>bcibank/v1/entradaCuotasFrontOn</v>
      </c>
      <c r="E28" t="str">
        <f>VLOOKUP(B28,BaseMetodos!$A$2:$F$1177,6,FALSE)</f>
        <v>frontOn/entrada/cuota</v>
      </c>
      <c r="F28" s="53" t="s">
        <v>5579</v>
      </c>
      <c r="G28" s="10" t="s">
        <v>1527</v>
      </c>
      <c r="H28" s="10" t="s">
        <v>5578</v>
      </c>
      <c r="I28" s="10" t="s">
        <v>5581</v>
      </c>
      <c r="J28" s="10" t="s">
        <v>258</v>
      </c>
      <c r="K28" s="10">
        <v>1000</v>
      </c>
      <c r="L28" s="10" t="s">
        <v>5580</v>
      </c>
      <c r="M28" s="10"/>
      <c r="N28" s="10"/>
      <c r="O28" s="10"/>
      <c r="P28" s="10"/>
      <c r="Q28" s="10"/>
      <c r="R28" s="10"/>
      <c r="S28" t="s">
        <v>5805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5721</v>
      </c>
      <c r="W28" s="19" t="s">
        <v>5721</v>
      </c>
      <c r="X28" s="19" t="str">
        <f>VLOOKUP(D28,'Info Metodos'!$A$2:$D$90,4,FALSE)</f>
        <v>SI</v>
      </c>
      <c r="Y28" s="19" t="str">
        <f>VLOOKUP(D28,'Info Metodos'!$A$2:$D$90,3,FALSE)</f>
        <v>GET</v>
      </c>
    </row>
    <row r="29" spans="1:25" ht="14.5" customHeight="1">
      <c r="A29" t="s">
        <v>277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VLOOKUP(B29,BaseMetodos!$A$2:$F$2173,5,FALSE)</f>
        <v>bcibank/v1/entradaCuotasFrontOn</v>
      </c>
      <c r="E29" t="str">
        <f>VLOOKUP(B29,BaseMetodos!$A$2:$F$1177,6,FALSE)</f>
        <v>frontOn/entrada/cuota</v>
      </c>
      <c r="F29" s="53" t="s">
        <v>5579</v>
      </c>
      <c r="G29" s="10" t="s">
        <v>1527</v>
      </c>
      <c r="H29" s="10" t="s">
        <v>5578</v>
      </c>
      <c r="I29" s="10" t="s">
        <v>5582</v>
      </c>
      <c r="J29" s="10" t="s">
        <v>258</v>
      </c>
      <c r="K29" s="10">
        <v>1000</v>
      </c>
      <c r="L29" s="10" t="s">
        <v>5580</v>
      </c>
      <c r="M29" s="10"/>
      <c r="N29" s="10"/>
      <c r="O29" s="10"/>
      <c r="P29" s="10"/>
      <c r="Q29" s="10"/>
      <c r="R29" s="10"/>
      <c r="S29" t="s">
        <v>5806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5721</v>
      </c>
      <c r="W29" s="19" t="s">
        <v>5721</v>
      </c>
      <c r="X29" s="19" t="str">
        <f>VLOOKUP(D29,'Info Metodos'!$A$2:$D$90,4,FALSE)</f>
        <v>SI</v>
      </c>
      <c r="Y29" s="19" t="str">
        <f>VLOOKUP(D29,'Info Metodos'!$A$2:$D$90,3,FALSE)</f>
        <v>GET</v>
      </c>
    </row>
    <row r="30" spans="1:25" ht="14.5" customHeight="1">
      <c r="A30" t="s">
        <v>277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VLOOKUP(B30,BaseMetodos!$A$2:$F$2173,5,FALSE)</f>
        <v>bcibank/v1/entradaCuotasFrontOn</v>
      </c>
      <c r="E30" t="str">
        <f>VLOOKUP(B30,BaseMetodos!$A$2:$F$1177,6,FALSE)</f>
        <v>frontOn/entrada/cuota</v>
      </c>
      <c r="F30" s="53" t="s">
        <v>5579</v>
      </c>
      <c r="G30" s="10" t="s">
        <v>1527</v>
      </c>
      <c r="H30" s="10" t="s">
        <v>5578</v>
      </c>
      <c r="I30" s="10" t="s">
        <v>5581</v>
      </c>
      <c r="J30" s="10" t="s">
        <v>5584</v>
      </c>
      <c r="K30" s="10">
        <v>1000</v>
      </c>
      <c r="L30" s="10" t="s">
        <v>5580</v>
      </c>
      <c r="M30" s="10"/>
      <c r="N30" s="10"/>
      <c r="O30" s="10"/>
      <c r="P30" s="10"/>
      <c r="Q30" s="10"/>
      <c r="R30" s="10"/>
      <c r="S30" t="s">
        <v>5807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5721</v>
      </c>
      <c r="W30" s="19" t="s">
        <v>5721</v>
      </c>
      <c r="X30" s="19" t="str">
        <f>VLOOKUP(D30,'Info Metodos'!$A$2:$D$90,4,FALSE)</f>
        <v>SI</v>
      </c>
      <c r="Y30" s="19" t="str">
        <f>VLOOKUP(D30,'Info Metodos'!$A$2:$D$90,3,FALSE)</f>
        <v>GET</v>
      </c>
    </row>
    <row r="31" spans="1:25" ht="14.5" customHeight="1">
      <c r="A31" t="s">
        <v>277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VLOOKUP(B31,BaseMetodos!$A$2:$F$2173,5,FALSE)</f>
        <v>bcibank/v1/entradaCuotasFrontOn</v>
      </c>
      <c r="E31" t="str">
        <f>VLOOKUP(B31,BaseMetodos!$A$2:$F$1177,6,FALSE)</f>
        <v>frontOn/entrada/cuota</v>
      </c>
      <c r="F31" s="53" t="s">
        <v>5579</v>
      </c>
      <c r="G31" s="10" t="s">
        <v>5585</v>
      </c>
      <c r="H31" s="10" t="s">
        <v>5578</v>
      </c>
      <c r="I31" s="10" t="s">
        <v>5581</v>
      </c>
      <c r="J31" s="10" t="s">
        <v>258</v>
      </c>
      <c r="K31" s="10">
        <v>1000</v>
      </c>
      <c r="L31" s="10" t="s">
        <v>5580</v>
      </c>
      <c r="M31" s="10"/>
      <c r="N31" s="10"/>
      <c r="O31" s="10"/>
      <c r="P31" s="10"/>
      <c r="Q31" s="10"/>
      <c r="R31" s="10"/>
      <c r="S31" t="s">
        <v>5808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5721</v>
      </c>
      <c r="W31" s="19" t="s">
        <v>5721</v>
      </c>
      <c r="X31" s="19" t="str">
        <f>VLOOKUP(D31,'Info Metodos'!$A$2:$D$90,4,FALSE)</f>
        <v>SI</v>
      </c>
      <c r="Y31" s="19" t="str">
        <f>VLOOKUP(D31,'Info Metodos'!$A$2:$D$90,3,FALSE)</f>
        <v>GET</v>
      </c>
    </row>
    <row r="32" spans="1:25" ht="14.5" customHeight="1">
      <c r="A32" t="s">
        <v>277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VLOOKUP(B32,BaseMetodos!$A$2:$F$2173,5,FALSE)</f>
        <v>bcibank/v1/entradaCuotasFrontOn</v>
      </c>
      <c r="E32" t="str">
        <f>VLOOKUP(B32,BaseMetodos!$A$2:$F$1177,6,FALSE)</f>
        <v>frontOn/entrada/cuota</v>
      </c>
      <c r="F32" s="53" t="s">
        <v>5579</v>
      </c>
      <c r="G32" s="10" t="s">
        <v>1527</v>
      </c>
      <c r="H32" s="10" t="s">
        <v>5578</v>
      </c>
      <c r="I32" s="10" t="s">
        <v>5581</v>
      </c>
      <c r="J32" s="10" t="s">
        <v>258</v>
      </c>
      <c r="K32" s="10">
        <v>1000</v>
      </c>
      <c r="L32" s="10" t="s">
        <v>5580</v>
      </c>
      <c r="M32" s="10"/>
      <c r="N32" s="10"/>
      <c r="O32" s="10"/>
      <c r="P32" s="10"/>
      <c r="Q32" s="10"/>
      <c r="R32" s="10"/>
      <c r="S32" t="s">
        <v>5809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5721</v>
      </c>
      <c r="W32" s="19" t="s">
        <v>5721</v>
      </c>
      <c r="X32" s="19" t="str">
        <f>VLOOKUP(D32,'Info Metodos'!$A$2:$D$90,4,FALSE)</f>
        <v>SI</v>
      </c>
      <c r="Y32" s="19" t="str">
        <f>VLOOKUP(D32,'Info Metodos'!$A$2:$D$90,3,FALSE)</f>
        <v>GET</v>
      </c>
    </row>
    <row r="33" spans="1:25" ht="14.5" customHeight="1">
      <c r="A33" t="s">
        <v>277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VLOOKUP(B33,BaseMetodos!$A$2:$F$2173,5,FALSE)</f>
        <v>bcibank/v1/entradaCuotasFrontOn</v>
      </c>
      <c r="E33" t="str">
        <f>VLOOKUP(B33,BaseMetodos!$A$2:$F$1177,6,FALSE)</f>
        <v>frontOn/entrada/cuota</v>
      </c>
      <c r="F33" s="53" t="s">
        <v>5579</v>
      </c>
      <c r="G33" s="10" t="s">
        <v>5418</v>
      </c>
      <c r="H33" s="10" t="s">
        <v>5578</v>
      </c>
      <c r="I33" s="10" t="s">
        <v>5581</v>
      </c>
      <c r="J33" s="10" t="s">
        <v>258</v>
      </c>
      <c r="K33" s="10">
        <v>1000</v>
      </c>
      <c r="L33" s="10" t="s">
        <v>5580</v>
      </c>
      <c r="M33" s="10"/>
      <c r="N33" s="10"/>
      <c r="O33" s="10"/>
      <c r="P33" s="10"/>
      <c r="Q33" s="10"/>
      <c r="R33" s="10"/>
      <c r="S33" t="s">
        <v>5810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5721</v>
      </c>
      <c r="W33" s="19" t="s">
        <v>5721</v>
      </c>
      <c r="X33" s="19" t="str">
        <f>VLOOKUP(D33,'Info Metodos'!$A$2:$D$90,4,FALSE)</f>
        <v>SI</v>
      </c>
      <c r="Y33" s="19" t="str">
        <f>VLOOKUP(D33,'Info Metodos'!$A$2:$D$90,3,FALSE)</f>
        <v>GET</v>
      </c>
    </row>
    <row r="34" spans="1:25" ht="14.5" customHeight="1">
      <c r="A34" t="s">
        <v>277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VLOOKUP(B34,BaseMetodos!$A$2:$F$2173,5,FALSE)</f>
        <v>bcibank/v1/entradaCuotasFrontOn</v>
      </c>
      <c r="E34" t="str">
        <f>VLOOKUP(B34,BaseMetodos!$A$2:$F$1177,6,FALSE)</f>
        <v>frontOn/entrada/cuota</v>
      </c>
      <c r="F34" s="53" t="s">
        <v>5579</v>
      </c>
      <c r="G34" s="10" t="s">
        <v>5417</v>
      </c>
      <c r="H34" s="10" t="s">
        <v>5578</v>
      </c>
      <c r="I34" s="10" t="s">
        <v>5581</v>
      </c>
      <c r="J34" s="10" t="s">
        <v>258</v>
      </c>
      <c r="K34" s="10">
        <v>1000</v>
      </c>
      <c r="L34" s="10" t="s">
        <v>5580</v>
      </c>
      <c r="M34" s="10"/>
      <c r="N34" s="10"/>
      <c r="O34" s="10"/>
      <c r="P34" s="10"/>
      <c r="Q34" s="10"/>
      <c r="R34" s="10"/>
      <c r="S34" t="s">
        <v>5811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5721</v>
      </c>
      <c r="W34" s="19" t="s">
        <v>5721</v>
      </c>
      <c r="X34" s="19" t="str">
        <f>VLOOKUP(D34,'Info Metodos'!$A$2:$D$90,4,FALSE)</f>
        <v>SI</v>
      </c>
      <c r="Y34" s="19" t="str">
        <f>VLOOKUP(D34,'Info Metodos'!$A$2:$D$90,3,FALSE)</f>
        <v>GET</v>
      </c>
    </row>
    <row r="35" spans="1:25" ht="14.5" customHeight="1">
      <c r="A35" t="s">
        <v>277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VLOOKUP(B35,BaseMetodos!$A$2:$F$2173,5,FALSE)</f>
        <v>bcibank/v1/entradaCuotasFrontOn</v>
      </c>
      <c r="E35" t="str">
        <f>VLOOKUP(B35,BaseMetodos!$A$2:$F$1177,6,FALSE)</f>
        <v>frontOn/entrada/cuota</v>
      </c>
      <c r="F35" s="53" t="s">
        <v>5579</v>
      </c>
      <c r="G35" s="10" t="s">
        <v>5418</v>
      </c>
      <c r="H35" s="10" t="s">
        <v>5578</v>
      </c>
      <c r="I35" s="10" t="s">
        <v>5581</v>
      </c>
      <c r="J35" s="10" t="s">
        <v>258</v>
      </c>
      <c r="K35" s="10">
        <v>-1000</v>
      </c>
      <c r="L35" s="10" t="s">
        <v>5580</v>
      </c>
      <c r="M35" s="10"/>
      <c r="N35" s="10"/>
      <c r="O35" s="10"/>
      <c r="P35" s="10"/>
      <c r="Q35" s="10"/>
      <c r="R35" s="10"/>
      <c r="S35" t="s">
        <v>5812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5721</v>
      </c>
      <c r="W35" s="19" t="s">
        <v>5721</v>
      </c>
      <c r="X35" s="19" t="str">
        <f>VLOOKUP(D35,'Info Metodos'!$A$2:$D$90,4,FALSE)</f>
        <v>SI</v>
      </c>
      <c r="Y35" s="19" t="str">
        <f>VLOOKUP(D35,'Info Metodos'!$A$2:$D$90,3,FALSE)</f>
        <v>GET</v>
      </c>
    </row>
    <row r="36" spans="1:25" ht="14.5" customHeight="1">
      <c r="A36" t="s">
        <v>277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VLOOKUP(B36,BaseMetodos!$A$2:$F$2173,5,FALSE)</f>
        <v>bcibank/v1/entradaCuotasFrontOn</v>
      </c>
      <c r="E36" t="str">
        <f>VLOOKUP(B36,BaseMetodos!$A$2:$F$1177,6,FALSE)</f>
        <v>frontOn/entrada/cuota</v>
      </c>
      <c r="F36" s="53" t="s">
        <v>5579</v>
      </c>
      <c r="G36" s="10" t="s">
        <v>5418</v>
      </c>
      <c r="H36" s="10" t="s">
        <v>5578</v>
      </c>
      <c r="I36" s="10" t="s">
        <v>5581</v>
      </c>
      <c r="J36" s="10" t="s">
        <v>258</v>
      </c>
      <c r="K36" s="10">
        <v>9999999999999990</v>
      </c>
      <c r="L36" s="10" t="s">
        <v>5580</v>
      </c>
      <c r="M36" s="10"/>
      <c r="N36" s="10"/>
      <c r="O36" s="10"/>
      <c r="P36" s="10"/>
      <c r="Q36" s="10"/>
      <c r="R36" s="10"/>
      <c r="S36" t="s">
        <v>5813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5721</v>
      </c>
      <c r="W36" s="19" t="s">
        <v>5721</v>
      </c>
      <c r="X36" s="19" t="str">
        <f>VLOOKUP(D36,'Info Metodos'!$A$2:$D$90,4,FALSE)</f>
        <v>SI</v>
      </c>
      <c r="Y36" s="19" t="str">
        <f>VLOOKUP(D36,'Info Metodos'!$A$2:$D$90,3,FALSE)</f>
        <v>GET</v>
      </c>
    </row>
    <row r="37" spans="1:25" ht="14.5" customHeight="1">
      <c r="A37" t="s">
        <v>277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VLOOKUP(B37,BaseMetodos!$A$2:$F$2173,5,FALSE)</f>
        <v>bcibank/v1/entradaCuotasFrontOn</v>
      </c>
      <c r="E37" t="str">
        <f>VLOOKUP(B37,BaseMetodos!$A$2:$F$1177,6,FALSE)</f>
        <v>frontOn/entrada/cuota</v>
      </c>
      <c r="F37" s="53" t="s">
        <v>5579</v>
      </c>
      <c r="G37" s="10" t="s">
        <v>1527</v>
      </c>
      <c r="H37" s="10" t="s">
        <v>5578</v>
      </c>
      <c r="I37" s="10" t="s">
        <v>5581</v>
      </c>
      <c r="J37" s="10" t="s">
        <v>5419</v>
      </c>
      <c r="K37" s="10">
        <v>1000</v>
      </c>
      <c r="L37" s="10" t="s">
        <v>5580</v>
      </c>
      <c r="M37" s="10"/>
      <c r="N37" s="10"/>
      <c r="O37" s="10"/>
      <c r="P37" s="10"/>
      <c r="Q37" s="10"/>
      <c r="R37" s="10"/>
      <c r="S37" t="s">
        <v>5814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5721</v>
      </c>
      <c r="W37" s="19" t="s">
        <v>5721</v>
      </c>
      <c r="X37" s="19" t="str">
        <f>VLOOKUP(D37,'Info Metodos'!$A$2:$D$90,4,FALSE)</f>
        <v>SI</v>
      </c>
      <c r="Y37" s="19" t="str">
        <f>VLOOKUP(D37,'Info Metodos'!$A$2:$D$90,3,FALSE)</f>
        <v>GET</v>
      </c>
    </row>
    <row r="38" spans="1:25" ht="14.5" customHeight="1">
      <c r="A38" t="s">
        <v>277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VLOOKUP(B38,BaseMetodos!$A$2:$F$2173,5,FALSE)</f>
        <v>bcibank/v1/entradaCuotasFrontOn</v>
      </c>
      <c r="E38" t="str">
        <f>VLOOKUP(B38,BaseMetodos!$A$2:$F$1177,6,FALSE)</f>
        <v>frontOn/entrada/cuota</v>
      </c>
      <c r="F38" s="53" t="s">
        <v>5579</v>
      </c>
      <c r="G38" s="10" t="s">
        <v>5418</v>
      </c>
      <c r="H38" s="10" t="s">
        <v>5578</v>
      </c>
      <c r="I38" s="10" t="s">
        <v>5581</v>
      </c>
      <c r="J38" s="10" t="s">
        <v>5419</v>
      </c>
      <c r="K38" s="10">
        <v>1000</v>
      </c>
      <c r="L38" s="10" t="s">
        <v>5580</v>
      </c>
      <c r="M38" s="10"/>
      <c r="N38" s="10"/>
      <c r="O38" s="10"/>
      <c r="P38" s="10"/>
      <c r="Q38" s="10"/>
      <c r="R38" s="10"/>
      <c r="S38" t="s">
        <v>5815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5721</v>
      </c>
      <c r="W38" s="19" t="s">
        <v>5721</v>
      </c>
      <c r="X38" s="19" t="str">
        <f>VLOOKUP(D38,'Info Metodos'!$A$2:$D$90,4,FALSE)</f>
        <v>SI</v>
      </c>
      <c r="Y38" s="19" t="str">
        <f>VLOOKUP(D38,'Info Metodos'!$A$2:$D$90,3,FALSE)</f>
        <v>GET</v>
      </c>
    </row>
    <row r="39" spans="1:25" ht="14.5" customHeight="1">
      <c r="A39" t="s">
        <v>277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VLOOKUP(B39,BaseMetodos!$A$2:$F$2173,5,FALSE)</f>
        <v>bcibank/v1/entradaCuotasFrontOn</v>
      </c>
      <c r="E39" t="str">
        <f>VLOOKUP(B39,BaseMetodos!$A$2:$F$1177,6,FALSE)</f>
        <v>frontOn/entrada/cuota</v>
      </c>
      <c r="F39" s="53" t="s">
        <v>5579</v>
      </c>
      <c r="G39" s="10" t="s">
        <v>5417</v>
      </c>
      <c r="H39" s="10" t="s">
        <v>5578</v>
      </c>
      <c r="I39" s="10" t="s">
        <v>5581</v>
      </c>
      <c r="J39" s="10" t="s">
        <v>5419</v>
      </c>
      <c r="K39" s="10">
        <v>1000</v>
      </c>
      <c r="L39" s="10" t="s">
        <v>5580</v>
      </c>
      <c r="M39" s="10"/>
      <c r="N39" s="10"/>
      <c r="O39" s="10"/>
      <c r="P39" s="10"/>
      <c r="Q39" s="10"/>
      <c r="R39" s="10"/>
      <c r="S39" t="s">
        <v>5816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5721</v>
      </c>
      <c r="W39" s="19" t="s">
        <v>5721</v>
      </c>
      <c r="X39" s="19" t="str">
        <f>VLOOKUP(D39,'Info Metodos'!$A$2:$D$90,4,FALSE)</f>
        <v>SI</v>
      </c>
      <c r="Y39" s="19" t="str">
        <f>VLOOKUP(D39,'Info Metodos'!$A$2:$D$90,3,FALSE)</f>
        <v>GET</v>
      </c>
    </row>
    <row r="40" spans="1:25" ht="14.5" customHeight="1">
      <c r="A40" t="s">
        <v>277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VLOOKUP(B40,BaseMetodos!$A$2:$F$2173,5,FALSE)</f>
        <v>bcibank/v1/entradaCuotasFrontOn</v>
      </c>
      <c r="E40" t="str">
        <f>VLOOKUP(B40,BaseMetodos!$A$2:$F$1177,6,FALSE)</f>
        <v>frontOn/entrada/cuota</v>
      </c>
      <c r="F40" s="53" t="s">
        <v>5579</v>
      </c>
      <c r="G40" s="10" t="s">
        <v>5600</v>
      </c>
      <c r="H40" s="10" t="s">
        <v>5578</v>
      </c>
      <c r="I40" s="10" t="s">
        <v>5581</v>
      </c>
      <c r="J40" s="10" t="s">
        <v>258</v>
      </c>
      <c r="K40" s="10">
        <v>1000</v>
      </c>
      <c r="L40" s="10" t="s">
        <v>5580</v>
      </c>
      <c r="M40" s="10"/>
      <c r="N40" s="10"/>
      <c r="O40" s="10"/>
      <c r="P40" s="10"/>
      <c r="Q40" s="10"/>
      <c r="R40" s="10"/>
      <c r="S40" t="s">
        <v>5817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5721</v>
      </c>
      <c r="W40" s="19" t="s">
        <v>5721</v>
      </c>
      <c r="X40" s="19" t="str">
        <f>VLOOKUP(D40,'Info Metodos'!$A$2:$D$90,4,FALSE)</f>
        <v>SI</v>
      </c>
      <c r="Y40" s="19" t="str">
        <f>VLOOKUP(D40,'Info Metodos'!$A$2:$D$90,3,FALSE)</f>
        <v>GET</v>
      </c>
    </row>
    <row r="41" spans="1:25" ht="14.5" customHeight="1">
      <c r="A41" t="s">
        <v>277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VLOOKUP(B41,BaseMetodos!$A$2:$F$2173,5,FALSE)</f>
        <v>bcibank/v1/entradaCuotasFrontOn</v>
      </c>
      <c r="E41" t="str">
        <f>VLOOKUP(B41,BaseMetodos!$A$2:$F$1177,6,FALSE)</f>
        <v>frontOn/entrada/cuota</v>
      </c>
      <c r="F41" s="53" t="s">
        <v>5579</v>
      </c>
      <c r="G41" s="10" t="s">
        <v>5600</v>
      </c>
      <c r="H41" s="10" t="s">
        <v>5578</v>
      </c>
      <c r="I41" s="10" t="s">
        <v>5581</v>
      </c>
      <c r="J41" s="10" t="s">
        <v>5419</v>
      </c>
      <c r="K41" s="10">
        <v>1000</v>
      </c>
      <c r="L41" s="10" t="s">
        <v>5580</v>
      </c>
      <c r="M41" s="10"/>
      <c r="N41" s="10"/>
      <c r="O41" s="10"/>
      <c r="P41" s="10"/>
      <c r="Q41" s="10"/>
      <c r="R41" s="10"/>
      <c r="S41" t="s">
        <v>5818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5721</v>
      </c>
      <c r="W41" s="19" t="s">
        <v>5721</v>
      </c>
      <c r="X41" s="19" t="str">
        <f>VLOOKUP(D41,'Info Metodos'!$A$2:$D$90,4,FALSE)</f>
        <v>SI</v>
      </c>
      <c r="Y41" s="19" t="str">
        <f>VLOOKUP(D41,'Info Metodos'!$A$2:$D$90,3,FALSE)</f>
        <v>GET</v>
      </c>
    </row>
    <row r="42" spans="1:25" ht="14.5" customHeight="1">
      <c r="A42" t="s">
        <v>277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VLOOKUP(B42,BaseMetodos!$A$2:$F$2173,5,FALSE)</f>
        <v>bcibank/v1/entradaCuotasFrontOn</v>
      </c>
      <c r="E42" t="str">
        <f>VLOOKUP(B42,BaseMetodos!$A$2:$F$1177,6,FALSE)</f>
        <v>frontOn/entrada/cuota</v>
      </c>
      <c r="F42" s="53" t="s">
        <v>5579</v>
      </c>
      <c r="G42" s="10" t="s">
        <v>1527</v>
      </c>
      <c r="H42" s="10" t="s">
        <v>5578</v>
      </c>
      <c r="I42" s="10" t="s">
        <v>5680</v>
      </c>
      <c r="J42" s="10" t="s">
        <v>258</v>
      </c>
      <c r="K42" s="10">
        <v>1000</v>
      </c>
      <c r="L42" s="10" t="s">
        <v>5834</v>
      </c>
      <c r="M42" s="10"/>
      <c r="N42" s="10"/>
      <c r="O42" s="10"/>
      <c r="P42" s="10"/>
      <c r="Q42" s="10"/>
      <c r="R42" s="10"/>
      <c r="S42" s="72" t="s">
        <v>5819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5721</v>
      </c>
      <c r="W42" s="19" t="s">
        <v>5721</v>
      </c>
      <c r="X42" s="19" t="str">
        <f>VLOOKUP(D42,'Info Metodos'!$A$2:$D$90,4,FALSE)</f>
        <v>SI</v>
      </c>
      <c r="Y42" s="19" t="str">
        <f>VLOOKUP(D42,'Info Metodos'!$A$2:$D$90,3,FALSE)</f>
        <v>GET</v>
      </c>
    </row>
    <row r="43" spans="1:25" ht="14.5" customHeight="1">
      <c r="A43" t="s">
        <v>277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VLOOKUP(B43,BaseMetodos!$A$2:$F$2173,5,FALSE)</f>
        <v>bcibank/v1/entradaCuotasFrontOn</v>
      </c>
      <c r="E43" t="str">
        <f>VLOOKUP(B43,BaseMetodos!$A$2:$F$1177,6,FALSE)</f>
        <v>frontOn/entrada/cuota</v>
      </c>
      <c r="F43" s="53" t="s">
        <v>5579</v>
      </c>
      <c r="G43" s="10" t="s">
        <v>1527</v>
      </c>
      <c r="H43" s="10" t="s">
        <v>5578</v>
      </c>
      <c r="I43" s="10" t="s">
        <v>5581</v>
      </c>
      <c r="J43" s="10" t="s">
        <v>258</v>
      </c>
      <c r="K43" s="10">
        <v>1000</v>
      </c>
      <c r="L43" s="10" t="s">
        <v>5834</v>
      </c>
      <c r="M43" s="10"/>
      <c r="N43" s="10"/>
      <c r="O43" s="10"/>
      <c r="P43" s="10"/>
      <c r="Q43" s="10"/>
      <c r="R43" s="10"/>
      <c r="S43" s="72" t="s">
        <v>5820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5721</v>
      </c>
      <c r="W43" s="19" t="s">
        <v>5721</v>
      </c>
      <c r="X43" s="19" t="str">
        <f>VLOOKUP(D43,'Info Metodos'!$A$2:$D$90,4,FALSE)</f>
        <v>SI</v>
      </c>
      <c r="Y43" s="19" t="str">
        <f>VLOOKUP(D43,'Info Metodos'!$A$2:$D$90,3,FALSE)</f>
        <v>GET</v>
      </c>
    </row>
    <row r="44" spans="1:25" ht="14.5" customHeight="1">
      <c r="A44" t="s">
        <v>277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VLOOKUP(B44,BaseMetodos!$A$2:$F$2173,5,FALSE)</f>
        <v>bcibank/v1/entradaCuotasFrontOn</v>
      </c>
      <c r="E44" t="str">
        <f>VLOOKUP(B44,BaseMetodos!$A$2:$F$1177,6,FALSE)</f>
        <v>frontOn/entrada/cuota</v>
      </c>
      <c r="F44" s="53" t="s">
        <v>5579</v>
      </c>
      <c r="G44" s="10" t="s">
        <v>1527</v>
      </c>
      <c r="H44" s="10" t="s">
        <v>5578</v>
      </c>
      <c r="I44" s="10" t="s">
        <v>5582</v>
      </c>
      <c r="J44" s="10" t="s">
        <v>258</v>
      </c>
      <c r="K44" s="10">
        <v>1000</v>
      </c>
      <c r="L44" s="10" t="s">
        <v>5834</v>
      </c>
      <c r="M44" s="10"/>
      <c r="N44" s="10"/>
      <c r="O44" s="10"/>
      <c r="P44" s="10"/>
      <c r="Q44" s="10"/>
      <c r="R44" s="10"/>
      <c r="S44" s="72" t="s">
        <v>5821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5721</v>
      </c>
      <c r="W44" s="19" t="s">
        <v>5721</v>
      </c>
      <c r="X44" s="19" t="str">
        <f>VLOOKUP(D44,'Info Metodos'!$A$2:$D$90,4,FALSE)</f>
        <v>SI</v>
      </c>
      <c r="Y44" s="19" t="str">
        <f>VLOOKUP(D44,'Info Metodos'!$A$2:$D$90,3,FALSE)</f>
        <v>GET</v>
      </c>
    </row>
    <row r="45" spans="1:25" ht="14.5" customHeight="1">
      <c r="A45" t="s">
        <v>277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VLOOKUP(B45,BaseMetodos!$A$2:$F$2173,5,FALSE)</f>
        <v>bcibank/v1/entradaCuotasFrontOn</v>
      </c>
      <c r="E45" t="str">
        <f>VLOOKUP(B45,BaseMetodos!$A$2:$F$1177,6,FALSE)</f>
        <v>frontOn/entrada/cuota</v>
      </c>
      <c r="F45" s="53" t="s">
        <v>5579</v>
      </c>
      <c r="G45" s="10" t="s">
        <v>1527</v>
      </c>
      <c r="H45" s="10" t="s">
        <v>5578</v>
      </c>
      <c r="I45" s="10" t="s">
        <v>5581</v>
      </c>
      <c r="J45" s="10" t="s">
        <v>5584</v>
      </c>
      <c r="K45" s="10">
        <v>1000</v>
      </c>
      <c r="L45" s="10" t="s">
        <v>5834</v>
      </c>
      <c r="M45" s="10"/>
      <c r="N45" s="10"/>
      <c r="O45" s="10"/>
      <c r="P45" s="10"/>
      <c r="Q45" s="10"/>
      <c r="R45" s="10"/>
      <c r="S45" s="72" t="s">
        <v>5833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5721</v>
      </c>
      <c r="W45" s="19" t="s">
        <v>5721</v>
      </c>
      <c r="X45" s="19" t="str">
        <f>VLOOKUP(D45,'Info Metodos'!$A$2:$D$90,4,FALSE)</f>
        <v>SI</v>
      </c>
      <c r="Y45" s="19" t="str">
        <f>VLOOKUP(D45,'Info Metodos'!$A$2:$D$90,3,FALSE)</f>
        <v>GET</v>
      </c>
    </row>
    <row r="46" spans="1:25" ht="14.5" customHeight="1">
      <c r="A46" t="s">
        <v>277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VLOOKUP(B46,BaseMetodos!$A$2:$F$2173,5,FALSE)</f>
        <v>bcibank/v1/entradaCuotasFrontOn</v>
      </c>
      <c r="E46" t="str">
        <f>VLOOKUP(B46,BaseMetodos!$A$2:$F$1177,6,FALSE)</f>
        <v>frontOn/entrada/cuota</v>
      </c>
      <c r="F46" s="53" t="s">
        <v>5579</v>
      </c>
      <c r="G46" s="10" t="s">
        <v>5585</v>
      </c>
      <c r="H46" s="10" t="s">
        <v>5578</v>
      </c>
      <c r="I46" s="10" t="s">
        <v>5581</v>
      </c>
      <c r="J46" s="10" t="s">
        <v>258</v>
      </c>
      <c r="K46" s="10">
        <v>1000</v>
      </c>
      <c r="L46" s="10" t="s">
        <v>5834</v>
      </c>
      <c r="M46" s="10"/>
      <c r="N46" s="10"/>
      <c r="O46" s="10"/>
      <c r="P46" s="10"/>
      <c r="Q46" s="10"/>
      <c r="R46" s="10"/>
      <c r="S46" s="72" t="s">
        <v>5832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5721</v>
      </c>
      <c r="W46" s="19" t="s">
        <v>5721</v>
      </c>
      <c r="X46" s="19" t="str">
        <f>VLOOKUP(D46,'Info Metodos'!$A$2:$D$90,4,FALSE)</f>
        <v>SI</v>
      </c>
      <c r="Y46" s="19" t="str">
        <f>VLOOKUP(D46,'Info Metodos'!$A$2:$D$90,3,FALSE)</f>
        <v>GET</v>
      </c>
    </row>
    <row r="47" spans="1:25" ht="14.5" customHeight="1">
      <c r="A47" t="s">
        <v>277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VLOOKUP(B47,BaseMetodos!$A$2:$F$2173,5,FALSE)</f>
        <v>bcibank/v1/entradaCuotasFrontOn</v>
      </c>
      <c r="E47" t="str">
        <f>VLOOKUP(B47,BaseMetodos!$A$2:$F$1177,6,FALSE)</f>
        <v>frontOn/entrada/cuota</v>
      </c>
      <c r="F47" s="53" t="s">
        <v>5579</v>
      </c>
      <c r="G47" s="10" t="s">
        <v>1527</v>
      </c>
      <c r="H47" s="10" t="s">
        <v>5578</v>
      </c>
      <c r="I47" s="10" t="s">
        <v>5581</v>
      </c>
      <c r="J47" s="10" t="s">
        <v>258</v>
      </c>
      <c r="K47" s="10">
        <v>1000</v>
      </c>
      <c r="L47" s="10" t="s">
        <v>5834</v>
      </c>
      <c r="M47" s="10"/>
      <c r="N47" s="10"/>
      <c r="O47" s="10"/>
      <c r="P47" s="10"/>
      <c r="Q47" s="10"/>
      <c r="R47" s="10"/>
      <c r="S47" s="72" t="s">
        <v>5831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5721</v>
      </c>
      <c r="W47" s="19" t="s">
        <v>5721</v>
      </c>
      <c r="X47" s="19" t="str">
        <f>VLOOKUP(D47,'Info Metodos'!$A$2:$D$90,4,FALSE)</f>
        <v>SI</v>
      </c>
      <c r="Y47" s="19" t="str">
        <f>VLOOKUP(D47,'Info Metodos'!$A$2:$D$90,3,FALSE)</f>
        <v>GET</v>
      </c>
    </row>
    <row r="48" spans="1:25" ht="14.5" customHeight="1">
      <c r="A48" t="s">
        <v>277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VLOOKUP(B48,BaseMetodos!$A$2:$F$2173,5,FALSE)</f>
        <v>bcibank/v1/entradaCuotasFrontOn</v>
      </c>
      <c r="E48" t="str">
        <f>VLOOKUP(B48,BaseMetodos!$A$2:$F$1177,6,FALSE)</f>
        <v>frontOn/entrada/cuota</v>
      </c>
      <c r="F48" s="53" t="s">
        <v>5579</v>
      </c>
      <c r="G48" s="10" t="s">
        <v>5418</v>
      </c>
      <c r="H48" s="10" t="s">
        <v>5578</v>
      </c>
      <c r="I48" s="10" t="s">
        <v>5581</v>
      </c>
      <c r="J48" s="10" t="s">
        <v>258</v>
      </c>
      <c r="K48" s="10">
        <v>1000</v>
      </c>
      <c r="L48" s="10" t="s">
        <v>5834</v>
      </c>
      <c r="M48" s="10"/>
      <c r="N48" s="10"/>
      <c r="O48" s="10"/>
      <c r="P48" s="10"/>
      <c r="Q48" s="10"/>
      <c r="R48" s="10"/>
      <c r="S48" s="72" t="s">
        <v>5830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5721</v>
      </c>
      <c r="W48" s="19" t="s">
        <v>5721</v>
      </c>
      <c r="X48" s="19" t="str">
        <f>VLOOKUP(D48,'Info Metodos'!$A$2:$D$90,4,FALSE)</f>
        <v>SI</v>
      </c>
      <c r="Y48" s="19" t="str">
        <f>VLOOKUP(D48,'Info Metodos'!$A$2:$D$90,3,FALSE)</f>
        <v>GET</v>
      </c>
    </row>
    <row r="49" spans="1:25" ht="14.5" customHeight="1">
      <c r="A49" t="s">
        <v>277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VLOOKUP(B49,BaseMetodos!$A$2:$F$2173,5,FALSE)</f>
        <v>bcibank/v1/entradaCuotasFrontOn</v>
      </c>
      <c r="E49" t="str">
        <f>VLOOKUP(B49,BaseMetodos!$A$2:$F$1177,6,FALSE)</f>
        <v>frontOn/entrada/cuota</v>
      </c>
      <c r="F49" s="53" t="s">
        <v>5579</v>
      </c>
      <c r="G49" s="10" t="s">
        <v>5417</v>
      </c>
      <c r="H49" s="10" t="s">
        <v>5578</v>
      </c>
      <c r="I49" s="10" t="s">
        <v>5581</v>
      </c>
      <c r="J49" s="10" t="s">
        <v>258</v>
      </c>
      <c r="K49" s="10">
        <v>1000</v>
      </c>
      <c r="L49" s="10" t="s">
        <v>5834</v>
      </c>
      <c r="M49" s="10"/>
      <c r="N49" s="10"/>
      <c r="O49" s="10"/>
      <c r="P49" s="10"/>
      <c r="Q49" s="10"/>
      <c r="R49" s="10"/>
      <c r="S49" s="72" t="s">
        <v>5829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5721</v>
      </c>
      <c r="W49" s="19" t="s">
        <v>5721</v>
      </c>
      <c r="X49" s="19" t="str">
        <f>VLOOKUP(D49,'Info Metodos'!$A$2:$D$90,4,FALSE)</f>
        <v>SI</v>
      </c>
      <c r="Y49" s="19" t="str">
        <f>VLOOKUP(D49,'Info Metodos'!$A$2:$D$90,3,FALSE)</f>
        <v>GET</v>
      </c>
    </row>
    <row r="50" spans="1:25" ht="14.5" customHeight="1">
      <c r="A50" t="s">
        <v>277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VLOOKUP(B50,BaseMetodos!$A$2:$F$2173,5,FALSE)</f>
        <v>bcibank/v1/entradaCuotasFrontOn</v>
      </c>
      <c r="E50" t="str">
        <f>VLOOKUP(B50,BaseMetodos!$A$2:$F$1177,6,FALSE)</f>
        <v>frontOn/entrada/cuota</v>
      </c>
      <c r="F50" s="53" t="s">
        <v>5579</v>
      </c>
      <c r="G50" s="10" t="s">
        <v>5418</v>
      </c>
      <c r="H50" s="10" t="s">
        <v>5578</v>
      </c>
      <c r="I50" s="10" t="s">
        <v>5581</v>
      </c>
      <c r="J50" s="10" t="s">
        <v>258</v>
      </c>
      <c r="K50" s="10">
        <v>-1000</v>
      </c>
      <c r="L50" s="10" t="s">
        <v>5834</v>
      </c>
      <c r="M50" s="10"/>
      <c r="N50" s="10"/>
      <c r="O50" s="10"/>
      <c r="P50" s="10"/>
      <c r="Q50" s="10"/>
      <c r="R50" s="10"/>
      <c r="S50" s="72" t="s">
        <v>5828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5721</v>
      </c>
      <c r="W50" s="19" t="s">
        <v>5721</v>
      </c>
      <c r="X50" s="19" t="str">
        <f>VLOOKUP(D50,'Info Metodos'!$A$2:$D$90,4,FALSE)</f>
        <v>SI</v>
      </c>
      <c r="Y50" s="19" t="str">
        <f>VLOOKUP(D50,'Info Metodos'!$A$2:$D$90,3,FALSE)</f>
        <v>GET</v>
      </c>
    </row>
    <row r="51" spans="1:25" ht="14.5" customHeight="1">
      <c r="A51" t="s">
        <v>277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VLOOKUP(B51,BaseMetodos!$A$2:$F$2173,5,FALSE)</f>
        <v>bcibank/v1/entradaCuotasFrontOn</v>
      </c>
      <c r="E51" t="str">
        <f>VLOOKUP(B51,BaseMetodos!$A$2:$F$1177,6,FALSE)</f>
        <v>frontOn/entrada/cuota</v>
      </c>
      <c r="F51" s="53" t="s">
        <v>5579</v>
      </c>
      <c r="G51" s="10" t="s">
        <v>5418</v>
      </c>
      <c r="H51" s="10" t="s">
        <v>5578</v>
      </c>
      <c r="I51" s="10" t="s">
        <v>5581</v>
      </c>
      <c r="J51" s="10" t="s">
        <v>258</v>
      </c>
      <c r="K51" s="10">
        <v>9999999999999990</v>
      </c>
      <c r="L51" s="10" t="s">
        <v>5834</v>
      </c>
      <c r="M51" s="10"/>
      <c r="N51" s="10"/>
      <c r="O51" s="10"/>
      <c r="P51" s="10"/>
      <c r="Q51" s="10"/>
      <c r="R51" s="10"/>
      <c r="S51" s="72" t="s">
        <v>5827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5721</v>
      </c>
      <c r="W51" s="19" t="s">
        <v>5721</v>
      </c>
      <c r="X51" s="19" t="str">
        <f>VLOOKUP(D51,'Info Metodos'!$A$2:$D$90,4,FALSE)</f>
        <v>SI</v>
      </c>
      <c r="Y51" s="19" t="str">
        <f>VLOOKUP(D51,'Info Metodos'!$A$2:$D$90,3,FALSE)</f>
        <v>GET</v>
      </c>
    </row>
    <row r="52" spans="1:25" ht="14.5" customHeight="1">
      <c r="A52" t="s">
        <v>277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VLOOKUP(B52,BaseMetodos!$A$2:$F$2173,5,FALSE)</f>
        <v>bcibank/v1/entradaCuotasFrontOn</v>
      </c>
      <c r="E52" t="str">
        <f>VLOOKUP(B52,BaseMetodos!$A$2:$F$1177,6,FALSE)</f>
        <v>frontOn/entrada/cuota</v>
      </c>
      <c r="F52" s="53" t="s">
        <v>5579</v>
      </c>
      <c r="G52" s="10" t="s">
        <v>1527</v>
      </c>
      <c r="H52" s="10" t="s">
        <v>5578</v>
      </c>
      <c r="I52" s="10" t="s">
        <v>5581</v>
      </c>
      <c r="J52" s="10" t="s">
        <v>5419</v>
      </c>
      <c r="K52" s="10">
        <v>1000</v>
      </c>
      <c r="L52" s="10" t="s">
        <v>5834</v>
      </c>
      <c r="M52" s="10"/>
      <c r="N52" s="10"/>
      <c r="O52" s="10"/>
      <c r="P52" s="10"/>
      <c r="Q52" s="10"/>
      <c r="R52" s="10"/>
      <c r="S52" s="72" t="s">
        <v>5826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5721</v>
      </c>
      <c r="W52" s="19" t="s">
        <v>5721</v>
      </c>
      <c r="X52" s="19" t="str">
        <f>VLOOKUP(D52,'Info Metodos'!$A$2:$D$90,4,FALSE)</f>
        <v>SI</v>
      </c>
      <c r="Y52" s="19" t="str">
        <f>VLOOKUP(D52,'Info Metodos'!$A$2:$D$90,3,FALSE)</f>
        <v>GET</v>
      </c>
    </row>
    <row r="53" spans="1:25" ht="14.5" customHeight="1">
      <c r="A53" t="s">
        <v>277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VLOOKUP(B53,BaseMetodos!$A$2:$F$2173,5,FALSE)</f>
        <v>bcibank/v1/entradaCuotasFrontOn</v>
      </c>
      <c r="E53" t="str">
        <f>VLOOKUP(B53,BaseMetodos!$A$2:$F$1177,6,FALSE)</f>
        <v>frontOn/entrada/cuota</v>
      </c>
      <c r="F53" s="53" t="s">
        <v>5579</v>
      </c>
      <c r="G53" s="10" t="s">
        <v>5418</v>
      </c>
      <c r="H53" s="10" t="s">
        <v>5578</v>
      </c>
      <c r="I53" s="10" t="s">
        <v>5581</v>
      </c>
      <c r="J53" s="10" t="s">
        <v>5419</v>
      </c>
      <c r="K53" s="10">
        <v>1000</v>
      </c>
      <c r="L53" s="10" t="s">
        <v>5834</v>
      </c>
      <c r="M53" s="10"/>
      <c r="N53" s="10"/>
      <c r="O53" s="10"/>
      <c r="P53" s="10"/>
      <c r="Q53" s="10"/>
      <c r="R53" s="10"/>
      <c r="S53" s="72" t="s">
        <v>5825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5721</v>
      </c>
      <c r="W53" s="19" t="s">
        <v>5721</v>
      </c>
      <c r="X53" s="19" t="str">
        <f>VLOOKUP(D53,'Info Metodos'!$A$2:$D$90,4,FALSE)</f>
        <v>SI</v>
      </c>
      <c r="Y53" s="19" t="str">
        <f>VLOOKUP(D53,'Info Metodos'!$A$2:$D$90,3,FALSE)</f>
        <v>GET</v>
      </c>
    </row>
    <row r="54" spans="1:25" ht="14.5" customHeight="1">
      <c r="A54" t="s">
        <v>277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VLOOKUP(B54,BaseMetodos!$A$2:$F$2173,5,FALSE)</f>
        <v>bcibank/v1/entradaCuotasFrontOn</v>
      </c>
      <c r="E54" t="str">
        <f>VLOOKUP(B54,BaseMetodos!$A$2:$F$1177,6,FALSE)</f>
        <v>frontOn/entrada/cuota</v>
      </c>
      <c r="F54" s="53" t="s">
        <v>5579</v>
      </c>
      <c r="G54" s="10" t="s">
        <v>5417</v>
      </c>
      <c r="H54" s="10" t="s">
        <v>5578</v>
      </c>
      <c r="I54" s="10" t="s">
        <v>5581</v>
      </c>
      <c r="J54" s="10" t="s">
        <v>5419</v>
      </c>
      <c r="K54" s="10">
        <v>1000</v>
      </c>
      <c r="L54" s="10" t="s">
        <v>5834</v>
      </c>
      <c r="M54" s="10"/>
      <c r="N54" s="10"/>
      <c r="O54" s="10"/>
      <c r="P54" s="10"/>
      <c r="Q54" s="10"/>
      <c r="R54" s="10"/>
      <c r="S54" s="72" t="s">
        <v>5824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5721</v>
      </c>
      <c r="W54" s="19" t="s">
        <v>5721</v>
      </c>
      <c r="X54" s="19" t="str">
        <f>VLOOKUP(D54,'Info Metodos'!$A$2:$D$90,4,FALSE)</f>
        <v>SI</v>
      </c>
      <c r="Y54" s="19" t="str">
        <f>VLOOKUP(D54,'Info Metodos'!$A$2:$D$90,3,FALSE)</f>
        <v>GET</v>
      </c>
    </row>
    <row r="55" spans="1:25" ht="14.5" customHeight="1">
      <c r="A55" t="s">
        <v>277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VLOOKUP(B55,BaseMetodos!$A$2:$F$2173,5,FALSE)</f>
        <v>bcibank/v1/entradaCuotasFrontOn</v>
      </c>
      <c r="E55" t="str">
        <f>VLOOKUP(B55,BaseMetodos!$A$2:$F$1177,6,FALSE)</f>
        <v>frontOn/entrada/cuota</v>
      </c>
      <c r="F55" s="53" t="s">
        <v>5579</v>
      </c>
      <c r="G55" s="10" t="s">
        <v>5600</v>
      </c>
      <c r="H55" s="10" t="s">
        <v>5578</v>
      </c>
      <c r="I55" s="10" t="s">
        <v>5581</v>
      </c>
      <c r="J55" s="10" t="s">
        <v>258</v>
      </c>
      <c r="K55" s="10">
        <v>1000</v>
      </c>
      <c r="L55" s="10" t="s">
        <v>5834</v>
      </c>
      <c r="M55" s="10"/>
      <c r="N55" s="10"/>
      <c r="O55" s="10"/>
      <c r="P55" s="10"/>
      <c r="Q55" s="10"/>
      <c r="R55" s="10"/>
      <c r="S55" s="72" t="s">
        <v>5823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5721</v>
      </c>
      <c r="W55" s="19" t="s">
        <v>5721</v>
      </c>
      <c r="X55" s="19" t="str">
        <f>VLOOKUP(D55,'Info Metodos'!$A$2:$D$90,4,FALSE)</f>
        <v>SI</v>
      </c>
      <c r="Y55" s="19" t="str">
        <f>VLOOKUP(D55,'Info Metodos'!$A$2:$D$90,3,FALSE)</f>
        <v>GET</v>
      </c>
    </row>
    <row r="56" spans="1:25" ht="14.5" customHeight="1">
      <c r="A56" t="s">
        <v>277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VLOOKUP(B56,BaseMetodos!$A$2:$F$2173,5,FALSE)</f>
        <v>bcibank/v1/entradaCuotasFrontOn</v>
      </c>
      <c r="E56" t="str">
        <f>VLOOKUP(B56,BaseMetodos!$A$2:$F$1177,6,FALSE)</f>
        <v>frontOn/entrada/cuota</v>
      </c>
      <c r="F56" s="53" t="s">
        <v>5579</v>
      </c>
      <c r="G56" s="10" t="s">
        <v>5600</v>
      </c>
      <c r="H56" s="10" t="s">
        <v>5578</v>
      </c>
      <c r="I56" s="10" t="s">
        <v>5581</v>
      </c>
      <c r="J56" s="10" t="s">
        <v>5419</v>
      </c>
      <c r="K56" s="10">
        <v>1000</v>
      </c>
      <c r="L56" s="10" t="s">
        <v>5834</v>
      </c>
      <c r="M56" s="10"/>
      <c r="N56" s="10"/>
      <c r="O56" s="10"/>
      <c r="P56" s="10"/>
      <c r="Q56" s="10"/>
      <c r="R56" s="10"/>
      <c r="S56" s="72" t="s">
        <v>5822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5721</v>
      </c>
      <c r="W56" s="19" t="s">
        <v>5721</v>
      </c>
      <c r="X56" s="19" t="str">
        <f>VLOOKUP(D56,'Info Metodos'!$A$2:$D$90,4,FALSE)</f>
        <v>SI</v>
      </c>
      <c r="Y56" s="19" t="str">
        <f>VLOOKUP(D56,'Info Metodos'!$A$2:$D$90,3,FALSE)</f>
        <v>GET</v>
      </c>
    </row>
    <row r="57" spans="1:25" ht="14.5" customHeight="1">
      <c r="A57" t="s">
        <v>277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VLOOKUP(B57,BaseMetodos!$A$2:$F$2173,5,FALSE)</f>
        <v>bcibank/v1/entradaRepoFrontOn</v>
      </c>
      <c r="E57" s="60" t="str">
        <f>VLOOKUP(B57,BaseMetodos!$A$2:$F$1177,6,FALSE)</f>
        <v>frontOn/entrada/repo</v>
      </c>
      <c r="F57" s="61" t="s">
        <v>4683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5721</v>
      </c>
      <c r="W57" s="19" t="s">
        <v>5721</v>
      </c>
      <c r="X57" s="19" t="str">
        <f>VLOOKUP(D57,'Info Metodos'!$A$2:$D$90,4,FALSE)</f>
        <v>SI</v>
      </c>
      <c r="Y57" s="19" t="str">
        <f>VLOOKUP(D57,'Info Metodos'!$A$2:$D$90,3,FALSE)</f>
        <v>GET</v>
      </c>
    </row>
    <row r="58" spans="1:25" ht="14.5" customHeight="1">
      <c r="A58" t="s">
        <v>277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VLOOKUP(B58,BaseMetodos!$A$2:$F$2173,5,FALSE)</f>
        <v>bcibank/v1/entradaRepoFrontOn</v>
      </c>
      <c r="E58" s="60" t="str">
        <f>VLOOKUP(B58,BaseMetodos!$A$2:$F$1177,6,FALSE)</f>
        <v>frontOn/entrada/repo</v>
      </c>
      <c r="F58" s="61" t="s">
        <v>4683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5721</v>
      </c>
      <c r="W58" s="19" t="s">
        <v>5721</v>
      </c>
      <c r="X58" s="19" t="str">
        <f>VLOOKUP(D58,'Info Metodos'!$A$2:$D$90,4,FALSE)</f>
        <v>SI</v>
      </c>
      <c r="Y58" s="19" t="str">
        <f>VLOOKUP(D58,'Info Metodos'!$A$2:$D$90,3,FALSE)</f>
        <v>GET</v>
      </c>
    </row>
    <row r="59" spans="1:25" ht="14.5" customHeight="1">
      <c r="A59" t="s">
        <v>277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VLOOKUP(B59,BaseMetodos!$A$2:$F$2173,5,FALSE)</f>
        <v>bcibank/v1/entradaRepoFrontOn</v>
      </c>
      <c r="E59" s="60" t="str">
        <f>VLOOKUP(B59,BaseMetodos!$A$2:$F$1177,6,FALSE)</f>
        <v>frontOn/entrada/repo</v>
      </c>
      <c r="F59" s="61" t="s">
        <v>4683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5721</v>
      </c>
      <c r="W59" s="19" t="s">
        <v>5721</v>
      </c>
      <c r="X59" s="19" t="str">
        <f>VLOOKUP(D59,'Info Metodos'!$A$2:$D$90,4,FALSE)</f>
        <v>SI</v>
      </c>
      <c r="Y59" s="19" t="str">
        <f>VLOOKUP(D59,'Info Metodos'!$A$2:$D$90,3,FALSE)</f>
        <v>GET</v>
      </c>
    </row>
    <row r="60" spans="1:25" s="19" customFormat="1" ht="14.5" customHeight="1">
      <c r="A60" t="s">
        <v>277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VLOOKUP(B60,BaseMetodos!$A$2:$F$2173,5,FALSE)</f>
        <v>bcibank/v1/consultarParticipe</v>
      </c>
      <c r="E60" s="19" t="str">
        <f>VLOOKUP(B60,BaseMetodos!$A$2:$F$1177,6,FALSE)</f>
        <v>participe/busqueda</v>
      </c>
      <c r="F60" s="20" t="s">
        <v>5835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5721</v>
      </c>
      <c r="W60" s="19" t="s">
        <v>5721</v>
      </c>
      <c r="X60" s="19" t="str">
        <f>VLOOKUP(D60,'Info Metodos'!$A$2:$D$90,4,FALSE)</f>
        <v>SI</v>
      </c>
      <c r="Y60" s="19" t="str">
        <f>VLOOKUP(D60,'Info Metodos'!$A$2:$D$90,3,FALSE)</f>
        <v>GET</v>
      </c>
    </row>
    <row r="61" spans="1:25" s="19" customFormat="1" ht="14.5" customHeight="1">
      <c r="A61" t="s">
        <v>277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VLOOKUP(B61,BaseMetodos!$A$2:$F$2173,5,FALSE)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5721</v>
      </c>
      <c r="W61" s="19" t="s">
        <v>5721</v>
      </c>
      <c r="X61" s="19" t="str">
        <f>VLOOKUP(D61,'Info Metodos'!$A$2:$D$90,4,FALSE)</f>
        <v>SI</v>
      </c>
      <c r="Y61" s="19" t="str">
        <f>VLOOKUP(D61,'Info Metodos'!$A$2:$D$90,3,FALSE)</f>
        <v>GET</v>
      </c>
    </row>
    <row r="62" spans="1:25" s="19" customFormat="1" ht="14.5" customHeight="1">
      <c r="A62" t="s">
        <v>277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VLOOKUP(B62,BaseMetodos!$A$2:$F$2173,5,FALSE)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5721</v>
      </c>
      <c r="W62" s="19" t="s">
        <v>5721</v>
      </c>
      <c r="X62" s="19" t="str">
        <f>VLOOKUP(D62,'Info Metodos'!$A$2:$D$90,4,FALSE)</f>
        <v>SI</v>
      </c>
      <c r="Y62" s="19" t="str">
        <f>VLOOKUP(D62,'Info Metodos'!$A$2:$D$90,3,FALSE)</f>
        <v>GET</v>
      </c>
    </row>
    <row r="63" spans="1:25" s="19" customFormat="1" ht="14.5" customHeight="1">
      <c r="A63" t="s">
        <v>277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VLOOKUP(B63,BaseMetodos!$A$2:$F$2173,5,FALSE)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5721</v>
      </c>
      <c r="W63" s="19" t="s">
        <v>5721</v>
      </c>
      <c r="X63" s="19" t="str">
        <f>VLOOKUP(D63,'Info Metodos'!$A$2:$D$90,4,FALSE)</f>
        <v>SI</v>
      </c>
      <c r="Y63" s="19" t="str">
        <f>VLOOKUP(D63,'Info Metodos'!$A$2:$D$90,3,FALSE)</f>
        <v>GET</v>
      </c>
    </row>
    <row r="64" spans="1:25" s="19" customFormat="1" ht="14.5" customHeight="1">
      <c r="A64" t="s">
        <v>277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VLOOKUP(B64,BaseMetodos!$A$2:$F$2173,5,FALSE)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5721</v>
      </c>
      <c r="W64" s="19" t="s">
        <v>5721</v>
      </c>
      <c r="X64" s="19" t="str">
        <f>VLOOKUP(D64,'Info Metodos'!$A$2:$D$90,4,FALSE)</f>
        <v>SI</v>
      </c>
      <c r="Y64" s="19" t="str">
        <f>VLOOKUP(D64,'Info Metodos'!$A$2:$D$90,3,FALSE)</f>
        <v>GET</v>
      </c>
    </row>
    <row r="65" spans="1:25" s="19" customFormat="1" ht="14.5" customHeight="1">
      <c r="A65" t="s">
        <v>277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VLOOKUP(B65,BaseMetodos!$A$2:$F$2173,5,FALSE)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4691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5721</v>
      </c>
      <c r="W65" s="19" t="s">
        <v>5721</v>
      </c>
      <c r="X65" s="19" t="str">
        <f>VLOOKUP(D65,'Info Metodos'!$A$2:$D$90,4,FALSE)</f>
        <v>SI</v>
      </c>
      <c r="Y65" s="19" t="str">
        <f>VLOOKUP(D65,'Info Metodos'!$A$2:$D$90,3,FALSE)</f>
        <v>GET</v>
      </c>
    </row>
    <row r="66" spans="1:25" s="19" customFormat="1" ht="14.5" customHeight="1">
      <c r="A66" t="s">
        <v>277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VLOOKUP(B66,BaseMetodos!$A$2:$F$2173,5,FALSE)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5721</v>
      </c>
      <c r="W66" s="19" t="s">
        <v>5721</v>
      </c>
      <c r="X66" s="19" t="str">
        <f>VLOOKUP(D66,'Info Metodos'!$A$2:$D$90,4,FALSE)</f>
        <v>SI</v>
      </c>
      <c r="Y66" s="19" t="str">
        <f>VLOOKUP(D66,'Info Metodos'!$A$2:$D$90,3,FALSE)</f>
        <v>GET</v>
      </c>
    </row>
    <row r="67" spans="1:25" s="19" customFormat="1" ht="14.5" customHeight="1">
      <c r="A67" t="s">
        <v>277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VLOOKUP(B67,BaseMetodos!$A$2:$F$2173,5,FALSE)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5721</v>
      </c>
      <c r="W67" s="19" t="s">
        <v>5721</v>
      </c>
      <c r="X67" s="19" t="str">
        <f>VLOOKUP(D67,'Info Metodos'!$A$2:$D$90,4,FALSE)</f>
        <v>SI</v>
      </c>
      <c r="Y67" s="19" t="str">
        <f>VLOOKUP(D67,'Info Metodos'!$A$2:$D$90,3,FALSE)</f>
        <v>GET</v>
      </c>
    </row>
    <row r="68" spans="1:25" ht="14.5" customHeight="1">
      <c r="A68" t="s">
        <v>277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VLOOKUP(B68,BaseMetodos!$A$2:$F$2173,5,FALSE)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5721</v>
      </c>
      <c r="W68" s="19" t="s">
        <v>5721</v>
      </c>
      <c r="X68" s="19" t="str">
        <f>VLOOKUP(D68,'Info Metodos'!$A$2:$D$90,4,FALSE)</f>
        <v>SI</v>
      </c>
      <c r="Y68" s="19" t="str">
        <f>VLOOKUP(D68,'Info Metodos'!$A$2:$D$90,3,FALSE)</f>
        <v>GET</v>
      </c>
    </row>
    <row r="69" spans="1:25" ht="14.5" customHeight="1">
      <c r="A69" t="s">
        <v>277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VLOOKUP(B69,BaseMetodos!$A$2:$F$2173,5,FALSE)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5721</v>
      </c>
      <c r="W69" s="19" t="s">
        <v>5721</v>
      </c>
      <c r="X69" s="19" t="str">
        <f>VLOOKUP(D69,'Info Metodos'!$A$2:$D$90,4,FALSE)</f>
        <v>SI</v>
      </c>
      <c r="Y69" s="19" t="str">
        <f>VLOOKUP(D69,'Info Metodos'!$A$2:$D$90,3,FALSE)</f>
        <v>GET</v>
      </c>
    </row>
    <row r="70" spans="1:25" ht="14.5" customHeight="1">
      <c r="A70" t="s">
        <v>277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VLOOKUP(B70,BaseMetodos!$A$2:$F$2173,5,FALSE)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4691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5721</v>
      </c>
      <c r="W70" s="19" t="s">
        <v>5721</v>
      </c>
      <c r="X70" s="19" t="str">
        <f>VLOOKUP(D70,'Info Metodos'!$A$2:$D$90,4,FALSE)</f>
        <v>SI</v>
      </c>
      <c r="Y70" s="19" t="str">
        <f>VLOOKUP(D70,'Info Metodos'!$A$2:$D$90,3,FALSE)</f>
        <v>GET</v>
      </c>
    </row>
    <row r="71" spans="1:25" ht="14.5" customHeight="1">
      <c r="A71" t="s">
        <v>277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VLOOKUP(B71,BaseMetodos!$A$2:$F$2173,5,FALSE)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4788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5721</v>
      </c>
      <c r="W71" s="19" t="s">
        <v>5721</v>
      </c>
      <c r="X71" s="19" t="str">
        <f>VLOOKUP(D71,'Info Metodos'!$A$2:$D$90,4,FALSE)</f>
        <v>SI</v>
      </c>
      <c r="Y71" s="19" t="str">
        <f>VLOOKUP(D71,'Info Metodos'!$A$2:$D$90,3,FALSE)</f>
        <v>GET</v>
      </c>
    </row>
    <row r="72" spans="1:25" ht="14.5" customHeight="1">
      <c r="A72" t="s">
        <v>277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VLOOKUP(B72,BaseMetodos!$A$2:$F$2173,5,FALSE)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5721</v>
      </c>
      <c r="W72" s="19" t="s">
        <v>5721</v>
      </c>
      <c r="X72" s="19" t="str">
        <f>VLOOKUP(D72,'Info Metodos'!$A$2:$D$90,4,FALSE)</f>
        <v>SI</v>
      </c>
      <c r="Y72" s="19" t="str">
        <f>VLOOKUP(D72,'Info Metodos'!$A$2:$D$90,3,FALSE)</f>
        <v>GET</v>
      </c>
    </row>
    <row r="73" spans="1:25" ht="14.5" customHeight="1">
      <c r="A73" t="s">
        <v>277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VLOOKUP(B73,BaseMetodos!$A$2:$F$2173,5,FALSE)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5721</v>
      </c>
      <c r="W73" s="19" t="s">
        <v>5721</v>
      </c>
      <c r="X73" s="19" t="str">
        <f>VLOOKUP(D73,'Info Metodos'!$A$2:$D$90,4,FALSE)</f>
        <v>SI</v>
      </c>
      <c r="Y73" s="19" t="str">
        <f>VLOOKUP(D73,'Info Metodos'!$A$2:$D$90,3,FALSE)</f>
        <v>GET</v>
      </c>
    </row>
    <row r="74" spans="1:25" ht="14.5" customHeight="1">
      <c r="A74" t="s">
        <v>277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VLOOKUP(B74,BaseMetodos!$A$2:$F$2173,5,FALSE)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5721</v>
      </c>
      <c r="W74" s="19" t="s">
        <v>5721</v>
      </c>
      <c r="X74" s="19" t="str">
        <f>VLOOKUP(D74,'Info Metodos'!$A$2:$D$90,4,FALSE)</f>
        <v>SI</v>
      </c>
      <c r="Y74" s="19" t="str">
        <f>VLOOKUP(D74,'Info Metodos'!$A$2:$D$90,3,FALSE)</f>
        <v>GET</v>
      </c>
    </row>
    <row r="75" spans="1:25" ht="14.5" customHeight="1">
      <c r="A75" t="s">
        <v>277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VLOOKUP(B75,BaseMetodos!$A$2:$F$2173,5,FALSE)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5721</v>
      </c>
      <c r="W75" s="19" t="s">
        <v>5721</v>
      </c>
      <c r="X75" s="19" t="str">
        <f>VLOOKUP(D75,'Info Metodos'!$A$2:$D$90,4,FALSE)</f>
        <v>SI</v>
      </c>
      <c r="Y75" s="19" t="str">
        <f>VLOOKUP(D75,'Info Metodos'!$A$2:$D$90,3,FALSE)</f>
        <v>GET</v>
      </c>
    </row>
    <row r="76" spans="1:25" ht="14.5" customHeight="1">
      <c r="A76" t="s">
        <v>277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VLOOKUP(B76,BaseMetodos!$A$2:$F$2173,5,FALSE)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5721</v>
      </c>
      <c r="W76" s="19" t="s">
        <v>5721</v>
      </c>
      <c r="X76" s="19" t="str">
        <f>VLOOKUP(D76,'Info Metodos'!$A$2:$D$90,4,FALSE)</f>
        <v>SI</v>
      </c>
      <c r="Y76" s="19" t="str">
        <f>VLOOKUP(D76,'Info Metodos'!$A$2:$D$90,3,FALSE)</f>
        <v>GET</v>
      </c>
    </row>
    <row r="77" spans="1:25" ht="14.5" customHeight="1">
      <c r="A77" t="s">
        <v>277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VLOOKUP(B77,BaseMetodos!$A$2:$F$2173,5,FALSE)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5623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5721</v>
      </c>
      <c r="W77" s="19" t="s">
        <v>5721</v>
      </c>
      <c r="X77" s="19" t="str">
        <f>VLOOKUP(D77,'Info Metodos'!$A$2:$D$90,4,FALSE)</f>
        <v>SI</v>
      </c>
      <c r="Y77" s="19" t="str">
        <f>VLOOKUP(D77,'Info Metodos'!$A$2:$D$90,3,FALSE)</f>
        <v>GET</v>
      </c>
    </row>
    <row r="78" spans="1:25" ht="14.5" customHeight="1">
      <c r="A78" t="s">
        <v>277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VLOOKUP(B78,BaseMetodos!$A$2:$F$2173,5,FALSE)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5622</v>
      </c>
      <c r="L78" s="10"/>
      <c r="M78" s="10"/>
      <c r="N78" s="10"/>
      <c r="O78" s="10"/>
      <c r="P78" s="10"/>
      <c r="Q78" s="10"/>
      <c r="R78" s="10"/>
      <c r="S78" t="s">
        <v>5624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5721</v>
      </c>
      <c r="W78" s="19" t="s">
        <v>5721</v>
      </c>
      <c r="X78" s="19" t="str">
        <f>VLOOKUP(D78,'Info Metodos'!$A$2:$D$90,4,FALSE)</f>
        <v>SI</v>
      </c>
      <c r="Y78" s="19" t="str">
        <f>VLOOKUP(D78,'Info Metodos'!$A$2:$D$90,3,FALSE)</f>
        <v>GET</v>
      </c>
    </row>
    <row r="79" spans="1:25" ht="14.5" customHeight="1">
      <c r="A79" t="s">
        <v>277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VLOOKUP(B79,BaseMetodos!$A$2:$F$2173,5,FALSE)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5622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5721</v>
      </c>
      <c r="W79" s="19" t="s">
        <v>5721</v>
      </c>
      <c r="X79" s="19" t="str">
        <f>VLOOKUP(D79,'Info Metodos'!$A$2:$D$90,4,FALSE)</f>
        <v>SI</v>
      </c>
      <c r="Y79" s="19" t="str">
        <f>VLOOKUP(D79,'Info Metodos'!$A$2:$D$90,3,FALSE)</f>
        <v>GET</v>
      </c>
    </row>
    <row r="80" spans="1:25" s="19" customFormat="1" ht="14.5" customHeight="1">
      <c r="A80" t="s">
        <v>277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VLOOKUP(B80,BaseMetodos!$A$2:$F$2173,5,FALSE)</f>
        <v>bcibank/v1/altaOperacionWeb</v>
      </c>
      <c r="E80" s="19" t="str">
        <f>VLOOKUP(B80,BaseMetodos!$A$2:$F$1177,6,FALSE)</f>
        <v>alta/operacion-web</v>
      </c>
      <c r="F80" s="28" t="s">
        <v>4683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5721</v>
      </c>
      <c r="W80" s="19" t="s">
        <v>5721</v>
      </c>
      <c r="X80" s="19" t="str">
        <f>VLOOKUP(D80,'Info Metodos'!$A$2:$D$90,4,FALSE)</f>
        <v>SI</v>
      </c>
      <c r="Y80" s="19" t="str">
        <f>VLOOKUP(D80,'Info Metodos'!$A$2:$D$90,3,FALSE)</f>
        <v>POST</v>
      </c>
    </row>
    <row r="81" spans="1:25" s="19" customFormat="1" ht="14.5" customHeight="1">
      <c r="A81" t="s">
        <v>277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VLOOKUP(B81,BaseMetodos!$A$2:$F$2173,5,FALSE)</f>
        <v>bcibank/v1/altaOperacionWeb</v>
      </c>
      <c r="E81" s="19" t="str">
        <f>VLOOKUP(B81,BaseMetodos!$A$2:$F$1177,6,FALSE)</f>
        <v>alta/operacion-web</v>
      </c>
      <c r="F81" s="28" t="s">
        <v>4683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5721</v>
      </c>
      <c r="W81" s="19" t="s">
        <v>5721</v>
      </c>
      <c r="X81" s="19" t="str">
        <f>VLOOKUP(D81,'Info Metodos'!$A$2:$D$90,4,FALSE)</f>
        <v>SI</v>
      </c>
      <c r="Y81" s="19" t="str">
        <f>VLOOKUP(D81,'Info Metodos'!$A$2:$D$90,3,FALSE)</f>
        <v>POST</v>
      </c>
    </row>
    <row r="82" spans="1:25" s="19" customFormat="1" ht="14.5" customHeight="1">
      <c r="A82" t="s">
        <v>277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VLOOKUP(B82,BaseMetodos!$A$2:$F$2173,5,FALSE)</f>
        <v>bcibank/v1/altaOperacionWeb</v>
      </c>
      <c r="E82" s="43" t="str">
        <f>VLOOKUP(B82,BaseMetodos!$A$2:$F$1177,6,FALSE)</f>
        <v>alta/operacion-web</v>
      </c>
      <c r="F82" s="28" t="s">
        <v>4683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5721</v>
      </c>
      <c r="W82" s="19" t="s">
        <v>5721</v>
      </c>
      <c r="X82" s="19" t="str">
        <f>VLOOKUP(D82,'Info Metodos'!$A$2:$D$90,4,FALSE)</f>
        <v>SI</v>
      </c>
      <c r="Y82" s="19" t="str">
        <f>VLOOKUP(D82,'Info Metodos'!$A$2:$D$90,3,FALSE)</f>
        <v>POST</v>
      </c>
    </row>
    <row r="83" spans="1:25" s="19" customFormat="1" ht="14.5" customHeight="1">
      <c r="A83" t="s">
        <v>277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VLOOKUP(B83,BaseMetodos!$A$2:$F$2173,5,FALSE)</f>
        <v>bcibank/v1/altaOperacionWeb</v>
      </c>
      <c r="E83" s="19" t="str">
        <f>VLOOKUP(B83,BaseMetodos!$A$2:$F$1177,6,FALSE)</f>
        <v>alta/operacion-web</v>
      </c>
      <c r="F83" s="28" t="s">
        <v>4683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5721</v>
      </c>
      <c r="W83" s="19" t="s">
        <v>5721</v>
      </c>
      <c r="X83" s="19" t="str">
        <f>VLOOKUP(D83,'Info Metodos'!$A$2:$D$90,4,FALSE)</f>
        <v>SI</v>
      </c>
      <c r="Y83" s="19" t="str">
        <f>VLOOKUP(D83,'Info Metodos'!$A$2:$D$90,3,FALSE)</f>
        <v>POST</v>
      </c>
    </row>
    <row r="84" spans="1:25" s="19" customFormat="1" ht="14.5" customHeight="1">
      <c r="A84" t="s">
        <v>277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VLOOKUP(B84,BaseMetodos!$A$2:$F$2173,5,FALSE)</f>
        <v>bcibank/v1/altaOperacionWeb</v>
      </c>
      <c r="E84" s="19" t="str">
        <f>VLOOKUP(B84,BaseMetodos!$A$2:$F$1177,6,FALSE)</f>
        <v>alta/operacion-web</v>
      </c>
      <c r="F84" s="28" t="s">
        <v>4683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5721</v>
      </c>
      <c r="W84" s="19" t="s">
        <v>5721</v>
      </c>
      <c r="X84" s="19" t="str">
        <f>VLOOKUP(D84,'Info Metodos'!$A$2:$D$90,4,FALSE)</f>
        <v>SI</v>
      </c>
      <c r="Y84" s="19" t="str">
        <f>VLOOKUP(D84,'Info Metodos'!$A$2:$D$90,3,FALSE)</f>
        <v>POST</v>
      </c>
    </row>
    <row r="85" spans="1:25" s="19" customFormat="1" ht="14.5" customHeight="1">
      <c r="A85" t="s">
        <v>277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VLOOKUP(B85,BaseMetodos!$A$2:$F$2173,5,FALSE)</f>
        <v>bcibank/v1/altaOperacionWeb</v>
      </c>
      <c r="E85" s="19" t="str">
        <f>VLOOKUP(B85,BaseMetodos!$A$2:$F$1177,6,FALSE)</f>
        <v>alta/operacion-web</v>
      </c>
      <c r="F85" s="28" t="s">
        <v>4683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5721</v>
      </c>
      <c r="W85" s="19" t="s">
        <v>5721</v>
      </c>
      <c r="X85" s="19" t="str">
        <f>VLOOKUP(D85,'Info Metodos'!$A$2:$D$90,4,FALSE)</f>
        <v>SI</v>
      </c>
      <c r="Y85" s="19" t="str">
        <f>VLOOKUP(D85,'Info Metodos'!$A$2:$D$90,3,FALSE)</f>
        <v>POST</v>
      </c>
    </row>
    <row r="86" spans="1:25" s="19" customFormat="1" ht="14.5" customHeight="1">
      <c r="A86" t="s">
        <v>277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VLOOKUP(B86,BaseMetodos!$A$2:$F$2173,5,FALSE)</f>
        <v>bcibank/v1/altaOperacionWeb</v>
      </c>
      <c r="E86" s="19" t="str">
        <f>VLOOKUP(B86,BaseMetodos!$A$2:$F$1177,6,FALSE)</f>
        <v>alta/operacion-web</v>
      </c>
      <c r="F86" s="28" t="s">
        <v>4683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5721</v>
      </c>
      <c r="W86" s="19" t="s">
        <v>5721</v>
      </c>
      <c r="X86" s="19" t="str">
        <f>VLOOKUP(D86,'Info Metodos'!$A$2:$D$90,4,FALSE)</f>
        <v>SI</v>
      </c>
      <c r="Y86" s="19" t="str">
        <f>VLOOKUP(D86,'Info Metodos'!$A$2:$D$90,3,FALSE)</f>
        <v>POST</v>
      </c>
    </row>
    <row r="87" spans="1:25" s="19" customFormat="1" ht="14.5" customHeight="1">
      <c r="A87" t="s">
        <v>277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VLOOKUP(B87,BaseMetodos!$A$2:$F$2173,5,FALSE)</f>
        <v>bcibank/v1/altaOperacionWeb</v>
      </c>
      <c r="E87" s="19" t="str">
        <f>VLOOKUP(B87,BaseMetodos!$A$2:$F$1177,6,FALSE)</f>
        <v>alta/operacion-web</v>
      </c>
      <c r="F87" s="28" t="s">
        <v>4683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5721</v>
      </c>
      <c r="W87" s="19" t="s">
        <v>5721</v>
      </c>
      <c r="X87" s="19" t="str">
        <f>VLOOKUP(D87,'Info Metodos'!$A$2:$D$90,4,FALSE)</f>
        <v>SI</v>
      </c>
      <c r="Y87" s="19" t="str">
        <f>VLOOKUP(D87,'Info Metodos'!$A$2:$D$90,3,FALSE)</f>
        <v>POST</v>
      </c>
    </row>
    <row r="88" spans="1:25" s="19" customFormat="1" ht="14.5" customHeight="1">
      <c r="A88" t="s">
        <v>277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VLOOKUP(B88,BaseMetodos!$A$2:$F$2173,5,FALSE)</f>
        <v>bcibank/v1/altaOperacionWeb</v>
      </c>
      <c r="E88" s="19" t="str">
        <f>VLOOKUP(B88,BaseMetodos!$A$2:$F$1177,6,FALSE)</f>
        <v>alta/operacion-web</v>
      </c>
      <c r="F88" s="28" t="s">
        <v>4683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5721</v>
      </c>
      <c r="W88" s="19" t="s">
        <v>5721</v>
      </c>
      <c r="X88" s="19" t="str">
        <f>VLOOKUP(D88,'Info Metodos'!$A$2:$D$90,4,FALSE)</f>
        <v>SI</v>
      </c>
      <c r="Y88" s="19" t="str">
        <f>VLOOKUP(D88,'Info Metodos'!$A$2:$D$90,3,FALSE)</f>
        <v>POST</v>
      </c>
    </row>
    <row r="89" spans="1:25" ht="14.5" customHeight="1">
      <c r="A89" t="s">
        <v>277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VLOOKUP(B89,BaseMetodos!$A$2:$F$2173,5,FALSE)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5721</v>
      </c>
      <c r="W89" s="19" t="s">
        <v>5721</v>
      </c>
      <c r="X89" s="19" t="str">
        <f>VLOOKUP(D89,'Info Metodos'!$A$2:$D$90,4,FALSE)</f>
        <v>SI</v>
      </c>
      <c r="Y89" s="19" t="str">
        <f>VLOOKUP(D89,'Info Metodos'!$A$2:$D$90,3,FALSE)</f>
        <v>GET</v>
      </c>
    </row>
    <row r="90" spans="1:25" ht="14.5" customHeight="1">
      <c r="A90" t="s">
        <v>277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VLOOKUP(B90,BaseMetodos!$A$2:$F$2173,5,FALSE)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5721</v>
      </c>
      <c r="W90" s="19" t="s">
        <v>5721</v>
      </c>
      <c r="X90" s="19" t="str">
        <f>VLOOKUP(D90,'Info Metodos'!$A$2:$D$90,4,FALSE)</f>
        <v>SI</v>
      </c>
      <c r="Y90" s="19" t="str">
        <f>VLOOKUP(D90,'Info Metodos'!$A$2:$D$90,3,FALSE)</f>
        <v>GET</v>
      </c>
    </row>
    <row r="91" spans="1:25" ht="14.5" customHeight="1">
      <c r="A91" t="s">
        <v>277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VLOOKUP(B91,BaseMetodos!$A$2:$F$2173,5,FALSE)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4691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5721</v>
      </c>
      <c r="W91" s="19" t="s">
        <v>5721</v>
      </c>
      <c r="X91" s="19" t="str">
        <f>VLOOKUP(D91,'Info Metodos'!$A$2:$D$90,4,FALSE)</f>
        <v>SI</v>
      </c>
      <c r="Y91" s="19" t="str">
        <f>VLOOKUP(D91,'Info Metodos'!$A$2:$D$90,3,FALSE)</f>
        <v>GET</v>
      </c>
    </row>
    <row r="92" spans="1:25" ht="14.5" customHeight="1">
      <c r="A92" t="s">
        <v>277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VLOOKUP(B92,BaseMetodos!$A$2:$F$2173,5,FALSE)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5721</v>
      </c>
      <c r="W92" s="19" t="s">
        <v>5721</v>
      </c>
      <c r="X92" s="19" t="str">
        <f>VLOOKUP(D92,'Info Metodos'!$A$2:$D$90,4,FALSE)</f>
        <v>SI</v>
      </c>
      <c r="Y92" s="19" t="str">
        <f>VLOOKUP(D92,'Info Metodos'!$A$2:$D$90,3,FALSE)</f>
        <v>GET</v>
      </c>
    </row>
    <row r="93" spans="1:25" ht="14.5" customHeight="1">
      <c r="A93" t="s">
        <v>277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VLOOKUP(B93,BaseMetodos!$A$2:$F$2173,5,FALSE)</f>
        <v>bcibank/v1/obtieneAnosCartolaHistorica</v>
      </c>
      <c r="E93" t="str">
        <f>VLOOKUP(B93,BaseMetodos!$A$2:$F$1177,6,FALSE)</f>
        <v>cartola/historica/anos/cliente/busqueda</v>
      </c>
      <c r="F93" s="10" t="s">
        <v>4788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5721</v>
      </c>
      <c r="W93" s="19" t="s">
        <v>5721</v>
      </c>
      <c r="X93" s="19" t="str">
        <f>VLOOKUP(D93,'Info Metodos'!$A$2:$D$90,4,FALSE)</f>
        <v>SI</v>
      </c>
      <c r="Y93" s="19" t="str">
        <f>VLOOKUP(D93,'Info Metodos'!$A$2:$D$90,3,FALSE)</f>
        <v>GET</v>
      </c>
    </row>
    <row r="94" spans="1:25" ht="14.5" customHeight="1">
      <c r="A94" t="s">
        <v>277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VLOOKUP(B94,BaseMetodos!$A$2:$F$2173,5,FALSE)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5721</v>
      </c>
      <c r="W94" s="19" t="s">
        <v>5721</v>
      </c>
      <c r="X94" s="19" t="str">
        <f>VLOOKUP(D94,'Info Metodos'!$A$2:$D$90,4,FALSE)</f>
        <v>SI</v>
      </c>
      <c r="Y94" s="19" t="str">
        <f>VLOOKUP(D94,'Info Metodos'!$A$2:$D$90,3,FALSE)</f>
        <v>GET</v>
      </c>
    </row>
    <row r="95" spans="1:25" s="19" customFormat="1" ht="14.5" customHeight="1">
      <c r="A95" t="s">
        <v>277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VLOOKUP(B95,BaseMetodos!$A$2:$F$2173,5,FALSE)</f>
        <v>bcibank/v1/registrarCGFFondoMutuo</v>
      </c>
      <c r="E95" s="19" t="str">
        <f>VLOOKUP(B95,BaseMetodos!$A$2:$F$1177,6,FALSE)</f>
        <v>invertir/cgf/fondo/registro</v>
      </c>
      <c r="F95" s="20" t="s">
        <v>5836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5861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5721</v>
      </c>
      <c r="W95" s="19" t="s">
        <v>5721</v>
      </c>
      <c r="X95" s="19" t="str">
        <f>VLOOKUP(D95,'Info Metodos'!$A$2:$D$90,4,FALSE)</f>
        <v>SI</v>
      </c>
      <c r="Y95" s="19" t="str">
        <f>VLOOKUP(D95,'Info Metodos'!$A$2:$D$90,3,FALSE)</f>
        <v>POST</v>
      </c>
    </row>
    <row r="96" spans="1:25" s="19" customFormat="1" ht="14.5" customHeight="1">
      <c r="A96" t="s">
        <v>277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VLOOKUP(B96,BaseMetodos!$A$2:$F$2173,5,FALSE)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5721</v>
      </c>
      <c r="W96" s="19" t="s">
        <v>5721</v>
      </c>
      <c r="X96" s="19" t="str">
        <f>VLOOKUP(D96,'Info Metodos'!$A$2:$D$90,4,FALSE)</f>
        <v>SI</v>
      </c>
      <c r="Y96" s="19" t="str">
        <f>VLOOKUP(D96,'Info Metodos'!$A$2:$D$90,3,FALSE)</f>
        <v>POST</v>
      </c>
    </row>
    <row r="97" spans="1:25" s="19" customFormat="1" ht="14.5" customHeight="1">
      <c r="A97" t="s">
        <v>277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VLOOKUP(B97,BaseMetodos!$A$2:$F$2173,5,FALSE)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5721</v>
      </c>
      <c r="W97" s="19" t="s">
        <v>5721</v>
      </c>
      <c r="X97" s="19" t="str">
        <f>VLOOKUP(D97,'Info Metodos'!$A$2:$D$90,4,FALSE)</f>
        <v>SI</v>
      </c>
      <c r="Y97" s="19" t="str">
        <f>VLOOKUP(D97,'Info Metodos'!$A$2:$D$90,3,FALSE)</f>
        <v>POST</v>
      </c>
    </row>
    <row r="98" spans="1:25" s="19" customFormat="1" ht="14.5" customHeight="1">
      <c r="A98" t="s">
        <v>277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VLOOKUP(B98,BaseMetodos!$A$2:$F$2173,5,FALSE)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5721</v>
      </c>
      <c r="W98" s="19" t="s">
        <v>5721</v>
      </c>
      <c r="X98" s="19" t="str">
        <f>VLOOKUP(D98,'Info Metodos'!$A$2:$D$90,4,FALSE)</f>
        <v>SI</v>
      </c>
      <c r="Y98" s="19" t="str">
        <f>VLOOKUP(D98,'Info Metodos'!$A$2:$D$90,3,FALSE)</f>
        <v>POST</v>
      </c>
    </row>
    <row r="99" spans="1:25" s="19" customFormat="1" ht="14.5" customHeight="1">
      <c r="A99" t="s">
        <v>277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VLOOKUP(B99,BaseMetodos!$A$2:$F$2173,5,FALSE)</f>
        <v>bcibank/v1/registrarCGFFondoMutuo</v>
      </c>
      <c r="E99" s="19" t="str">
        <f>VLOOKUP(B99,BaseMetodos!$A$2:$F$1177,6,FALSE)</f>
        <v>invertir/cgf/fondo/registro</v>
      </c>
      <c r="F99" s="20" t="s">
        <v>5836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5721</v>
      </c>
      <c r="W99" s="19" t="s">
        <v>5721</v>
      </c>
      <c r="X99" s="19" t="str">
        <f>VLOOKUP(D99,'Info Metodos'!$A$2:$D$90,4,FALSE)</f>
        <v>SI</v>
      </c>
      <c r="Y99" s="19" t="str">
        <f>VLOOKUP(D99,'Info Metodos'!$A$2:$D$90,3,FALSE)</f>
        <v>POST</v>
      </c>
    </row>
    <row r="100" spans="1:25" s="19" customFormat="1" ht="14.5" customHeight="1">
      <c r="A100" t="s">
        <v>277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VLOOKUP(B100,BaseMetodos!$A$2:$F$2173,5,FALSE)</f>
        <v>bcibank/v1/registrarCGFFondoMutuo</v>
      </c>
      <c r="E100" s="19" t="str">
        <f>VLOOKUP(B100,BaseMetodos!$A$2:$F$1177,6,FALSE)</f>
        <v>invertir/cgf/fondo/registro</v>
      </c>
      <c r="F100" s="20" t="s">
        <v>5836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4691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5721</v>
      </c>
      <c r="W100" s="19" t="s">
        <v>5721</v>
      </c>
      <c r="X100" s="19" t="str">
        <f>VLOOKUP(D100,'Info Metodos'!$A$2:$D$90,4,FALSE)</f>
        <v>SI</v>
      </c>
      <c r="Y100" s="19" t="str">
        <f>VLOOKUP(D100,'Info Metodos'!$A$2:$D$90,3,FALSE)</f>
        <v>POST</v>
      </c>
    </row>
    <row r="101" spans="1:25" s="19" customFormat="1" ht="14.5" customHeight="1">
      <c r="A101" t="s">
        <v>277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VLOOKUP(B101,BaseMetodos!$A$2:$F$2173,5,FALSE)</f>
        <v>bcibank/v1/registrarCGFFondoMutuo</v>
      </c>
      <c r="E101" s="19" t="str">
        <f>VLOOKUP(B101,BaseMetodos!$A$2:$F$1177,6,FALSE)</f>
        <v>invertir/cgf/fondo/registro</v>
      </c>
      <c r="F101" s="20" t="s">
        <v>5836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5721</v>
      </c>
      <c r="W101" s="19" t="s">
        <v>5721</v>
      </c>
      <c r="X101" s="19" t="str">
        <f>VLOOKUP(D101,'Info Metodos'!$A$2:$D$90,4,FALSE)</f>
        <v>SI</v>
      </c>
      <c r="Y101" s="19" t="str">
        <f>VLOOKUP(D101,'Info Metodos'!$A$2:$D$90,3,FALSE)</f>
        <v>POST</v>
      </c>
    </row>
    <row r="102" spans="1:25" s="19" customFormat="1" ht="14.5" customHeight="1">
      <c r="A102" t="s">
        <v>277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VLOOKUP(B102,BaseMetodos!$A$2:$F$2173,5,FALSE)</f>
        <v>bcibank/v1/registrarCGFFondoMutuo</v>
      </c>
      <c r="E102" s="19" t="str">
        <f>VLOOKUP(B102,BaseMetodos!$A$2:$F$1177,6,FALSE)</f>
        <v>invertir/cgf/fondo/registro</v>
      </c>
      <c r="F102" s="20" t="s">
        <v>5836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5721</v>
      </c>
      <c r="W102" s="19" t="s">
        <v>5721</v>
      </c>
      <c r="X102" s="19" t="str">
        <f>VLOOKUP(D102,'Info Metodos'!$A$2:$D$90,4,FALSE)</f>
        <v>SI</v>
      </c>
      <c r="Y102" s="19" t="str">
        <f>VLOOKUP(D102,'Info Metodos'!$A$2:$D$90,3,FALSE)</f>
        <v>POST</v>
      </c>
    </row>
    <row r="103" spans="1:25" s="19" customFormat="1" ht="14.5" customHeight="1">
      <c r="A103" t="s">
        <v>277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VLOOKUP(B103,BaseMetodos!$A$2:$F$2173,5,FALSE)</f>
        <v>bcibank/v1/registrarCGFFondoMutuo</v>
      </c>
      <c r="E103" s="19" t="str">
        <f>VLOOKUP(B103,BaseMetodos!$A$2:$F$1177,6,FALSE)</f>
        <v>invertir/cgf/fondo/registro</v>
      </c>
      <c r="F103" s="20" t="s">
        <v>5836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5860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5721</v>
      </c>
      <c r="W103" s="19" t="s">
        <v>5721</v>
      </c>
      <c r="X103" s="19" t="str">
        <f>VLOOKUP(D103,'Info Metodos'!$A$2:$D$90,4,FALSE)</f>
        <v>SI</v>
      </c>
      <c r="Y103" s="19" t="str">
        <f>VLOOKUP(D103,'Info Metodos'!$A$2:$D$90,3,FALSE)</f>
        <v>POST</v>
      </c>
    </row>
    <row r="104" spans="1:25" s="19" customFormat="1" ht="14.5" customHeight="1">
      <c r="A104" t="s">
        <v>277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VLOOKUP(B104,BaseMetodos!$A$2:$F$2173,5,FALSE)</f>
        <v>bcibank/v1/registrarCGFFondoMutuo</v>
      </c>
      <c r="E104" s="19" t="str">
        <f>VLOOKUP(B104,BaseMetodos!$A$2:$F$1177,6,FALSE)</f>
        <v>invertir/cgf/fondo/registro</v>
      </c>
      <c r="F104" s="20" t="s">
        <v>5836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5721</v>
      </c>
      <c r="W104" s="19" t="s">
        <v>5721</v>
      </c>
      <c r="X104" s="19" t="str">
        <f>VLOOKUP(D104,'Info Metodos'!$A$2:$D$90,4,FALSE)</f>
        <v>SI</v>
      </c>
      <c r="Y104" s="19" t="str">
        <f>VLOOKUP(D104,'Info Metodos'!$A$2:$D$90,3,FALSE)</f>
        <v>POST</v>
      </c>
    </row>
    <row r="105" spans="1:25" s="19" customFormat="1" ht="14.5" customHeight="1">
      <c r="A105" t="s">
        <v>277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VLOOKUP(B105,BaseMetodos!$A$2:$F$2173,5,FALSE)</f>
        <v>bcibank/v1/registrarCGFFondoMutuo</v>
      </c>
      <c r="E105" s="19" t="str">
        <f>VLOOKUP(B105,BaseMetodos!$A$2:$F$1177,6,FALSE)</f>
        <v>invertir/cgf/fondo/registro</v>
      </c>
      <c r="F105" s="20" t="s">
        <v>5836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3522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5721</v>
      </c>
      <c r="W105" s="19" t="s">
        <v>5721</v>
      </c>
      <c r="X105" s="19" t="str">
        <f>VLOOKUP(D105,'Info Metodos'!$A$2:$D$90,4,FALSE)</f>
        <v>SI</v>
      </c>
      <c r="Y105" s="19" t="str">
        <f>VLOOKUP(D105,'Info Metodos'!$A$2:$D$90,3,FALSE)</f>
        <v>POST</v>
      </c>
    </row>
    <row r="106" spans="1:25" ht="14.5" customHeight="1">
      <c r="A106" t="s">
        <v>277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VLOOKUP(B106,BaseMetodos!$A$2:$F$2173,5,FALSE)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5721</v>
      </c>
      <c r="W106" s="19" t="s">
        <v>5721</v>
      </c>
      <c r="X106" s="19" t="str">
        <f>VLOOKUP(D106,'Info Metodos'!$A$2:$D$90,4,FALSE)</f>
        <v>SI</v>
      </c>
      <c r="Y106" s="19" t="str">
        <f>VLOOKUP(D106,'Info Metodos'!$A$2:$D$90,3,FALSE)</f>
        <v>GET</v>
      </c>
    </row>
    <row r="107" spans="1:25" ht="14.5" customHeight="1">
      <c r="A107" t="s">
        <v>277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VLOOKUP(B107,BaseMetodos!$A$2:$F$2173,5,FALSE)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5721</v>
      </c>
      <c r="W107" s="19" t="s">
        <v>5721</v>
      </c>
      <c r="X107" s="19" t="str">
        <f>VLOOKUP(D107,'Info Metodos'!$A$2:$D$90,4,FALSE)</f>
        <v>SI</v>
      </c>
      <c r="Y107" s="19" t="str">
        <f>VLOOKUP(D107,'Info Metodos'!$A$2:$D$90,3,FALSE)</f>
        <v>GET</v>
      </c>
    </row>
    <row r="108" spans="1:25" ht="14.5" customHeight="1">
      <c r="A108" t="s">
        <v>277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VLOOKUP(B108,BaseMetodos!$A$2:$F$2173,5,FALSE)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4691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5721</v>
      </c>
      <c r="W108" s="19" t="s">
        <v>5721</v>
      </c>
      <c r="X108" s="19" t="str">
        <f>VLOOKUP(D108,'Info Metodos'!$A$2:$D$90,4,FALSE)</f>
        <v>SI</v>
      </c>
      <c r="Y108" s="19" t="str">
        <f>VLOOKUP(D108,'Info Metodos'!$A$2:$D$90,3,FALSE)</f>
        <v>GET</v>
      </c>
    </row>
    <row r="109" spans="1:25" ht="14.5" customHeight="1">
      <c r="A109" t="s">
        <v>277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VLOOKUP(B109,BaseMetodos!$A$2:$F$2173,5,FALSE)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4788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5721</v>
      </c>
      <c r="W109" s="19" t="s">
        <v>5721</v>
      </c>
      <c r="X109" s="19" t="str">
        <f>VLOOKUP(D109,'Info Metodos'!$A$2:$D$90,4,FALSE)</f>
        <v>SI</v>
      </c>
      <c r="Y109" s="19" t="str">
        <f>VLOOKUP(D109,'Info Metodos'!$A$2:$D$90,3,FALSE)</f>
        <v>GET</v>
      </c>
    </row>
    <row r="110" spans="1:25" ht="14.5" customHeight="1">
      <c r="A110" t="s">
        <v>277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VLOOKUP(B110,BaseMetodos!$A$2:$F$2173,5,FALSE)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5721</v>
      </c>
      <c r="W110" s="19" t="s">
        <v>5721</v>
      </c>
      <c r="X110" s="19" t="str">
        <f>VLOOKUP(D110,'Info Metodos'!$A$2:$D$90,4,FALSE)</f>
        <v>SI</v>
      </c>
      <c r="Y110" s="19" t="str">
        <f>VLOOKUP(D110,'Info Metodos'!$A$2:$D$90,3,FALSE)</f>
        <v>GET</v>
      </c>
    </row>
    <row r="111" spans="1:25" ht="14.5" customHeight="1">
      <c r="A111" t="s">
        <v>277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VLOOKUP(B111,BaseMetodos!$A$2:$F$2173,5,FALSE)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5721</v>
      </c>
      <c r="W111" s="19" t="s">
        <v>5721</v>
      </c>
      <c r="X111" s="19" t="str">
        <f>VLOOKUP(D111,'Info Metodos'!$A$2:$D$90,4,FALSE)</f>
        <v>SI</v>
      </c>
      <c r="Y111" s="19" t="str">
        <f>VLOOKUP(D111,'Info Metodos'!$A$2:$D$90,3,FALSE)</f>
        <v>GET</v>
      </c>
    </row>
    <row r="112" spans="1:25" s="19" customFormat="1" ht="14.5" customHeight="1">
      <c r="A112" t="s">
        <v>277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VLOOKUP(B112,BaseMetodos!$A$2:$F$2173,5,FALSE)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5721</v>
      </c>
      <c r="W112" s="19" t="s">
        <v>5721</v>
      </c>
      <c r="X112" s="19" t="str">
        <f>VLOOKUP(D112,'Info Metodos'!$A$2:$D$90,4,FALSE)</f>
        <v>SI</v>
      </c>
      <c r="Y112" s="19" t="str">
        <f>VLOOKUP(D112,'Info Metodos'!$A$2:$D$90,3,FALSE)</f>
        <v>GET</v>
      </c>
    </row>
    <row r="113" spans="1:25" s="19" customFormat="1" ht="14.5" customHeight="1">
      <c r="A113" t="s">
        <v>277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VLOOKUP(B113,BaseMetodos!$A$2:$F$2173,5,FALSE)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5721</v>
      </c>
      <c r="W113" s="19" t="s">
        <v>5721</v>
      </c>
      <c r="X113" s="19" t="str">
        <f>VLOOKUP(D113,'Info Metodos'!$A$2:$D$90,4,FALSE)</f>
        <v>SI</v>
      </c>
      <c r="Y113" s="19" t="str">
        <f>VLOOKUP(D113,'Info Metodos'!$A$2:$D$90,3,FALSE)</f>
        <v>GET</v>
      </c>
    </row>
    <row r="114" spans="1:25" s="19" customFormat="1" ht="14.5" customHeight="1">
      <c r="A114" t="s">
        <v>277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VLOOKUP(B114,BaseMetodos!$A$2:$F$2173,5,FALSE)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4691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5721</v>
      </c>
      <c r="W114" s="19" t="s">
        <v>5721</v>
      </c>
      <c r="X114" s="19" t="str">
        <f>VLOOKUP(D114,'Info Metodos'!$A$2:$D$90,4,FALSE)</f>
        <v>SI</v>
      </c>
      <c r="Y114" s="19" t="str">
        <f>VLOOKUP(D114,'Info Metodos'!$A$2:$D$90,3,FALSE)</f>
        <v>GET</v>
      </c>
    </row>
    <row r="115" spans="1:25" s="19" customFormat="1" ht="14.5" customHeight="1">
      <c r="A115" t="s">
        <v>277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VLOOKUP(B115,BaseMetodos!$A$2:$F$2173,5,FALSE)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5721</v>
      </c>
      <c r="W115" s="19" t="s">
        <v>5721</v>
      </c>
      <c r="X115" s="19" t="str">
        <f>VLOOKUP(D115,'Info Metodos'!$A$2:$D$90,4,FALSE)</f>
        <v>SI</v>
      </c>
      <c r="Y115" s="19" t="str">
        <f>VLOOKUP(D115,'Info Metodos'!$A$2:$D$90,3,FALSE)</f>
        <v>GET</v>
      </c>
    </row>
    <row r="116" spans="1:25" s="19" customFormat="1" ht="14.5" customHeight="1">
      <c r="A116" t="s">
        <v>277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VLOOKUP(B116,BaseMetodos!$A$2:$F$2173,5,FALSE)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5721</v>
      </c>
      <c r="W116" s="19" t="s">
        <v>5721</v>
      </c>
      <c r="X116" s="19" t="str">
        <f>VLOOKUP(D116,'Info Metodos'!$A$2:$D$90,4,FALSE)</f>
        <v>SI</v>
      </c>
      <c r="Y116" s="19" t="str">
        <f>VLOOKUP(D116,'Info Metodos'!$A$2:$D$90,3,FALSE)</f>
        <v>GET</v>
      </c>
    </row>
    <row r="117" spans="1:25" s="19" customFormat="1" ht="14.5" customHeight="1">
      <c r="A117" t="s">
        <v>277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VLOOKUP(B117,BaseMetodos!$A$2:$F$2173,5,FALSE)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5721</v>
      </c>
      <c r="W117" s="19" t="s">
        <v>5721</v>
      </c>
      <c r="X117" s="19" t="str">
        <f>VLOOKUP(D117,'Info Metodos'!$A$2:$D$90,4,FALSE)</f>
        <v>SI</v>
      </c>
      <c r="Y117" s="19" t="str">
        <f>VLOOKUP(D117,'Info Metodos'!$A$2:$D$90,3,FALSE)</f>
        <v>GET</v>
      </c>
    </row>
    <row r="118" spans="1:25" s="19" customFormat="1" ht="14.5" customHeight="1">
      <c r="A118" t="s">
        <v>277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VLOOKUP(B118,BaseMetodos!$A$2:$F$2173,5,FALSE)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5721</v>
      </c>
      <c r="W118" s="19" t="s">
        <v>5721</v>
      </c>
      <c r="X118" s="19" t="str">
        <f>VLOOKUP(D118,'Info Metodos'!$A$2:$D$90,4,FALSE)</f>
        <v>SI</v>
      </c>
      <c r="Y118" s="19" t="str">
        <f>VLOOKUP(D118,'Info Metodos'!$A$2:$D$90,3,FALSE)</f>
        <v>GET</v>
      </c>
    </row>
    <row r="119" spans="1:25" s="19" customFormat="1" ht="14.5" customHeight="1">
      <c r="A119" t="s">
        <v>277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VLOOKUP(B119,BaseMetodos!$A$2:$F$2173,5,FALSE)</f>
        <v>bcibank/v1/obtenerHorariosRescate</v>
      </c>
      <c r="E119" s="19" t="str">
        <f>VLOOKUP(B119,BaseMetodos!$A$2:$F$1177,6,FALSE)</f>
        <v>rescate/horario/busqueda</v>
      </c>
      <c r="F119" s="20" t="s">
        <v>4701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5721</v>
      </c>
      <c r="W119" s="19" t="s">
        <v>5721</v>
      </c>
      <c r="X119" s="19" t="str">
        <f>VLOOKUP(D119,'Info Metodos'!$A$2:$D$90,4,FALSE)</f>
        <v>SI</v>
      </c>
      <c r="Y119" s="19" t="str">
        <f>VLOOKUP(D119,'Info Metodos'!$A$2:$D$90,3,FALSE)</f>
        <v>GET</v>
      </c>
    </row>
    <row r="120" spans="1:25" s="19" customFormat="1" ht="14.5" customHeight="1">
      <c r="A120" t="s">
        <v>277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VLOOKUP(B120,BaseMetodos!$A$2:$F$2173,5,FALSE)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5721</v>
      </c>
      <c r="W120" s="19" t="s">
        <v>5721</v>
      </c>
      <c r="X120" s="19" t="str">
        <f>VLOOKUP(D120,'Info Metodos'!$A$2:$D$90,4,FALSE)</f>
        <v>SI</v>
      </c>
      <c r="Y120" s="19" t="str">
        <f>VLOOKUP(D120,'Info Metodos'!$A$2:$D$90,3,FALSE)</f>
        <v>GET</v>
      </c>
    </row>
    <row r="121" spans="1:25" ht="14.5" customHeight="1">
      <c r="A121" t="s">
        <v>277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VLOOKUP(B121,BaseMetodos!$A$2:$F$2173,5,FALSE)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5721</v>
      </c>
      <c r="W121" s="19" t="s">
        <v>5721</v>
      </c>
      <c r="X121" s="19" t="str">
        <f>VLOOKUP(D121,'Info Metodos'!$A$2:$D$90,4,FALSE)</f>
        <v>SI</v>
      </c>
      <c r="Y121" s="19" t="str">
        <f>VLOOKUP(D121,'Info Metodos'!$A$2:$D$90,3,FALSE)</f>
        <v>GET</v>
      </c>
    </row>
    <row r="122" spans="1:25" ht="14.5" customHeight="1">
      <c r="A122" t="s">
        <v>277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VLOOKUP(B122,BaseMetodos!$A$2:$F$2173,5,FALSE)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4788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5721</v>
      </c>
      <c r="W122" s="19" t="s">
        <v>5721</v>
      </c>
      <c r="X122" s="19" t="str">
        <f>VLOOKUP(D122,'Info Metodos'!$A$2:$D$90,4,FALSE)</f>
        <v>SI</v>
      </c>
      <c r="Y122" s="19" t="str">
        <f>VLOOKUP(D122,'Info Metodos'!$A$2:$D$90,3,FALSE)</f>
        <v>GET</v>
      </c>
    </row>
    <row r="123" spans="1:25" ht="14.5" customHeight="1">
      <c r="A123" t="s">
        <v>277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VLOOKUP(B123,BaseMetodos!$A$2:$F$2173,5,FALSE)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4691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5721</v>
      </c>
      <c r="W123" s="19" t="s">
        <v>5721</v>
      </c>
      <c r="X123" s="19" t="str">
        <f>VLOOKUP(D123,'Info Metodos'!$A$2:$D$90,4,FALSE)</f>
        <v>SI</v>
      </c>
      <c r="Y123" s="19" t="str">
        <f>VLOOKUP(D123,'Info Metodos'!$A$2:$D$90,3,FALSE)</f>
        <v>GET</v>
      </c>
    </row>
    <row r="124" spans="1:25" ht="14.5" customHeight="1">
      <c r="A124" t="s">
        <v>277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VLOOKUP(B124,BaseMetodos!$A$2:$F$2173,5,FALSE)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5721</v>
      </c>
      <c r="W124" s="19" t="s">
        <v>5721</v>
      </c>
      <c r="X124" s="19" t="str">
        <f>VLOOKUP(D124,'Info Metodos'!$A$2:$D$90,4,FALSE)</f>
        <v>SI</v>
      </c>
      <c r="Y124" s="19" t="str">
        <f>VLOOKUP(D124,'Info Metodos'!$A$2:$D$90,3,FALSE)</f>
        <v>GET</v>
      </c>
    </row>
    <row r="125" spans="1:25" ht="14.5" customHeight="1">
      <c r="A125" t="s">
        <v>277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VLOOKUP(B125,BaseMetodos!$A$2:$F$2173,5,FALSE)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5721</v>
      </c>
      <c r="W125" s="19" t="s">
        <v>5721</v>
      </c>
      <c r="X125" s="19" t="str">
        <f>VLOOKUP(D125,'Info Metodos'!$A$2:$D$90,4,FALSE)</f>
        <v>SI</v>
      </c>
      <c r="Y125" s="19" t="str">
        <f>VLOOKUP(D125,'Info Metodos'!$A$2:$D$90,3,FALSE)</f>
        <v>GET</v>
      </c>
    </row>
    <row r="126" spans="1:25" ht="14.5" customHeight="1">
      <c r="A126" t="s">
        <v>277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VLOOKUP(B126,BaseMetodos!$A$2:$F$2173,5,FALSE)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5721</v>
      </c>
      <c r="W126" s="19" t="s">
        <v>5721</v>
      </c>
      <c r="X126" s="19" t="str">
        <f>VLOOKUP(D126,'Info Metodos'!$A$2:$D$90,4,FALSE)</f>
        <v>SI</v>
      </c>
      <c r="Y126" s="19" t="str">
        <f>VLOOKUP(D126,'Info Metodos'!$A$2:$D$90,3,FALSE)</f>
        <v>GET</v>
      </c>
    </row>
    <row r="127" spans="1:25" ht="14.5" customHeight="1">
      <c r="A127" t="s">
        <v>277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VLOOKUP(B127,BaseMetodos!$A$2:$F$2173,5,FALSE)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5721</v>
      </c>
      <c r="W127" s="19" t="s">
        <v>5721</v>
      </c>
      <c r="X127" s="19" t="str">
        <f>VLOOKUP(D127,'Info Metodos'!$A$2:$D$90,4,FALSE)</f>
        <v>SI</v>
      </c>
      <c r="Y127" s="19" t="str">
        <f>VLOOKUP(D127,'Info Metodos'!$A$2:$D$90,3,FALSE)</f>
        <v>GET</v>
      </c>
    </row>
    <row r="128" spans="1:25" s="19" customFormat="1" ht="14.5" customHeight="1">
      <c r="A128" t="s">
        <v>277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VLOOKUP(B128,BaseMetodos!$A$2:$F$2173,5,FALSE)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5721</v>
      </c>
      <c r="W128" s="19" t="s">
        <v>5721</v>
      </c>
      <c r="X128" s="19" t="str">
        <f>VLOOKUP(D128,'Info Metodos'!$A$2:$D$90,4,FALSE)</f>
        <v>SI</v>
      </c>
      <c r="Y128" s="19" t="str">
        <f>VLOOKUP(D128,'Info Metodos'!$A$2:$D$90,3,FALSE)</f>
        <v>GET</v>
      </c>
    </row>
    <row r="129" spans="1:35" s="19" customFormat="1" ht="14.5" customHeight="1">
      <c r="A129" t="s">
        <v>277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VLOOKUP(B129,BaseMetodos!$A$2:$F$2173,5,FALSE)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5721</v>
      </c>
      <c r="W129" s="19" t="s">
        <v>5721</v>
      </c>
      <c r="X129" s="19" t="str">
        <f>VLOOKUP(D129,'Info Metodos'!$A$2:$D$90,4,FALSE)</f>
        <v>SI</v>
      </c>
      <c r="Y129" s="19" t="str">
        <f>VLOOKUP(D129,'Info Metodos'!$A$2:$D$90,3,FALSE)</f>
        <v>GET</v>
      </c>
    </row>
    <row r="130" spans="1:35" s="19" customFormat="1" ht="14.5" customHeight="1">
      <c r="A130" t="s">
        <v>277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VLOOKUP(B130,BaseMetodos!$A$2:$F$2173,5,FALSE)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5721</v>
      </c>
      <c r="W130" s="19" t="s">
        <v>5721</v>
      </c>
      <c r="X130" s="19" t="str">
        <f>VLOOKUP(D130,'Info Metodos'!$A$2:$D$90,4,FALSE)</f>
        <v>SI</v>
      </c>
      <c r="Y130" s="19" t="str">
        <f>VLOOKUP(D130,'Info Metodos'!$A$2:$D$90,3,FALSE)</f>
        <v>GET</v>
      </c>
    </row>
    <row r="131" spans="1:35" s="19" customFormat="1" ht="14.5" customHeight="1">
      <c r="A131" t="s">
        <v>277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VLOOKUP(B131,BaseMetodos!$A$2:$F$2173,5,FALSE)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5721</v>
      </c>
      <c r="W131" s="19" t="s">
        <v>5721</v>
      </c>
      <c r="X131" s="19" t="str">
        <f>VLOOKUP(D131,'Info Metodos'!$A$2:$D$90,4,FALSE)</f>
        <v>SI</v>
      </c>
      <c r="Y131" s="19" t="str">
        <f>VLOOKUP(D131,'Info Metodos'!$A$2:$D$90,3,FALSE)</f>
        <v>GET</v>
      </c>
    </row>
    <row r="132" spans="1:35" s="19" customFormat="1" ht="14.5" customHeight="1">
      <c r="A132" t="s">
        <v>277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VLOOKUP(B132,BaseMetodos!$A$2:$F$2173,5,FALSE)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4788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5721</v>
      </c>
      <c r="W132" s="19" t="s">
        <v>5721</v>
      </c>
      <c r="X132" s="19" t="str">
        <f>VLOOKUP(D132,'Info Metodos'!$A$2:$D$90,4,FALSE)</f>
        <v>SI</v>
      </c>
      <c r="Y132" s="19" t="str">
        <f>VLOOKUP(D132,'Info Metodos'!$A$2:$D$90,3,FALSE)</f>
        <v>GET</v>
      </c>
    </row>
    <row r="133" spans="1:35" s="19" customFormat="1" ht="14.5" customHeight="1">
      <c r="A133" t="s">
        <v>277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VLOOKUP(B133,BaseMetodos!$A$2:$F$2173,5,FALSE)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4691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5721</v>
      </c>
      <c r="W133" s="19" t="s">
        <v>5721</v>
      </c>
      <c r="X133" s="19" t="str">
        <f>VLOOKUP(D133,'Info Metodos'!$A$2:$D$90,4,FALSE)</f>
        <v>SI</v>
      </c>
      <c r="Y133" s="19" t="str">
        <f>VLOOKUP(D133,'Info Metodos'!$A$2:$D$90,3,FALSE)</f>
        <v>GET</v>
      </c>
    </row>
    <row r="134" spans="1:35" s="19" customFormat="1" ht="14.5" customHeight="1">
      <c r="A134" t="s">
        <v>277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VLOOKUP(B134,BaseMetodos!$A$2:$F$2173,5,FALSE)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5721</v>
      </c>
      <c r="W134" s="19" t="s">
        <v>5721</v>
      </c>
      <c r="X134" s="19" t="str">
        <f>VLOOKUP(D134,'Info Metodos'!$A$2:$D$90,4,FALSE)</f>
        <v>SI</v>
      </c>
      <c r="Y134" s="19" t="str">
        <f>VLOOKUP(D134,'Info Metodos'!$A$2:$D$90,3,FALSE)</f>
        <v>GET</v>
      </c>
    </row>
    <row r="135" spans="1:35" s="19" customFormat="1" ht="14.5" customHeight="1">
      <c r="A135" t="s">
        <v>277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VLOOKUP(B135,BaseMetodos!$A$2:$F$2173,5,FALSE)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5721</v>
      </c>
      <c r="W135" s="19" t="s">
        <v>5721</v>
      </c>
      <c r="X135" s="19" t="str">
        <f>VLOOKUP(D135,'Info Metodos'!$A$2:$D$90,4,FALSE)</f>
        <v>SI</v>
      </c>
      <c r="Y135" s="19" t="str">
        <f>VLOOKUP(D135,'Info Metodos'!$A$2:$D$90,3,FALSE)</f>
        <v>GET</v>
      </c>
    </row>
    <row r="136" spans="1:35" ht="14.5" customHeight="1">
      <c r="A136" t="s">
        <v>277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VLOOKUP(B136,BaseMetodos!$A$2:$F$2173,5,FALSE)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5721</v>
      </c>
      <c r="W136" s="19" t="s">
        <v>5721</v>
      </c>
      <c r="X136" s="19" t="str">
        <f>VLOOKUP(D136,'Info Metodos'!$A$2:$D$90,4,FALSE)</f>
        <v>SI</v>
      </c>
      <c r="Y136" s="19" t="str">
        <f>VLOOKUP(D136,'Info Metodos'!$A$2:$D$90,3,FALSE)</f>
        <v>GET</v>
      </c>
    </row>
    <row r="137" spans="1:35" ht="14.5" customHeight="1">
      <c r="A137" t="s">
        <v>277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VLOOKUP(B137,BaseMetodos!$A$2:$F$2173,5,FALSE)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5721</v>
      </c>
      <c r="W137" s="19" t="s">
        <v>5721</v>
      </c>
      <c r="X137" s="19" t="str">
        <f>VLOOKUP(D137,'Info Metodos'!$A$2:$D$90,4,FALSE)</f>
        <v>SI</v>
      </c>
      <c r="Y137" s="19" t="str">
        <f>VLOOKUP(D137,'Info Metodos'!$A$2:$D$90,3,FALSE)</f>
        <v>GET</v>
      </c>
    </row>
    <row r="138" spans="1:35" ht="14.5" customHeight="1">
      <c r="A138" t="s">
        <v>277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VLOOKUP(B138,BaseMetodos!$A$2:$F$2173,5,FALSE)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5721</v>
      </c>
      <c r="W138" s="19" t="s">
        <v>5721</v>
      </c>
      <c r="X138" s="19" t="str">
        <f>VLOOKUP(D138,'Info Metodos'!$A$2:$D$90,4,FALSE)</f>
        <v>SI</v>
      </c>
      <c r="Y138" s="19" t="str">
        <f>VLOOKUP(D138,'Info Metodos'!$A$2:$D$90,3,FALSE)</f>
        <v>GET</v>
      </c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</row>
    <row r="139" spans="1:35" ht="14.5" customHeight="1">
      <c r="A139" t="s">
        <v>277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VLOOKUP(B139,BaseMetodos!$A$2:$F$2173,5,FALSE)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5721</v>
      </c>
      <c r="W139" s="19" t="s">
        <v>5721</v>
      </c>
      <c r="X139" s="19" t="str">
        <f>VLOOKUP(D139,'Info Metodos'!$A$2:$D$90,4,FALSE)</f>
        <v>SI</v>
      </c>
      <c r="Y139" s="19" t="str">
        <f>VLOOKUP(D139,'Info Metodos'!$A$2:$D$90,3,FALSE)</f>
        <v>GET</v>
      </c>
    </row>
    <row r="140" spans="1:35" ht="14.5" customHeight="1">
      <c r="A140" t="s">
        <v>277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VLOOKUP(B140,BaseMetodos!$A$2:$F$2173,5,FALSE)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5721</v>
      </c>
      <c r="W140" s="19" t="s">
        <v>5721</v>
      </c>
      <c r="X140" s="19" t="str">
        <f>VLOOKUP(D140,'Info Metodos'!$A$2:$D$90,4,FALSE)</f>
        <v>SI</v>
      </c>
      <c r="Y140" s="19" t="str">
        <f>VLOOKUP(D140,'Info Metodos'!$A$2:$D$90,3,FALSE)</f>
        <v>GET</v>
      </c>
    </row>
    <row r="141" spans="1:35" ht="14.5" customHeight="1">
      <c r="A141" t="s">
        <v>277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VLOOKUP(B141,BaseMetodos!$A$2:$F$2173,5,FALSE)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5721</v>
      </c>
      <c r="W141" s="19" t="s">
        <v>5721</v>
      </c>
      <c r="X141" s="19" t="str">
        <f>VLOOKUP(D141,'Info Metodos'!$A$2:$D$90,4,FALSE)</f>
        <v>SI</v>
      </c>
      <c r="Y141" s="19" t="str">
        <f>VLOOKUP(D141,'Info Metodos'!$A$2:$D$90,3,FALSE)</f>
        <v>GET</v>
      </c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</row>
    <row r="142" spans="1:35" ht="14.5" customHeight="1">
      <c r="A142" t="s">
        <v>277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VLOOKUP(B142,BaseMetodos!$A$2:$F$2173,5,FALSE)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4691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5721</v>
      </c>
      <c r="W142" s="19" t="s">
        <v>5721</v>
      </c>
      <c r="X142" s="19" t="str">
        <f>VLOOKUP(D142,'Info Metodos'!$A$2:$D$90,4,FALSE)</f>
        <v>SI</v>
      </c>
      <c r="Y142" s="19" t="str">
        <f>VLOOKUP(D142,'Info Metodos'!$A$2:$D$90,3,FALSE)</f>
        <v>GET</v>
      </c>
    </row>
    <row r="143" spans="1:35" ht="14.5" customHeight="1">
      <c r="A143" t="s">
        <v>277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VLOOKUP(B143,BaseMetodos!$A$2:$F$2173,5,FALSE)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5721</v>
      </c>
      <c r="W143" s="19" t="s">
        <v>5721</v>
      </c>
      <c r="X143" s="19" t="str">
        <f>VLOOKUP(D143,'Info Metodos'!$A$2:$D$90,4,FALSE)</f>
        <v>SI</v>
      </c>
      <c r="Y143" s="19" t="str">
        <f>VLOOKUP(D143,'Info Metodos'!$A$2:$D$90,3,FALSE)</f>
        <v>GET</v>
      </c>
    </row>
    <row r="144" spans="1:35" s="19" customFormat="1" ht="14.5" customHeight="1">
      <c r="A144" t="s">
        <v>277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VLOOKUP(B144,BaseMetodos!$A$2:$F$2173,5,FALSE)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5721</v>
      </c>
      <c r="W144" s="19" t="s">
        <v>5721</v>
      </c>
      <c r="X144" s="19" t="str">
        <f>VLOOKUP(D144,'Info Metodos'!$A$2:$D$90,4,FALSE)</f>
        <v>SI</v>
      </c>
      <c r="Y144" s="19" t="str">
        <f>VLOOKUP(D144,'Info Metodos'!$A$2:$D$90,3,FALSE)</f>
        <v>GET</v>
      </c>
    </row>
    <row r="145" spans="1:25" s="19" customFormat="1" ht="14.5" customHeight="1">
      <c r="A145" t="s">
        <v>277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VLOOKUP(B145,BaseMetodos!$A$2:$F$2173,5,FALSE)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5721</v>
      </c>
      <c r="W145" s="19" t="s">
        <v>5721</v>
      </c>
      <c r="X145" s="19" t="str">
        <f>VLOOKUP(D145,'Info Metodos'!$A$2:$D$90,4,FALSE)</f>
        <v>SI</v>
      </c>
      <c r="Y145" s="19" t="str">
        <f>VLOOKUP(D145,'Info Metodos'!$A$2:$D$90,3,FALSE)</f>
        <v>GET</v>
      </c>
    </row>
    <row r="146" spans="1:25" s="19" customFormat="1" ht="14.5" customHeight="1">
      <c r="A146" t="s">
        <v>277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VLOOKUP(B146,BaseMetodos!$A$2:$F$2173,5,FALSE)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5721</v>
      </c>
      <c r="W146" s="19" t="s">
        <v>5721</v>
      </c>
      <c r="X146" s="19" t="str">
        <f>VLOOKUP(D146,'Info Metodos'!$A$2:$D$90,4,FALSE)</f>
        <v>SI</v>
      </c>
      <c r="Y146" s="19" t="str">
        <f>VLOOKUP(D146,'Info Metodos'!$A$2:$D$90,3,FALSE)</f>
        <v>GET</v>
      </c>
    </row>
    <row r="147" spans="1:25" s="19" customFormat="1" ht="14.5" customHeight="1">
      <c r="A147" t="s">
        <v>277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VLOOKUP(B147,BaseMetodos!$A$2:$F$2173,5,FALSE)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4691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5721</v>
      </c>
      <c r="W147" s="19" t="s">
        <v>5721</v>
      </c>
      <c r="X147" s="19" t="str">
        <f>VLOOKUP(D147,'Info Metodos'!$A$2:$D$90,4,FALSE)</f>
        <v>SI</v>
      </c>
      <c r="Y147" s="19" t="str">
        <f>VLOOKUP(D147,'Info Metodos'!$A$2:$D$90,3,FALSE)</f>
        <v>GET</v>
      </c>
    </row>
    <row r="148" spans="1:25" s="19" customFormat="1" ht="14.5" customHeight="1">
      <c r="A148" t="s">
        <v>277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VLOOKUP(B148,BaseMetodos!$A$2:$F$2173,5,FALSE)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5721</v>
      </c>
      <c r="W148" s="19" t="s">
        <v>5721</v>
      </c>
      <c r="X148" s="19" t="str">
        <f>VLOOKUP(D148,'Info Metodos'!$A$2:$D$90,4,FALSE)</f>
        <v>SI</v>
      </c>
      <c r="Y148" s="19" t="str">
        <f>VLOOKUP(D148,'Info Metodos'!$A$2:$D$90,3,FALSE)</f>
        <v>GET</v>
      </c>
    </row>
    <row r="149" spans="1:25" s="19" customFormat="1" ht="14.5" customHeight="1">
      <c r="A149" t="s">
        <v>277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VLOOKUP(B149,BaseMetodos!$A$2:$F$2173,5,FALSE)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5721</v>
      </c>
      <c r="W149" s="19" t="s">
        <v>5721</v>
      </c>
      <c r="X149" s="19" t="str">
        <f>VLOOKUP(D149,'Info Metodos'!$A$2:$D$90,4,FALSE)</f>
        <v>SI</v>
      </c>
      <c r="Y149" s="19" t="str">
        <f>VLOOKUP(D149,'Info Metodos'!$A$2:$D$90,3,FALSE)</f>
        <v>GET</v>
      </c>
    </row>
    <row r="150" spans="1:25" s="19" customFormat="1" ht="14.5" customHeight="1">
      <c r="A150" t="s">
        <v>277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VLOOKUP(B150,BaseMetodos!$A$2:$F$2173,5,FALSE)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5721</v>
      </c>
      <c r="W150" s="19" t="s">
        <v>5721</v>
      </c>
      <c r="X150" s="19" t="str">
        <f>VLOOKUP(D150,'Info Metodos'!$A$2:$D$90,4,FALSE)</f>
        <v>SI</v>
      </c>
      <c r="Y150" s="19" t="str">
        <f>VLOOKUP(D150,'Info Metodos'!$A$2:$D$90,3,FALSE)</f>
        <v>GET</v>
      </c>
    </row>
    <row r="151" spans="1:25" s="19" customFormat="1" ht="14.5" customHeight="1">
      <c r="A151" t="s">
        <v>277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VLOOKUP(B151,BaseMetodos!$A$2:$F$2173,5,FALSE)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5721</v>
      </c>
      <c r="W151" s="19" t="s">
        <v>5721</v>
      </c>
      <c r="X151" s="19" t="str">
        <f>VLOOKUP(D151,'Info Metodos'!$A$2:$D$90,4,FALSE)</f>
        <v>SI</v>
      </c>
      <c r="Y151" s="19" t="str">
        <f>VLOOKUP(D151,'Info Metodos'!$A$2:$D$90,3,FALSE)</f>
        <v>GET</v>
      </c>
    </row>
    <row r="152" spans="1:25" ht="14.5" customHeight="1">
      <c r="A152" t="s">
        <v>277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VLOOKUP(B152,BaseMetodos!$A$2:$F$2173,5,FALSE)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5721</v>
      </c>
      <c r="W152" s="19" t="s">
        <v>5721</v>
      </c>
      <c r="X152" s="19" t="str">
        <f>VLOOKUP(D152,'Info Metodos'!$A$2:$D$90,4,FALSE)</f>
        <v>SI</v>
      </c>
      <c r="Y152" s="19" t="str">
        <f>VLOOKUP(D152,'Info Metodos'!$A$2:$D$90,3,FALSE)</f>
        <v>GET</v>
      </c>
    </row>
    <row r="153" spans="1:25" ht="14.5" customHeight="1">
      <c r="A153" t="s">
        <v>277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VLOOKUP(B153,BaseMetodos!$A$2:$F$2173,5,FALSE)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5721</v>
      </c>
      <c r="W153" s="19" t="s">
        <v>5721</v>
      </c>
      <c r="X153" s="19" t="str">
        <f>VLOOKUP(D153,'Info Metodos'!$A$2:$D$90,4,FALSE)</f>
        <v>SI</v>
      </c>
      <c r="Y153" s="19" t="str">
        <f>VLOOKUP(D153,'Info Metodos'!$A$2:$D$90,3,FALSE)</f>
        <v>GET</v>
      </c>
    </row>
    <row r="154" spans="1:25" ht="14.5" customHeight="1">
      <c r="A154" t="s">
        <v>277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VLOOKUP(B154,BaseMetodos!$A$2:$F$2173,5,FALSE)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5721</v>
      </c>
      <c r="W154" s="19" t="s">
        <v>5721</v>
      </c>
      <c r="X154" s="19" t="str">
        <f>VLOOKUP(D154,'Info Metodos'!$A$2:$D$90,4,FALSE)</f>
        <v>SI</v>
      </c>
      <c r="Y154" s="19" t="str">
        <f>VLOOKUP(D154,'Info Metodos'!$A$2:$D$90,3,FALSE)</f>
        <v>GET</v>
      </c>
    </row>
    <row r="155" spans="1:25" ht="14.5" customHeight="1">
      <c r="A155" t="s">
        <v>277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VLOOKUP(B155,BaseMetodos!$A$2:$F$2173,5,FALSE)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4691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5721</v>
      </c>
      <c r="W155" s="19" t="s">
        <v>5721</v>
      </c>
      <c r="X155" s="19" t="str">
        <f>VLOOKUP(D155,'Info Metodos'!$A$2:$D$90,4,FALSE)</f>
        <v>SI</v>
      </c>
      <c r="Y155" s="19" t="str">
        <f>VLOOKUP(D155,'Info Metodos'!$A$2:$D$90,3,FALSE)</f>
        <v>GET</v>
      </c>
    </row>
    <row r="156" spans="1:25" ht="14.5" customHeight="1">
      <c r="A156" t="s">
        <v>277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VLOOKUP(B156,BaseMetodos!$A$2:$F$2173,5,FALSE)</f>
        <v>bcibank/v1/obtieneFondosCartolaCliente</v>
      </c>
      <c r="E156" s="23" t="str">
        <f>VLOOKUP(B156,BaseMetodos!$A$2:$F$1177,6,FALSE)</f>
        <v>cartola/fondo/cliente/busqueda</v>
      </c>
      <c r="F156" s="10" t="s">
        <v>4787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5721</v>
      </c>
      <c r="W156" s="19" t="s">
        <v>5721</v>
      </c>
      <c r="X156" s="19" t="str">
        <f>VLOOKUP(D156,'Info Metodos'!$A$2:$D$90,4,FALSE)</f>
        <v>SI</v>
      </c>
      <c r="Y156" s="19" t="str">
        <f>VLOOKUP(D156,'Info Metodos'!$A$2:$D$90,3,FALSE)</f>
        <v>GET</v>
      </c>
    </row>
    <row r="157" spans="1:25" ht="14.5" customHeight="1">
      <c r="A157" t="s">
        <v>277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VLOOKUP(B157,BaseMetodos!$A$2:$F$2173,5,FALSE)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5721</v>
      </c>
      <c r="W157" s="19" t="s">
        <v>5721</v>
      </c>
      <c r="X157" s="19" t="str">
        <f>VLOOKUP(D157,'Info Metodos'!$A$2:$D$90,4,FALSE)</f>
        <v>SI</v>
      </c>
      <c r="Y157" s="19" t="str">
        <f>VLOOKUP(D157,'Info Metodos'!$A$2:$D$90,3,FALSE)</f>
        <v>GET</v>
      </c>
    </row>
    <row r="158" spans="1:25" s="19" customFormat="1" ht="14.5" customHeight="1">
      <c r="A158" t="s">
        <v>277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VLOOKUP(B158,BaseMetodos!$A$2:$F$2173,5,FALSE)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5721</v>
      </c>
      <c r="W158" s="19" t="s">
        <v>5721</v>
      </c>
      <c r="X158" s="19" t="str">
        <f>VLOOKUP(D158,'Info Metodos'!$A$2:$D$90,4,FALSE)</f>
        <v>SI</v>
      </c>
      <c r="Y158" s="19" t="str">
        <f>VLOOKUP(D158,'Info Metodos'!$A$2:$D$90,3,FALSE)</f>
        <v>GET</v>
      </c>
    </row>
    <row r="159" spans="1:25" s="19" customFormat="1" ht="14.5" customHeight="1">
      <c r="A159" t="s">
        <v>277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VLOOKUP(B159,BaseMetodos!$A$2:$F$2173,5,FALSE)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5721</v>
      </c>
      <c r="W159" s="19" t="s">
        <v>5721</v>
      </c>
      <c r="X159" s="19" t="str">
        <f>VLOOKUP(D159,'Info Metodos'!$A$2:$D$90,4,FALSE)</f>
        <v>SI</v>
      </c>
      <c r="Y159" s="19" t="str">
        <f>VLOOKUP(D159,'Info Metodos'!$A$2:$D$90,3,FALSE)</f>
        <v>GET</v>
      </c>
    </row>
    <row r="160" spans="1:25" s="19" customFormat="1" ht="14.5" customHeight="1">
      <c r="A160" t="s">
        <v>277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VLOOKUP(B160,BaseMetodos!$A$2:$F$2173,5,FALSE)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4691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5721</v>
      </c>
      <c r="W160" s="19" t="s">
        <v>5721</v>
      </c>
      <c r="X160" s="19" t="str">
        <f>VLOOKUP(D160,'Info Metodos'!$A$2:$D$90,4,FALSE)</f>
        <v>SI</v>
      </c>
      <c r="Y160" s="19" t="str">
        <f>VLOOKUP(D160,'Info Metodos'!$A$2:$D$90,3,FALSE)</f>
        <v>GET</v>
      </c>
    </row>
    <row r="161" spans="1:32" s="19" customFormat="1" ht="14.5" customHeight="1">
      <c r="A161" t="s">
        <v>277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VLOOKUP(B161,BaseMetodos!$A$2:$F$2173,5,FALSE)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4788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5721</v>
      </c>
      <c r="W161" s="19" t="s">
        <v>5721</v>
      </c>
      <c r="X161" s="19" t="str">
        <f>VLOOKUP(D161,'Info Metodos'!$A$2:$D$90,4,FALSE)</f>
        <v>SI</v>
      </c>
      <c r="Y161" s="19" t="str">
        <f>VLOOKUP(D161,'Info Metodos'!$A$2:$D$90,3,FALSE)</f>
        <v>GET</v>
      </c>
    </row>
    <row r="162" spans="1:32" s="19" customFormat="1" ht="14.5" customHeight="1">
      <c r="A162" t="s">
        <v>277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VLOOKUP(B162,BaseMetodos!$A$2:$F$2173,5,FALSE)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5721</v>
      </c>
      <c r="W162" s="19" t="s">
        <v>5721</v>
      </c>
      <c r="X162" s="19" t="str">
        <f>VLOOKUP(D162,'Info Metodos'!$A$2:$D$90,4,FALSE)</f>
        <v>SI</v>
      </c>
      <c r="Y162" s="19" t="str">
        <f>VLOOKUP(D162,'Info Metodos'!$A$2:$D$90,3,FALSE)</f>
        <v>GET</v>
      </c>
    </row>
    <row r="163" spans="1:32" s="19" customFormat="1" ht="14.5" customHeight="1">
      <c r="A163" t="s">
        <v>277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VLOOKUP(B163,BaseMetodos!$A$2:$F$2173,5,FALSE)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5721</v>
      </c>
      <c r="W163" s="19" t="s">
        <v>5721</v>
      </c>
      <c r="X163" s="19" t="str">
        <f>VLOOKUP(D163,'Info Metodos'!$A$2:$D$90,4,FALSE)</f>
        <v>SI</v>
      </c>
      <c r="Y163" s="19" t="str">
        <f>VLOOKUP(D163,'Info Metodos'!$A$2:$D$90,3,FALSE)</f>
        <v>GET</v>
      </c>
    </row>
    <row r="164" spans="1:32" s="19" customFormat="1" ht="14.5" customHeight="1">
      <c r="A164" t="s">
        <v>277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VLOOKUP(B164,BaseMetodos!$A$2:$F$2173,5,FALSE)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5721</v>
      </c>
      <c r="W164" s="19" t="s">
        <v>5721</v>
      </c>
      <c r="X164" s="19" t="str">
        <f>VLOOKUP(D164,'Info Metodos'!$A$2:$D$90,4,FALSE)</f>
        <v>SI</v>
      </c>
      <c r="Y164" s="19" t="str">
        <f>VLOOKUP(D164,'Info Metodos'!$A$2:$D$90,3,FALSE)</f>
        <v>GET</v>
      </c>
    </row>
    <row r="165" spans="1:32" ht="14.5" customHeight="1">
      <c r="A165" t="s">
        <v>277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VLOOKUP(B165,BaseMetodos!$A$2:$F$2173,5,FALSE)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5721</v>
      </c>
      <c r="W165" s="19" t="s">
        <v>5721</v>
      </c>
      <c r="X165" s="19" t="str">
        <f>VLOOKUP(D165,'Info Metodos'!$A$2:$D$90,4,FALSE)</f>
        <v>SI</v>
      </c>
      <c r="Y165" s="19" t="str">
        <f>VLOOKUP(D165,'Info Metodos'!$A$2:$D$90,3,FALSE)</f>
        <v>POST</v>
      </c>
      <c r="AA165" s="4"/>
      <c r="AC165" s="4"/>
      <c r="AD165" s="4"/>
      <c r="AE165" s="4"/>
      <c r="AF165" s="52"/>
    </row>
    <row r="166" spans="1:32" ht="14.5" customHeight="1">
      <c r="A166" t="s">
        <v>277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VLOOKUP(B166,BaseMetodos!$A$2:$F$2173,5,FALSE)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5721</v>
      </c>
      <c r="W166" s="19" t="s">
        <v>5721</v>
      </c>
      <c r="X166" s="19" t="str">
        <f>VLOOKUP(D166,'Info Metodos'!$A$2:$D$90,4,FALSE)</f>
        <v>SI</v>
      </c>
      <c r="Y166" s="19" t="str">
        <f>VLOOKUP(D166,'Info Metodos'!$A$2:$D$90,3,FALSE)</f>
        <v>POST</v>
      </c>
    </row>
    <row r="167" spans="1:32" ht="14.5" customHeight="1">
      <c r="A167" t="s">
        <v>277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VLOOKUP(B167,BaseMetodos!$A$2:$F$2173,5,FALSE)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4691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5721</v>
      </c>
      <c r="W167" s="19" t="s">
        <v>5721</v>
      </c>
      <c r="X167" s="19" t="str">
        <f>VLOOKUP(D167,'Info Metodos'!$A$2:$D$90,4,FALSE)</f>
        <v>SI</v>
      </c>
      <c r="Y167" s="19" t="str">
        <f>VLOOKUP(D167,'Info Metodos'!$A$2:$D$90,3,FALSE)</f>
        <v>POST</v>
      </c>
    </row>
    <row r="168" spans="1:32" ht="14.5" customHeight="1">
      <c r="A168" t="s">
        <v>277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VLOOKUP(B168,BaseMetodos!$A$2:$F$2173,5,FALSE)</f>
        <v>bcibank/v1/ingresarInversionProgramada</v>
      </c>
      <c r="E168" s="23" t="str">
        <f>VLOOKUP(B168,BaseMetodos!$A$2:$F$1177,6,FALSE)</f>
        <v>inversion-programada/ingreso</v>
      </c>
      <c r="F168" s="10" t="s">
        <v>4788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5721</v>
      </c>
      <c r="W168" s="19" t="s">
        <v>5721</v>
      </c>
      <c r="X168" s="19" t="str">
        <f>VLOOKUP(D168,'Info Metodos'!$A$2:$D$90,4,FALSE)</f>
        <v>SI</v>
      </c>
      <c r="Y168" s="19" t="str">
        <f>VLOOKUP(D168,'Info Metodos'!$A$2:$D$90,3,FALSE)</f>
        <v>POST</v>
      </c>
    </row>
    <row r="169" spans="1:32" ht="14.5" customHeight="1">
      <c r="A169" t="s">
        <v>277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VLOOKUP(B169,BaseMetodos!$A$2:$F$2173,5,FALSE)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5721</v>
      </c>
      <c r="W169" s="19" t="s">
        <v>5721</v>
      </c>
      <c r="X169" s="19" t="str">
        <f>VLOOKUP(D169,'Info Metodos'!$A$2:$D$90,4,FALSE)</f>
        <v>SI</v>
      </c>
      <c r="Y169" s="19" t="str">
        <f>VLOOKUP(D169,'Info Metodos'!$A$2:$D$90,3,FALSE)</f>
        <v>POST</v>
      </c>
    </row>
    <row r="170" spans="1:32" ht="14.5" customHeight="1">
      <c r="A170" t="s">
        <v>277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VLOOKUP(B170,BaseMetodos!$A$2:$F$2173,5,FALSE)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5721</v>
      </c>
      <c r="W170" s="19" t="s">
        <v>5721</v>
      </c>
      <c r="X170" s="19" t="str">
        <f>VLOOKUP(D170,'Info Metodos'!$A$2:$D$90,4,FALSE)</f>
        <v>SI</v>
      </c>
      <c r="Y170" s="19" t="str">
        <f>VLOOKUP(D170,'Info Metodos'!$A$2:$D$90,3,FALSE)</f>
        <v>POST</v>
      </c>
    </row>
    <row r="171" spans="1:32" ht="14.5" customHeight="1">
      <c r="A171" t="s">
        <v>277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VLOOKUP(B171,BaseMetodos!$A$2:$F$2173,5,FALSE)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5721</v>
      </c>
      <c r="W171" s="19" t="s">
        <v>5721</v>
      </c>
      <c r="X171" s="19" t="str">
        <f>VLOOKUP(D171,'Info Metodos'!$A$2:$D$90,4,FALSE)</f>
        <v>SI</v>
      </c>
      <c r="Y171" s="19" t="str">
        <f>VLOOKUP(D171,'Info Metodos'!$A$2:$D$90,3,FALSE)</f>
        <v>POST</v>
      </c>
    </row>
    <row r="172" spans="1:32" ht="14.5" customHeight="1">
      <c r="A172" t="s">
        <v>277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VLOOKUP(B172,BaseMetodos!$A$2:$F$2173,5,FALSE)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5721</v>
      </c>
      <c r="W172" s="19" t="s">
        <v>5721</v>
      </c>
      <c r="X172" s="19" t="str">
        <f>VLOOKUP(D172,'Info Metodos'!$A$2:$D$90,4,FALSE)</f>
        <v>SI</v>
      </c>
      <c r="Y172" s="19" t="str">
        <f>VLOOKUP(D172,'Info Metodos'!$A$2:$D$90,3,FALSE)</f>
        <v>POST</v>
      </c>
    </row>
    <row r="173" spans="1:32" ht="14.5" customHeight="1">
      <c r="A173" t="s">
        <v>277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VLOOKUP(B173,BaseMetodos!$A$2:$F$2173,5,FALSE)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5721</v>
      </c>
      <c r="W173" s="19" t="s">
        <v>5721</v>
      </c>
      <c r="X173" s="19" t="str">
        <f>VLOOKUP(D173,'Info Metodos'!$A$2:$D$90,4,FALSE)</f>
        <v>SI</v>
      </c>
      <c r="Y173" s="19" t="str">
        <f>VLOOKUP(D173,'Info Metodos'!$A$2:$D$90,3,FALSE)</f>
        <v>GET</v>
      </c>
    </row>
    <row r="174" spans="1:32" ht="13.5" customHeight="1">
      <c r="A174" t="s">
        <v>277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VLOOKUP(B174,BaseMetodos!$A$2:$F$2173,5,FALSE)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5721</v>
      </c>
      <c r="W174" s="19" t="s">
        <v>5721</v>
      </c>
      <c r="X174" s="19" t="str">
        <f>VLOOKUP(D174,'Info Metodos'!$A$2:$D$90,4,FALSE)</f>
        <v>SI</v>
      </c>
      <c r="Y174" s="19" t="str">
        <f>VLOOKUP(D174,'Info Metodos'!$A$2:$D$90,3,FALSE)</f>
        <v>GET</v>
      </c>
    </row>
    <row r="175" spans="1:32" s="19" customFormat="1" ht="14.5" customHeight="1">
      <c r="A175" t="s">
        <v>277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VLOOKUP(B175,BaseMetodos!$A$2:$F$2173,5,FALSE)</f>
        <v>bcibank/v1/ingresaParticipe</v>
      </c>
      <c r="E175" s="19" t="str">
        <f>VLOOKUP(B175,BaseMetodos!$A$2:$F$1177,6,FALSE)</f>
        <v>invertir/participe/ingreso</v>
      </c>
      <c r="F175" s="28" t="s">
        <v>4683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5721</v>
      </c>
      <c r="W175" s="19" t="s">
        <v>5721</v>
      </c>
      <c r="X175" s="19" t="str">
        <f>VLOOKUP(D175,'Info Metodos'!$A$2:$D$90,4,FALSE)</f>
        <v>NO</v>
      </c>
      <c r="Y175" s="19" t="str">
        <f>VLOOKUP(D175,'Info Metodos'!$A$2:$D$90,3,FALSE)</f>
        <v>POST</v>
      </c>
    </row>
    <row r="176" spans="1:32" s="19" customFormat="1" ht="14.5" customHeight="1">
      <c r="A176" t="s">
        <v>277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VLOOKUP(B176,BaseMetodos!$A$2:$F$2173,5,FALSE)</f>
        <v>bcibank/v1/ingresaParticipe</v>
      </c>
      <c r="E176" s="19" t="str">
        <f>VLOOKUP(B176,BaseMetodos!$A$2:$F$1177,6,FALSE)</f>
        <v>invertir/participe/ingreso</v>
      </c>
      <c r="F176" s="28" t="s">
        <v>4683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5721</v>
      </c>
      <c r="W176" s="19" t="s">
        <v>5721</v>
      </c>
      <c r="X176" s="19" t="str">
        <f>VLOOKUP(D176,'Info Metodos'!$A$2:$D$90,4,FALSE)</f>
        <v>NO</v>
      </c>
      <c r="Y176" s="19" t="str">
        <f>VLOOKUP(D176,'Info Metodos'!$A$2:$D$90,3,FALSE)</f>
        <v>POST</v>
      </c>
    </row>
    <row r="177" spans="1:25" s="19" customFormat="1" ht="14.5" customHeight="1">
      <c r="A177" t="s">
        <v>277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VLOOKUP(B177,BaseMetodos!$A$2:$F$2173,5,FALSE)</f>
        <v>bcibank/v1/ingresaParticipe</v>
      </c>
      <c r="E177" s="19" t="str">
        <f>VLOOKUP(B177,BaseMetodos!$A$2:$F$1177,6,FALSE)</f>
        <v>invertir/participe/ingreso</v>
      </c>
      <c r="F177" s="28" t="s">
        <v>4683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5721</v>
      </c>
      <c r="W177" s="19" t="s">
        <v>5721</v>
      </c>
      <c r="X177" s="19" t="str">
        <f>VLOOKUP(D177,'Info Metodos'!$A$2:$D$90,4,FALSE)</f>
        <v>NO</v>
      </c>
      <c r="Y177" s="19" t="str">
        <f>VLOOKUP(D177,'Info Metodos'!$A$2:$D$90,3,FALSE)</f>
        <v>POST</v>
      </c>
    </row>
    <row r="178" spans="1:25" s="19" customFormat="1" ht="14.5" customHeight="1">
      <c r="A178" t="s">
        <v>277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VLOOKUP(B178,BaseMetodos!$A$2:$F$2173,5,FALSE)</f>
        <v>bcibank/v1/ingresaParticipe</v>
      </c>
      <c r="E178" s="19" t="str">
        <f>VLOOKUP(B178,BaseMetodos!$A$2:$F$1177,6,FALSE)</f>
        <v>invertir/participe/ingreso</v>
      </c>
      <c r="F178" s="28" t="s">
        <v>4683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5721</v>
      </c>
      <c r="W178" s="19" t="s">
        <v>5721</v>
      </c>
      <c r="X178" s="19" t="str">
        <f>VLOOKUP(D178,'Info Metodos'!$A$2:$D$90,4,FALSE)</f>
        <v>NO</v>
      </c>
      <c r="Y178" s="19" t="str">
        <f>VLOOKUP(D178,'Info Metodos'!$A$2:$D$90,3,FALSE)</f>
        <v>POST</v>
      </c>
    </row>
    <row r="179" spans="1:25" s="19" customFormat="1" ht="14.5" customHeight="1">
      <c r="A179" t="s">
        <v>277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VLOOKUP(B179,BaseMetodos!$A$2:$F$2173,5,FALSE)</f>
        <v>bcibank/v1/ingresaParticipe</v>
      </c>
      <c r="E179" s="19" t="str">
        <f>VLOOKUP(B179,BaseMetodos!$A$2:$F$1177,6,FALSE)</f>
        <v>invertir/participe/ingreso</v>
      </c>
      <c r="F179" s="28" t="s">
        <v>4683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5721</v>
      </c>
      <c r="W179" s="19" t="s">
        <v>5721</v>
      </c>
      <c r="X179" s="19" t="str">
        <f>VLOOKUP(D179,'Info Metodos'!$A$2:$D$90,4,FALSE)</f>
        <v>NO</v>
      </c>
      <c r="Y179" s="19" t="str">
        <f>VLOOKUP(D179,'Info Metodos'!$A$2:$D$90,3,FALSE)</f>
        <v>POST</v>
      </c>
    </row>
    <row r="180" spans="1:25" s="19" customFormat="1" ht="14.5" customHeight="1">
      <c r="A180" t="s">
        <v>277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VLOOKUP(B180,BaseMetodos!$A$2:$F$2173,5,FALSE)</f>
        <v>bcibank/v1/ingresaParticipe</v>
      </c>
      <c r="E180" s="19" t="str">
        <f>VLOOKUP(B180,BaseMetodos!$A$2:$F$1177,6,FALSE)</f>
        <v>invertir/participe/ingreso</v>
      </c>
      <c r="F180" s="28" t="s">
        <v>4683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5721</v>
      </c>
      <c r="W180" s="19" t="s">
        <v>5721</v>
      </c>
      <c r="X180" s="19" t="str">
        <f>VLOOKUP(D180,'Info Metodos'!$A$2:$D$90,4,FALSE)</f>
        <v>NO</v>
      </c>
      <c r="Y180" s="19" t="str">
        <f>VLOOKUP(D180,'Info Metodos'!$A$2:$D$90,3,FALSE)</f>
        <v>POST</v>
      </c>
    </row>
    <row r="181" spans="1:25" s="19" customFormat="1" ht="14.5" customHeight="1">
      <c r="A181" t="s">
        <v>277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VLOOKUP(B181,BaseMetodos!$A$2:$F$2173,5,FALSE)</f>
        <v>bcibank/v1/ingresaParticipe</v>
      </c>
      <c r="E181" s="19" t="str">
        <f>VLOOKUP(B181,BaseMetodos!$A$2:$F$1177,6,FALSE)</f>
        <v>invertir/participe/ingreso</v>
      </c>
      <c r="F181" s="28" t="s">
        <v>4683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5721</v>
      </c>
      <c r="W181" s="19" t="s">
        <v>5721</v>
      </c>
      <c r="X181" s="19" t="str">
        <f>VLOOKUP(D181,'Info Metodos'!$A$2:$D$90,4,FALSE)</f>
        <v>NO</v>
      </c>
      <c r="Y181" s="19" t="str">
        <f>VLOOKUP(D181,'Info Metodos'!$A$2:$D$90,3,FALSE)</f>
        <v>POST</v>
      </c>
    </row>
    <row r="182" spans="1:25" s="19" customFormat="1" ht="14.5" customHeight="1">
      <c r="A182" t="s">
        <v>277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VLOOKUP(B182,BaseMetodos!$A$2:$F$2173,5,FALSE)</f>
        <v>bcibank/v1/ingresaParticipe</v>
      </c>
      <c r="E182" s="19" t="str">
        <f>VLOOKUP(B182,BaseMetodos!$A$2:$F$1177,6,FALSE)</f>
        <v>invertir/participe/ingreso</v>
      </c>
      <c r="F182" s="28" t="s">
        <v>4683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5721</v>
      </c>
      <c r="W182" s="19" t="s">
        <v>5721</v>
      </c>
      <c r="X182" s="19" t="str">
        <f>VLOOKUP(D182,'Info Metodos'!$A$2:$D$90,4,FALSE)</f>
        <v>NO</v>
      </c>
      <c r="Y182" s="19" t="str">
        <f>VLOOKUP(D182,'Info Metodos'!$A$2:$D$90,3,FALSE)</f>
        <v>POST</v>
      </c>
    </row>
    <row r="183" spans="1:25" s="19" customFormat="1" ht="14.5" customHeight="1">
      <c r="A183" t="s">
        <v>277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VLOOKUP(B183,BaseMetodos!$A$2:$F$2173,5,FALSE)</f>
        <v>bcibank/v1/ingresaParticipe</v>
      </c>
      <c r="E183" s="19" t="str">
        <f>VLOOKUP(B183,BaseMetodos!$A$2:$F$1177,6,FALSE)</f>
        <v>invertir/participe/ingreso</v>
      </c>
      <c r="F183" s="28" t="s">
        <v>4683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5721</v>
      </c>
      <c r="W183" s="19" t="s">
        <v>5721</v>
      </c>
      <c r="X183" s="19" t="str">
        <f>VLOOKUP(D183,'Info Metodos'!$A$2:$D$90,4,FALSE)</f>
        <v>NO</v>
      </c>
      <c r="Y183" s="19" t="str">
        <f>VLOOKUP(D183,'Info Metodos'!$A$2:$D$90,3,FALSE)</f>
        <v>POST</v>
      </c>
    </row>
    <row r="184" spans="1:25" s="19" customFormat="1" ht="14.5" customHeight="1">
      <c r="A184" t="s">
        <v>277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VLOOKUP(B184,BaseMetodos!$A$2:$F$2173,5,FALSE)</f>
        <v>bcibank/v1/ingresaParticipe</v>
      </c>
      <c r="E184" s="19" t="str">
        <f>VLOOKUP(B184,BaseMetodos!$A$2:$F$1177,6,FALSE)</f>
        <v>invertir/participe/ingreso</v>
      </c>
      <c r="F184" s="28" t="s">
        <v>4683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5721</v>
      </c>
      <c r="W184" s="19" t="s">
        <v>5721</v>
      </c>
      <c r="X184" s="19" t="str">
        <f>VLOOKUP(D184,'Info Metodos'!$A$2:$D$90,4,FALSE)</f>
        <v>NO</v>
      </c>
      <c r="Y184" s="19" t="str">
        <f>VLOOKUP(D184,'Info Metodos'!$A$2:$D$90,3,FALSE)</f>
        <v>POST</v>
      </c>
    </row>
    <row r="185" spans="1:25" s="19" customFormat="1" ht="14.5" customHeight="1">
      <c r="A185" t="s">
        <v>277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VLOOKUP(B185,BaseMetodos!$A$2:$F$2173,5,FALSE)</f>
        <v>bcibank/v1/ingresaParticipe</v>
      </c>
      <c r="E185" s="19" t="str">
        <f>VLOOKUP(B185,BaseMetodos!$A$2:$F$1177,6,FALSE)</f>
        <v>invertir/participe/ingreso</v>
      </c>
      <c r="F185" s="28" t="s">
        <v>4683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5721</v>
      </c>
      <c r="W185" s="19" t="s">
        <v>5721</v>
      </c>
      <c r="X185" s="19" t="str">
        <f>VLOOKUP(D185,'Info Metodos'!$A$2:$D$90,4,FALSE)</f>
        <v>NO</v>
      </c>
      <c r="Y185" s="19" t="str">
        <f>VLOOKUP(D185,'Info Metodos'!$A$2:$D$90,3,FALSE)</f>
        <v>POST</v>
      </c>
    </row>
    <row r="186" spans="1:25" s="19" customFormat="1" ht="14.5" customHeight="1">
      <c r="A186" t="s">
        <v>277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VLOOKUP(B186,BaseMetodos!$A$2:$F$2173,5,FALSE)</f>
        <v>bcibank/v1/ingresaParticipe</v>
      </c>
      <c r="E186" s="19" t="str">
        <f>VLOOKUP(B186,BaseMetodos!$A$2:$F$1177,6,FALSE)</f>
        <v>invertir/participe/ingreso</v>
      </c>
      <c r="F186" s="28" t="s">
        <v>4683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5721</v>
      </c>
      <c r="W186" s="19" t="s">
        <v>5721</v>
      </c>
      <c r="X186" s="19" t="str">
        <f>VLOOKUP(D186,'Info Metodos'!$A$2:$D$90,4,FALSE)</f>
        <v>NO</v>
      </c>
      <c r="Y186" s="19" t="str">
        <f>VLOOKUP(D186,'Info Metodos'!$A$2:$D$90,3,FALSE)</f>
        <v>POST</v>
      </c>
    </row>
    <row r="187" spans="1:25" s="19" customFormat="1" ht="14.5" customHeight="1">
      <c r="A187" t="s">
        <v>277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VLOOKUP(B187,BaseMetodos!$A$2:$F$2173,5,FALSE)</f>
        <v>bcibank/v1/ingresaParticipe</v>
      </c>
      <c r="E187" s="19" t="str">
        <f>VLOOKUP(B187,BaseMetodos!$A$2:$F$1177,6,FALSE)</f>
        <v>invertir/participe/ingreso</v>
      </c>
      <c r="F187" s="28" t="s">
        <v>4683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5721</v>
      </c>
      <c r="W187" s="19" t="s">
        <v>5721</v>
      </c>
      <c r="X187" s="19" t="str">
        <f>VLOOKUP(D187,'Info Metodos'!$A$2:$D$90,4,FALSE)</f>
        <v>NO</v>
      </c>
      <c r="Y187" s="19" t="str">
        <f>VLOOKUP(D187,'Info Metodos'!$A$2:$D$90,3,FALSE)</f>
        <v>POST</v>
      </c>
    </row>
    <row r="188" spans="1:25" s="19" customFormat="1" ht="14.5" customHeight="1">
      <c r="A188" t="s">
        <v>277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VLOOKUP(B188,BaseMetodos!$A$2:$F$2173,5,FALSE)</f>
        <v>bcibank/v1/ingresaParticipe</v>
      </c>
      <c r="E188" s="19" t="str">
        <f>VLOOKUP(B188,BaseMetodos!$A$2:$F$1177,6,FALSE)</f>
        <v>invertir/participe/ingreso</v>
      </c>
      <c r="F188" s="28" t="s">
        <v>4683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5721</v>
      </c>
      <c r="W188" s="19" t="s">
        <v>5721</v>
      </c>
      <c r="X188" s="19" t="str">
        <f>VLOOKUP(D188,'Info Metodos'!$A$2:$D$90,4,FALSE)</f>
        <v>NO</v>
      </c>
      <c r="Y188" s="19" t="str">
        <f>VLOOKUP(D188,'Info Metodos'!$A$2:$D$90,3,FALSE)</f>
        <v>POST</v>
      </c>
    </row>
    <row r="189" spans="1:25" s="19" customFormat="1" ht="14.5" customHeight="1">
      <c r="A189" t="s">
        <v>277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VLOOKUP(B189,BaseMetodos!$A$2:$F$2173,5,FALSE)</f>
        <v>bcibank/v1/ingresaParticipe</v>
      </c>
      <c r="E189" s="19" t="str">
        <f>VLOOKUP(B189,BaseMetodos!$A$2:$F$1177,6,FALSE)</f>
        <v>invertir/participe/ingreso</v>
      </c>
      <c r="F189" s="28" t="s">
        <v>4683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5721</v>
      </c>
      <c r="W189" s="19" t="s">
        <v>5721</v>
      </c>
      <c r="X189" s="19" t="str">
        <f>VLOOKUP(D189,'Info Metodos'!$A$2:$D$90,4,FALSE)</f>
        <v>NO</v>
      </c>
      <c r="Y189" s="19" t="str">
        <f>VLOOKUP(D189,'Info Metodos'!$A$2:$D$90,3,FALSE)</f>
        <v>POST</v>
      </c>
    </row>
    <row r="190" spans="1:25" s="19" customFormat="1" ht="14.5" customHeight="1">
      <c r="A190" t="s">
        <v>277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VLOOKUP(B190,BaseMetodos!$A$2:$F$2173,5,FALSE)</f>
        <v>bcibank/v1/ingresaParticipe</v>
      </c>
      <c r="E190" s="19" t="str">
        <f>VLOOKUP(B190,BaseMetodos!$A$2:$F$1177,6,FALSE)</f>
        <v>invertir/participe/ingreso</v>
      </c>
      <c r="F190" s="28" t="s">
        <v>4683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5721</v>
      </c>
      <c r="W190" s="19" t="s">
        <v>5721</v>
      </c>
      <c r="X190" s="19" t="str">
        <f>VLOOKUP(D190,'Info Metodos'!$A$2:$D$90,4,FALSE)</f>
        <v>NO</v>
      </c>
      <c r="Y190" s="19" t="str">
        <f>VLOOKUP(D190,'Info Metodos'!$A$2:$D$90,3,FALSE)</f>
        <v>POST</v>
      </c>
    </row>
    <row r="191" spans="1:25" s="19" customFormat="1" ht="14.5" customHeight="1">
      <c r="A191" t="s">
        <v>277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VLOOKUP(B191,BaseMetodos!$A$2:$F$2173,5,FALSE)</f>
        <v>bcibank/v1/ingresaParticipe</v>
      </c>
      <c r="E191" s="19" t="str">
        <f>VLOOKUP(B191,BaseMetodos!$A$2:$F$1177,6,FALSE)</f>
        <v>invertir/participe/ingreso</v>
      </c>
      <c r="F191" s="28" t="s">
        <v>4683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5721</v>
      </c>
      <c r="W191" s="19" t="s">
        <v>5721</v>
      </c>
      <c r="X191" s="19" t="str">
        <f>VLOOKUP(D191,'Info Metodos'!$A$2:$D$90,4,FALSE)</f>
        <v>NO</v>
      </c>
      <c r="Y191" s="19" t="str">
        <f>VLOOKUP(D191,'Info Metodos'!$A$2:$D$90,3,FALSE)</f>
        <v>POST</v>
      </c>
    </row>
    <row r="192" spans="1:25" s="19" customFormat="1" ht="14.5" customHeight="1">
      <c r="A192" t="s">
        <v>277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VLOOKUP(B192,BaseMetodos!$A$2:$F$2173,5,FALSE)</f>
        <v>bcibank/v1/ingresaParticipe</v>
      </c>
      <c r="E192" s="19" t="str">
        <f>VLOOKUP(B192,BaseMetodos!$A$2:$F$1177,6,FALSE)</f>
        <v>invertir/participe/ingreso</v>
      </c>
      <c r="F192" s="28" t="s">
        <v>4683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5721</v>
      </c>
      <c r="W192" s="19" t="s">
        <v>5721</v>
      </c>
      <c r="X192" s="19" t="str">
        <f>VLOOKUP(D192,'Info Metodos'!$A$2:$D$90,4,FALSE)</f>
        <v>NO</v>
      </c>
      <c r="Y192" s="19" t="str">
        <f>VLOOKUP(D192,'Info Metodos'!$A$2:$D$90,3,FALSE)</f>
        <v>POST</v>
      </c>
    </row>
    <row r="193" spans="1:25" s="19" customFormat="1" ht="14.5" customHeight="1">
      <c r="A193" t="s">
        <v>277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VLOOKUP(B193,BaseMetodos!$A$2:$F$2173,5,FALSE)</f>
        <v>bcibank/v1/ingresaParticipe</v>
      </c>
      <c r="E193" s="19" t="str">
        <f>VLOOKUP(B193,BaseMetodos!$A$2:$F$1177,6,FALSE)</f>
        <v>invertir/participe/ingreso</v>
      </c>
      <c r="F193" s="28" t="s">
        <v>4683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5721</v>
      </c>
      <c r="W193" s="19" t="s">
        <v>5721</v>
      </c>
      <c r="X193" s="19" t="str">
        <f>VLOOKUP(D193,'Info Metodos'!$A$2:$D$90,4,FALSE)</f>
        <v>NO</v>
      </c>
      <c r="Y193" s="19" t="str">
        <f>VLOOKUP(D193,'Info Metodos'!$A$2:$D$90,3,FALSE)</f>
        <v>POST</v>
      </c>
    </row>
    <row r="194" spans="1:25" s="19" customFormat="1" ht="14.5" customHeight="1">
      <c r="A194" t="s">
        <v>277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VLOOKUP(B194,BaseMetodos!$A$2:$F$2173,5,FALSE)</f>
        <v>bcibank/v1/ingresaParticipe</v>
      </c>
      <c r="E194" s="19" t="str">
        <f>VLOOKUP(B194,BaseMetodos!$A$2:$F$1177,6,FALSE)</f>
        <v>invertir/participe/ingreso</v>
      </c>
      <c r="F194" s="28" t="s">
        <v>4683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5721</v>
      </c>
      <c r="W194" s="19" t="s">
        <v>5721</v>
      </c>
      <c r="X194" s="19" t="str">
        <f>VLOOKUP(D194,'Info Metodos'!$A$2:$D$90,4,FALSE)</f>
        <v>NO</v>
      </c>
      <c r="Y194" s="19" t="str">
        <f>VLOOKUP(D194,'Info Metodos'!$A$2:$D$90,3,FALSE)</f>
        <v>POST</v>
      </c>
    </row>
    <row r="195" spans="1:25" s="19" customFormat="1" ht="14.5" customHeight="1">
      <c r="A195" t="s">
        <v>277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VLOOKUP(B195,BaseMetodos!$A$2:$F$2173,5,FALSE)</f>
        <v>bcibank/v1/ingresaParticipe</v>
      </c>
      <c r="E195" s="19" t="str">
        <f>VLOOKUP(B195,BaseMetodos!$A$2:$F$1177,6,FALSE)</f>
        <v>invertir/participe/ingreso</v>
      </c>
      <c r="F195" s="28" t="s">
        <v>4683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5721</v>
      </c>
      <c r="W195" s="19" t="s">
        <v>5721</v>
      </c>
      <c r="X195" s="19" t="str">
        <f>VLOOKUP(D195,'Info Metodos'!$A$2:$D$90,4,FALSE)</f>
        <v>NO</v>
      </c>
      <c r="Y195" s="19" t="str">
        <f>VLOOKUP(D195,'Info Metodos'!$A$2:$D$90,3,FALSE)</f>
        <v>POST</v>
      </c>
    </row>
    <row r="196" spans="1:25" s="19" customFormat="1" ht="14.5" customHeight="1">
      <c r="A196" t="s">
        <v>277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VLOOKUP(B196,BaseMetodos!$A$2:$F$2173,5,FALSE)</f>
        <v>bcibank/v1/ingresaParticipe</v>
      </c>
      <c r="E196" s="19" t="str">
        <f>VLOOKUP(B196,BaseMetodos!$A$2:$F$1177,6,FALSE)</f>
        <v>invertir/participe/ingreso</v>
      </c>
      <c r="F196" s="28" t="s">
        <v>4683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5721</v>
      </c>
      <c r="W196" s="19" t="s">
        <v>5721</v>
      </c>
      <c r="X196" s="19" t="str">
        <f>VLOOKUP(D196,'Info Metodos'!$A$2:$D$90,4,FALSE)</f>
        <v>NO</v>
      </c>
      <c r="Y196" s="19" t="str">
        <f>VLOOKUP(D196,'Info Metodos'!$A$2:$D$90,3,FALSE)</f>
        <v>POST</v>
      </c>
    </row>
    <row r="197" spans="1:25" s="19" customFormat="1" ht="14.5" customHeight="1">
      <c r="A197" t="s">
        <v>277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VLOOKUP(B197,BaseMetodos!$A$2:$F$2173,5,FALSE)</f>
        <v>bcibank/v1/ingresaParticipe</v>
      </c>
      <c r="E197" s="19" t="str">
        <f>VLOOKUP(B197,BaseMetodos!$A$2:$F$1177,6,FALSE)</f>
        <v>invertir/participe/ingreso</v>
      </c>
      <c r="F197" s="28" t="s">
        <v>4683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5721</v>
      </c>
      <c r="W197" s="19" t="s">
        <v>5721</v>
      </c>
      <c r="X197" s="19" t="str">
        <f>VLOOKUP(D197,'Info Metodos'!$A$2:$D$90,4,FALSE)</f>
        <v>NO</v>
      </c>
      <c r="Y197" s="19" t="str">
        <f>VLOOKUP(D197,'Info Metodos'!$A$2:$D$90,3,FALSE)</f>
        <v>POST</v>
      </c>
    </row>
    <row r="198" spans="1:25" s="19" customFormat="1" ht="14.5" customHeight="1">
      <c r="A198" t="s">
        <v>277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VLOOKUP(B198,BaseMetodos!$A$2:$F$2173,5,FALSE)</f>
        <v>bcibank/v1/ingresaParticipe</v>
      </c>
      <c r="E198" s="19" t="str">
        <f>VLOOKUP(B198,BaseMetodos!$A$2:$F$1177,6,FALSE)</f>
        <v>invertir/participe/ingreso</v>
      </c>
      <c r="F198" s="28" t="s">
        <v>4683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5721</v>
      </c>
      <c r="W198" s="19" t="s">
        <v>5721</v>
      </c>
      <c r="X198" s="19" t="str">
        <f>VLOOKUP(D198,'Info Metodos'!$A$2:$D$90,4,FALSE)</f>
        <v>NO</v>
      </c>
      <c r="Y198" s="19" t="str">
        <f>VLOOKUP(D198,'Info Metodos'!$A$2:$D$90,3,FALSE)</f>
        <v>POST</v>
      </c>
    </row>
    <row r="199" spans="1:25" s="19" customFormat="1" ht="14.5" customHeight="1">
      <c r="A199" t="s">
        <v>277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VLOOKUP(B199,BaseMetodos!$A$2:$F$2173,5,FALSE)</f>
        <v>bcibank/v1/ingresaParticipe</v>
      </c>
      <c r="E199" s="19" t="str">
        <f>VLOOKUP(B199,BaseMetodos!$A$2:$F$1177,6,FALSE)</f>
        <v>invertir/participe/ingreso</v>
      </c>
      <c r="F199" s="28" t="s">
        <v>4683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5721</v>
      </c>
      <c r="W199" s="19" t="s">
        <v>5721</v>
      </c>
      <c r="X199" s="19" t="str">
        <f>VLOOKUP(D199,'Info Metodos'!$A$2:$D$90,4,FALSE)</f>
        <v>NO</v>
      </c>
      <c r="Y199" s="19" t="str">
        <f>VLOOKUP(D199,'Info Metodos'!$A$2:$D$90,3,FALSE)</f>
        <v>POST</v>
      </c>
    </row>
    <row r="200" spans="1:25" s="19" customFormat="1" ht="14.5" customHeight="1">
      <c r="A200" t="s">
        <v>277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VLOOKUP(B200,BaseMetodos!$A$2:$F$2173,5,FALSE)</f>
        <v>bcibank/v1/ingresaParticipe</v>
      </c>
      <c r="E200" s="19" t="str">
        <f>VLOOKUP(B200,BaseMetodos!$A$2:$F$1177,6,FALSE)</f>
        <v>invertir/participe/ingreso</v>
      </c>
      <c r="F200" s="28" t="s">
        <v>4683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5721</v>
      </c>
      <c r="W200" s="19" t="s">
        <v>5721</v>
      </c>
      <c r="X200" s="19" t="str">
        <f>VLOOKUP(D200,'Info Metodos'!$A$2:$D$90,4,FALSE)</f>
        <v>NO</v>
      </c>
      <c r="Y200" s="19" t="str">
        <f>VLOOKUP(D200,'Info Metodos'!$A$2:$D$90,3,FALSE)</f>
        <v>POST</v>
      </c>
    </row>
    <row r="201" spans="1:25" s="19" customFormat="1" ht="14.5" customHeight="1">
      <c r="A201" t="s">
        <v>277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VLOOKUP(B201,BaseMetodos!$A$2:$F$2173,5,FALSE)</f>
        <v>bcibank/v1/ingresaParticipe</v>
      </c>
      <c r="E201" s="19" t="str">
        <f>VLOOKUP(B201,BaseMetodos!$A$2:$F$1177,6,FALSE)</f>
        <v>invertir/participe/ingreso</v>
      </c>
      <c r="F201" s="28" t="s">
        <v>4683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5721</v>
      </c>
      <c r="W201" s="19" t="s">
        <v>5721</v>
      </c>
      <c r="X201" s="19" t="str">
        <f>VLOOKUP(D201,'Info Metodos'!$A$2:$D$90,4,FALSE)</f>
        <v>NO</v>
      </c>
      <c r="Y201" s="19" t="str">
        <f>VLOOKUP(D201,'Info Metodos'!$A$2:$D$90,3,FALSE)</f>
        <v>POST</v>
      </c>
    </row>
    <row r="202" spans="1:25" s="19" customFormat="1" ht="14.5" customHeight="1">
      <c r="A202" t="s">
        <v>277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VLOOKUP(B202,BaseMetodos!$A$2:$F$2173,5,FALSE)</f>
        <v>bcibank/v1/ingresaParticipe</v>
      </c>
      <c r="E202" s="19" t="str">
        <f>VLOOKUP(B202,BaseMetodos!$A$2:$F$1177,6,FALSE)</f>
        <v>invertir/participe/ingreso</v>
      </c>
      <c r="F202" s="28" t="s">
        <v>4683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5721</v>
      </c>
      <c r="W202" s="19" t="s">
        <v>5721</v>
      </c>
      <c r="X202" s="19" t="str">
        <f>VLOOKUP(D202,'Info Metodos'!$A$2:$D$90,4,FALSE)</f>
        <v>NO</v>
      </c>
      <c r="Y202" s="19" t="str">
        <f>VLOOKUP(D202,'Info Metodos'!$A$2:$D$90,3,FALSE)</f>
        <v>POST</v>
      </c>
    </row>
    <row r="203" spans="1:25" s="19" customFormat="1" ht="14.5" customHeight="1">
      <c r="A203" t="s">
        <v>277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VLOOKUP(B203,BaseMetodos!$A$2:$F$2173,5,FALSE)</f>
        <v>bcibank/v1/ingresaParticipe</v>
      </c>
      <c r="E203" s="19" t="str">
        <f>VLOOKUP(B203,BaseMetodos!$A$2:$F$1177,6,FALSE)</f>
        <v>invertir/participe/ingreso</v>
      </c>
      <c r="F203" s="28" t="s">
        <v>4683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5721</v>
      </c>
      <c r="W203" s="19" t="s">
        <v>5721</v>
      </c>
      <c r="X203" s="19" t="str">
        <f>VLOOKUP(D203,'Info Metodos'!$A$2:$D$90,4,FALSE)</f>
        <v>NO</v>
      </c>
      <c r="Y203" s="19" t="str">
        <f>VLOOKUP(D203,'Info Metodos'!$A$2:$D$90,3,FALSE)</f>
        <v>POST</v>
      </c>
    </row>
    <row r="204" spans="1:25" s="19" customFormat="1" ht="14.5" customHeight="1">
      <c r="A204" t="s">
        <v>277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VLOOKUP(B204,BaseMetodos!$A$2:$F$2173,5,FALSE)</f>
        <v>bcibank/v1/ingresaParticipe</v>
      </c>
      <c r="E204" s="19" t="str">
        <f>VLOOKUP(B204,BaseMetodos!$A$2:$F$1177,6,FALSE)</f>
        <v>invertir/participe/ingreso</v>
      </c>
      <c r="F204" s="28" t="s">
        <v>4683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5721</v>
      </c>
      <c r="W204" s="19" t="s">
        <v>5721</v>
      </c>
      <c r="X204" s="19" t="str">
        <f>VLOOKUP(D204,'Info Metodos'!$A$2:$D$90,4,FALSE)</f>
        <v>NO</v>
      </c>
      <c r="Y204" s="19" t="str">
        <f>VLOOKUP(D204,'Info Metodos'!$A$2:$D$90,3,FALSE)</f>
        <v>POST</v>
      </c>
    </row>
    <row r="205" spans="1:25" s="19" customFormat="1" ht="14.5" customHeight="1">
      <c r="A205" t="s">
        <v>277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VLOOKUP(B205,BaseMetodos!$A$2:$F$2173,5,FALSE)</f>
        <v>bcibank/v1/ingresaParticipe</v>
      </c>
      <c r="E205" s="19" t="str">
        <f>VLOOKUP(B205,BaseMetodos!$A$2:$F$1177,6,FALSE)</f>
        <v>invertir/participe/ingreso</v>
      </c>
      <c r="F205" s="28" t="s">
        <v>4683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5721</v>
      </c>
      <c r="W205" s="19" t="s">
        <v>5721</v>
      </c>
      <c r="X205" s="19" t="str">
        <f>VLOOKUP(D205,'Info Metodos'!$A$2:$D$90,4,FALSE)</f>
        <v>NO</v>
      </c>
      <c r="Y205" s="19" t="str">
        <f>VLOOKUP(D205,'Info Metodos'!$A$2:$D$90,3,FALSE)</f>
        <v>POST</v>
      </c>
    </row>
    <row r="206" spans="1:25" s="19" customFormat="1" ht="14.5" customHeight="1">
      <c r="A206" t="s">
        <v>277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VLOOKUP(B206,BaseMetodos!$A$2:$F$2173,5,FALSE)</f>
        <v>bcibank/v1/ingresaParticipe</v>
      </c>
      <c r="E206" s="19" t="str">
        <f>VLOOKUP(B206,BaseMetodos!$A$2:$F$1177,6,FALSE)</f>
        <v>invertir/participe/ingreso</v>
      </c>
      <c r="F206" s="28" t="s">
        <v>4683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5721</v>
      </c>
      <c r="W206" s="19" t="s">
        <v>5721</v>
      </c>
      <c r="X206" s="19" t="str">
        <f>VLOOKUP(D206,'Info Metodos'!$A$2:$D$90,4,FALSE)</f>
        <v>NO</v>
      </c>
      <c r="Y206" s="19" t="str">
        <f>VLOOKUP(D206,'Info Metodos'!$A$2:$D$90,3,FALSE)</f>
        <v>POST</v>
      </c>
    </row>
    <row r="207" spans="1:25" s="19" customFormat="1" ht="14.5" customHeight="1">
      <c r="A207" t="s">
        <v>277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VLOOKUP(B207,BaseMetodos!$A$2:$F$2173,5,FALSE)</f>
        <v>bcibank/v1/ingresaParticipe</v>
      </c>
      <c r="E207" s="19" t="str">
        <f>VLOOKUP(B207,BaseMetodos!$A$2:$F$1177,6,FALSE)</f>
        <v>invertir/participe/ingreso</v>
      </c>
      <c r="F207" s="28" t="s">
        <v>4683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5721</v>
      </c>
      <c r="W207" s="19" t="s">
        <v>5721</v>
      </c>
      <c r="X207" s="19" t="str">
        <f>VLOOKUP(D207,'Info Metodos'!$A$2:$D$90,4,FALSE)</f>
        <v>NO</v>
      </c>
      <c r="Y207" s="19" t="str">
        <f>VLOOKUP(D207,'Info Metodos'!$A$2:$D$90,3,FALSE)</f>
        <v>POST</v>
      </c>
    </row>
    <row r="208" spans="1:25" s="19" customFormat="1" ht="14.5" customHeight="1">
      <c r="A208" t="s">
        <v>277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VLOOKUP(B208,BaseMetodos!$A$2:$F$2173,5,FALSE)</f>
        <v>bcibank/v1/ingresaParticipe</v>
      </c>
      <c r="E208" s="19" t="str">
        <f>VLOOKUP(B208,BaseMetodos!$A$2:$F$1177,6,FALSE)</f>
        <v>invertir/participe/ingreso</v>
      </c>
      <c r="F208" s="28" t="s">
        <v>4683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5721</v>
      </c>
      <c r="W208" s="19" t="s">
        <v>5721</v>
      </c>
      <c r="X208" s="19" t="str">
        <f>VLOOKUP(D208,'Info Metodos'!$A$2:$D$90,4,FALSE)</f>
        <v>NO</v>
      </c>
      <c r="Y208" s="19" t="str">
        <f>VLOOKUP(D208,'Info Metodos'!$A$2:$D$90,3,FALSE)</f>
        <v>POST</v>
      </c>
    </row>
    <row r="209" spans="1:25" s="19" customFormat="1" ht="14.5" customHeight="1">
      <c r="A209" t="s">
        <v>277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VLOOKUP(B209,BaseMetodos!$A$2:$F$2173,5,FALSE)</f>
        <v>bcibank/v1/ingresaParticipe</v>
      </c>
      <c r="E209" s="19" t="str">
        <f>VLOOKUP(B209,BaseMetodos!$A$2:$F$1177,6,FALSE)</f>
        <v>invertir/participe/ingreso</v>
      </c>
      <c r="F209" s="28" t="s">
        <v>4683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5721</v>
      </c>
      <c r="W209" s="19" t="s">
        <v>5721</v>
      </c>
      <c r="X209" s="19" t="str">
        <f>VLOOKUP(D209,'Info Metodos'!$A$2:$D$90,4,FALSE)</f>
        <v>NO</v>
      </c>
      <c r="Y209" s="19" t="str">
        <f>VLOOKUP(D209,'Info Metodos'!$A$2:$D$90,3,FALSE)</f>
        <v>POST</v>
      </c>
    </row>
    <row r="210" spans="1:25" s="19" customFormat="1" ht="14.5" customHeight="1">
      <c r="A210" t="s">
        <v>277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VLOOKUP(B210,BaseMetodos!$A$2:$F$2173,5,FALSE)</f>
        <v>bcibank/v1/ingresaParticipe</v>
      </c>
      <c r="E210" s="19" t="str">
        <f>VLOOKUP(B210,BaseMetodos!$A$2:$F$1177,6,FALSE)</f>
        <v>invertir/participe/ingreso</v>
      </c>
      <c r="F210" s="28" t="s">
        <v>4683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5721</v>
      </c>
      <c r="W210" s="19" t="s">
        <v>5721</v>
      </c>
      <c r="X210" s="19" t="str">
        <f>VLOOKUP(D210,'Info Metodos'!$A$2:$D$90,4,FALSE)</f>
        <v>NO</v>
      </c>
      <c r="Y210" s="19" t="str">
        <f>VLOOKUP(D210,'Info Metodos'!$A$2:$D$90,3,FALSE)</f>
        <v>POST</v>
      </c>
    </row>
    <row r="211" spans="1:25" s="19" customFormat="1" ht="14.5" customHeight="1">
      <c r="A211" t="s">
        <v>277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VLOOKUP(B211,BaseMetodos!$A$2:$F$2173,5,FALSE)</f>
        <v>bcibank/v1/ingresaParticipe</v>
      </c>
      <c r="E211" s="19" t="str">
        <f>VLOOKUP(B211,BaseMetodos!$A$2:$F$1177,6,FALSE)</f>
        <v>invertir/participe/ingreso</v>
      </c>
      <c r="F211" s="28" t="s">
        <v>4683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5721</v>
      </c>
      <c r="W211" s="19" t="s">
        <v>5721</v>
      </c>
      <c r="X211" s="19" t="str">
        <f>VLOOKUP(D211,'Info Metodos'!$A$2:$D$90,4,FALSE)</f>
        <v>NO</v>
      </c>
      <c r="Y211" s="19" t="str">
        <f>VLOOKUP(D211,'Info Metodos'!$A$2:$D$90,3,FALSE)</f>
        <v>POST</v>
      </c>
    </row>
    <row r="212" spans="1:25" s="19" customFormat="1" ht="14.5" customHeight="1">
      <c r="A212" t="s">
        <v>277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VLOOKUP(B212,BaseMetodos!$A$2:$F$2173,5,FALSE)</f>
        <v>bcibank/v1/ingresaParticipe</v>
      </c>
      <c r="E212" s="19" t="str">
        <f>VLOOKUP(B212,BaseMetodos!$A$2:$F$1177,6,FALSE)</f>
        <v>invertir/participe/ingreso</v>
      </c>
      <c r="F212" s="28" t="s">
        <v>4683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5721</v>
      </c>
      <c r="W212" s="19" t="s">
        <v>5721</v>
      </c>
      <c r="X212" s="19" t="str">
        <f>VLOOKUP(D212,'Info Metodos'!$A$2:$D$90,4,FALSE)</f>
        <v>NO</v>
      </c>
      <c r="Y212" s="19" t="str">
        <f>VLOOKUP(D212,'Info Metodos'!$A$2:$D$90,3,FALSE)</f>
        <v>POST</v>
      </c>
    </row>
    <row r="213" spans="1:25" s="19" customFormat="1" ht="14.5" customHeight="1">
      <c r="A213" t="s">
        <v>277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VLOOKUP(B213,BaseMetodos!$A$2:$F$2173,5,FALSE)</f>
        <v>bcibank/v1/ingresaParticipe</v>
      </c>
      <c r="E213" s="19" t="str">
        <f>VLOOKUP(B213,BaseMetodos!$A$2:$F$1177,6,FALSE)</f>
        <v>invertir/participe/ingreso</v>
      </c>
      <c r="F213" s="28" t="s">
        <v>4683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5721</v>
      </c>
      <c r="W213" s="19" t="s">
        <v>5721</v>
      </c>
      <c r="X213" s="19" t="str">
        <f>VLOOKUP(D213,'Info Metodos'!$A$2:$D$90,4,FALSE)</f>
        <v>NO</v>
      </c>
      <c r="Y213" s="19" t="str">
        <f>VLOOKUP(D213,'Info Metodos'!$A$2:$D$90,3,FALSE)</f>
        <v>POST</v>
      </c>
    </row>
    <row r="214" spans="1:25" s="19" customFormat="1" ht="14.5" customHeight="1">
      <c r="A214" t="s">
        <v>277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VLOOKUP(B214,BaseMetodos!$A$2:$F$2173,5,FALSE)</f>
        <v>bcibank/v1/ingresaParticipe</v>
      </c>
      <c r="E214" s="19" t="str">
        <f>VLOOKUP(B214,BaseMetodos!$A$2:$F$1177,6,FALSE)</f>
        <v>invertir/participe/ingreso</v>
      </c>
      <c r="F214" s="28" t="s">
        <v>4683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5721</v>
      </c>
      <c r="W214" s="19" t="s">
        <v>5721</v>
      </c>
      <c r="X214" s="19" t="str">
        <f>VLOOKUP(D214,'Info Metodos'!$A$2:$D$90,4,FALSE)</f>
        <v>NO</v>
      </c>
      <c r="Y214" s="19" t="str">
        <f>VLOOKUP(D214,'Info Metodos'!$A$2:$D$90,3,FALSE)</f>
        <v>POST</v>
      </c>
    </row>
    <row r="215" spans="1:25" s="19" customFormat="1" ht="14.5" customHeight="1">
      <c r="A215" t="s">
        <v>277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VLOOKUP(B215,BaseMetodos!$A$2:$F$2173,5,FALSE)</f>
        <v>bcibank/v1/ingresaParticipe</v>
      </c>
      <c r="E215" s="19" t="str">
        <f>VLOOKUP(B215,BaseMetodos!$A$2:$F$1177,6,FALSE)</f>
        <v>invertir/participe/ingreso</v>
      </c>
      <c r="F215" s="28" t="s">
        <v>4683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5721</v>
      </c>
      <c r="W215" s="19" t="s">
        <v>5721</v>
      </c>
      <c r="X215" s="19" t="str">
        <f>VLOOKUP(D215,'Info Metodos'!$A$2:$D$90,4,FALSE)</f>
        <v>NO</v>
      </c>
      <c r="Y215" s="19" t="str">
        <f>VLOOKUP(D215,'Info Metodos'!$A$2:$D$90,3,FALSE)</f>
        <v>POST</v>
      </c>
    </row>
    <row r="216" spans="1:25" s="19" customFormat="1" ht="14.5" customHeight="1">
      <c r="A216" t="s">
        <v>277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VLOOKUP(B216,BaseMetodos!$A$2:$F$2173,5,FALSE)</f>
        <v>bcibank/v1/ingresaParticipe</v>
      </c>
      <c r="E216" s="19" t="str">
        <f>VLOOKUP(B216,BaseMetodos!$A$2:$F$1177,6,FALSE)</f>
        <v>invertir/participe/ingreso</v>
      </c>
      <c r="F216" s="28" t="s">
        <v>4683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5721</v>
      </c>
      <c r="W216" s="19" t="s">
        <v>5721</v>
      </c>
      <c r="X216" s="19" t="str">
        <f>VLOOKUP(D216,'Info Metodos'!$A$2:$D$90,4,FALSE)</f>
        <v>NO</v>
      </c>
      <c r="Y216" s="19" t="str">
        <f>VLOOKUP(D216,'Info Metodos'!$A$2:$D$90,3,FALSE)</f>
        <v>POST</v>
      </c>
    </row>
    <row r="217" spans="1:25" s="19" customFormat="1" ht="14.5" customHeight="1">
      <c r="A217" t="s">
        <v>277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VLOOKUP(B217,BaseMetodos!$A$2:$F$2173,5,FALSE)</f>
        <v>bcibank/v1/ingresaParticipe</v>
      </c>
      <c r="E217" s="19" t="str">
        <f>VLOOKUP(B217,BaseMetodos!$A$2:$F$1177,6,FALSE)</f>
        <v>invertir/participe/ingreso</v>
      </c>
      <c r="F217" s="28" t="s">
        <v>4683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5721</v>
      </c>
      <c r="W217" s="19" t="s">
        <v>5721</v>
      </c>
      <c r="X217" s="19" t="str">
        <f>VLOOKUP(D217,'Info Metodos'!$A$2:$D$90,4,FALSE)</f>
        <v>NO</v>
      </c>
      <c r="Y217" s="19" t="str">
        <f>VLOOKUP(D217,'Info Metodos'!$A$2:$D$90,3,FALSE)</f>
        <v>POST</v>
      </c>
    </row>
    <row r="218" spans="1:25" s="19" customFormat="1" ht="14.5" customHeight="1">
      <c r="A218" t="s">
        <v>277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VLOOKUP(B218,BaseMetodos!$A$2:$F$2173,5,FALSE)</f>
        <v>bcibank/v1/ingresaParticipe</v>
      </c>
      <c r="E218" s="19" t="str">
        <f>VLOOKUP(B218,BaseMetodos!$A$2:$F$1177,6,FALSE)</f>
        <v>invertir/participe/ingreso</v>
      </c>
      <c r="F218" s="28" t="s">
        <v>4683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5721</v>
      </c>
      <c r="W218" s="19" t="s">
        <v>5721</v>
      </c>
      <c r="X218" s="19" t="str">
        <f>VLOOKUP(D218,'Info Metodos'!$A$2:$D$90,4,FALSE)</f>
        <v>NO</v>
      </c>
      <c r="Y218" s="19" t="str">
        <f>VLOOKUP(D218,'Info Metodos'!$A$2:$D$90,3,FALSE)</f>
        <v>POST</v>
      </c>
    </row>
    <row r="219" spans="1:25" s="19" customFormat="1" ht="14.5" customHeight="1">
      <c r="A219" t="s">
        <v>277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VLOOKUP(B219,BaseMetodos!$A$2:$F$2173,5,FALSE)</f>
        <v>bcibank/v1/ingresaParticipe</v>
      </c>
      <c r="E219" s="19" t="str">
        <f>VLOOKUP(B219,BaseMetodos!$A$2:$F$1177,6,FALSE)</f>
        <v>invertir/participe/ingreso</v>
      </c>
      <c r="F219" s="28" t="s">
        <v>4683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5721</v>
      </c>
      <c r="W219" s="19" t="s">
        <v>5721</v>
      </c>
      <c r="X219" s="19" t="str">
        <f>VLOOKUP(D219,'Info Metodos'!$A$2:$D$90,4,FALSE)</f>
        <v>NO</v>
      </c>
      <c r="Y219" s="19" t="str">
        <f>VLOOKUP(D219,'Info Metodos'!$A$2:$D$90,3,FALSE)</f>
        <v>POST</v>
      </c>
    </row>
    <row r="220" spans="1:25" s="19" customFormat="1" ht="14.5" customHeight="1">
      <c r="A220" t="s">
        <v>277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VLOOKUP(B220,BaseMetodos!$A$2:$F$2173,5,FALSE)</f>
        <v>bcibank/v1/ingresaParticipe</v>
      </c>
      <c r="E220" s="19" t="str">
        <f>VLOOKUP(B220,BaseMetodos!$A$2:$F$1177,6,FALSE)</f>
        <v>invertir/participe/ingreso</v>
      </c>
      <c r="F220" s="28" t="s">
        <v>4683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5721</v>
      </c>
      <c r="W220" s="19" t="s">
        <v>5721</v>
      </c>
      <c r="X220" s="19" t="str">
        <f>VLOOKUP(D220,'Info Metodos'!$A$2:$D$90,4,FALSE)</f>
        <v>NO</v>
      </c>
      <c r="Y220" s="19" t="str">
        <f>VLOOKUP(D220,'Info Metodos'!$A$2:$D$90,3,FALSE)</f>
        <v>POST</v>
      </c>
    </row>
    <row r="221" spans="1:25" s="19" customFormat="1" ht="14.5" customHeight="1">
      <c r="A221" t="s">
        <v>277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VLOOKUP(B221,BaseMetodos!$A$2:$F$2173,5,FALSE)</f>
        <v>bcibank/v1/ingresaParticipe</v>
      </c>
      <c r="E221" s="19" t="str">
        <f>VLOOKUP(B221,BaseMetodos!$A$2:$F$1177,6,FALSE)</f>
        <v>invertir/participe/ingreso</v>
      </c>
      <c r="F221" s="28" t="s">
        <v>4683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5721</v>
      </c>
      <c r="W221" s="19" t="s">
        <v>5721</v>
      </c>
      <c r="X221" s="19" t="str">
        <f>VLOOKUP(D221,'Info Metodos'!$A$2:$D$90,4,FALSE)</f>
        <v>NO</v>
      </c>
      <c r="Y221" s="19" t="str">
        <f>VLOOKUP(D221,'Info Metodos'!$A$2:$D$90,3,FALSE)</f>
        <v>POST</v>
      </c>
    </row>
    <row r="222" spans="1:25" s="19" customFormat="1" ht="14.5" customHeight="1">
      <c r="A222" t="s">
        <v>277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VLOOKUP(B222,BaseMetodos!$A$2:$F$2173,5,FALSE)</f>
        <v>bcibank/v1/ingresaParticipe</v>
      </c>
      <c r="E222" s="19" t="str">
        <f>VLOOKUP(B222,BaseMetodos!$A$2:$F$1177,6,FALSE)</f>
        <v>invertir/participe/ingreso</v>
      </c>
      <c r="F222" s="28" t="s">
        <v>4683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5721</v>
      </c>
      <c r="W222" s="19" t="s">
        <v>5721</v>
      </c>
      <c r="X222" s="19" t="str">
        <f>VLOOKUP(D222,'Info Metodos'!$A$2:$D$90,4,FALSE)</f>
        <v>NO</v>
      </c>
      <c r="Y222" s="19" t="str">
        <f>VLOOKUP(D222,'Info Metodos'!$A$2:$D$90,3,FALSE)</f>
        <v>POST</v>
      </c>
    </row>
    <row r="223" spans="1:25" s="19" customFormat="1" ht="14.5" customHeight="1">
      <c r="A223" t="s">
        <v>277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VLOOKUP(B223,BaseMetodos!$A$2:$F$2173,5,FALSE)</f>
        <v>bcibank/v1/ingresaParticipe</v>
      </c>
      <c r="E223" s="19" t="str">
        <f>VLOOKUP(B223,BaseMetodos!$A$2:$F$1177,6,FALSE)</f>
        <v>invertir/participe/ingreso</v>
      </c>
      <c r="F223" s="28" t="s">
        <v>4683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5721</v>
      </c>
      <c r="W223" s="19" t="s">
        <v>5721</v>
      </c>
      <c r="X223" s="19" t="str">
        <f>VLOOKUP(D223,'Info Metodos'!$A$2:$D$90,4,FALSE)</f>
        <v>NO</v>
      </c>
      <c r="Y223" s="19" t="str">
        <f>VLOOKUP(D223,'Info Metodos'!$A$2:$D$90,3,FALSE)</f>
        <v>POST</v>
      </c>
    </row>
    <row r="224" spans="1:25" s="19" customFormat="1" ht="14.5" customHeight="1">
      <c r="A224" t="s">
        <v>277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VLOOKUP(B224,BaseMetodos!$A$2:$F$2173,5,FALSE)</f>
        <v>bcibank/v1/ingresaParticipe</v>
      </c>
      <c r="E224" s="19" t="str">
        <f>VLOOKUP(B224,BaseMetodos!$A$2:$F$1177,6,FALSE)</f>
        <v>invertir/participe/ingreso</v>
      </c>
      <c r="F224" s="28" t="s">
        <v>4683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5721</v>
      </c>
      <c r="W224" s="19" t="s">
        <v>5721</v>
      </c>
      <c r="X224" s="19" t="str">
        <f>VLOOKUP(D224,'Info Metodos'!$A$2:$D$90,4,FALSE)</f>
        <v>NO</v>
      </c>
      <c r="Y224" s="19" t="str">
        <f>VLOOKUP(D224,'Info Metodos'!$A$2:$D$90,3,FALSE)</f>
        <v>POST</v>
      </c>
    </row>
    <row r="225" spans="1:25" s="19" customFormat="1" ht="14.5" customHeight="1">
      <c r="A225" t="s">
        <v>277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VLOOKUP(B225,BaseMetodos!$A$2:$F$2173,5,FALSE)</f>
        <v>bcibank/v1/ingresaParticipe</v>
      </c>
      <c r="E225" s="19" t="str">
        <f>VLOOKUP(B225,BaseMetodos!$A$2:$F$1177,6,FALSE)</f>
        <v>invertir/participe/ingreso</v>
      </c>
      <c r="F225" s="28" t="s">
        <v>4683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5721</v>
      </c>
      <c r="W225" s="19" t="s">
        <v>5721</v>
      </c>
      <c r="X225" s="19" t="str">
        <f>VLOOKUP(D225,'Info Metodos'!$A$2:$D$90,4,FALSE)</f>
        <v>NO</v>
      </c>
      <c r="Y225" s="19" t="str">
        <f>VLOOKUP(D225,'Info Metodos'!$A$2:$D$90,3,FALSE)</f>
        <v>POST</v>
      </c>
    </row>
    <row r="226" spans="1:25" s="19" customFormat="1" ht="14.5" customHeight="1">
      <c r="A226" t="s">
        <v>277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VLOOKUP(B226,BaseMetodos!$A$2:$F$2173,5,FALSE)</f>
        <v>bcibank/v1/ingresaParticipe</v>
      </c>
      <c r="E226" s="19" t="str">
        <f>VLOOKUP(B226,BaseMetodos!$A$2:$F$1177,6,FALSE)</f>
        <v>invertir/participe/ingreso</v>
      </c>
      <c r="F226" s="28" t="s">
        <v>4683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5721</v>
      </c>
      <c r="W226" s="19" t="s">
        <v>5721</v>
      </c>
      <c r="X226" s="19" t="str">
        <f>VLOOKUP(D226,'Info Metodos'!$A$2:$D$90,4,FALSE)</f>
        <v>NO</v>
      </c>
      <c r="Y226" s="19" t="str">
        <f>VLOOKUP(D226,'Info Metodos'!$A$2:$D$90,3,FALSE)</f>
        <v>POST</v>
      </c>
    </row>
    <row r="227" spans="1:25" s="19" customFormat="1" ht="14.5" customHeight="1">
      <c r="A227" t="s">
        <v>277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VLOOKUP(B227,BaseMetodos!$A$2:$F$2173,5,FALSE)</f>
        <v>bcibank/v1/ingresaParticipe</v>
      </c>
      <c r="E227" s="19" t="str">
        <f>VLOOKUP(B227,BaseMetodos!$A$2:$F$1177,6,FALSE)</f>
        <v>invertir/participe/ingreso</v>
      </c>
      <c r="F227" s="28" t="s">
        <v>4683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5721</v>
      </c>
      <c r="W227" s="19" t="s">
        <v>5721</v>
      </c>
      <c r="X227" s="19" t="str">
        <f>VLOOKUP(D227,'Info Metodos'!$A$2:$D$90,4,FALSE)</f>
        <v>NO</v>
      </c>
      <c r="Y227" s="19" t="str">
        <f>VLOOKUP(D227,'Info Metodos'!$A$2:$D$90,3,FALSE)</f>
        <v>POST</v>
      </c>
    </row>
    <row r="228" spans="1:25">
      <c r="A228" t="s">
        <v>277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VLOOKUP(B228,BaseMetodos!$A$2:$F$2173,5,FALSE)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5721</v>
      </c>
      <c r="W228" s="19" t="s">
        <v>5721</v>
      </c>
      <c r="X228" s="19" t="str">
        <f>VLOOKUP(D228,'Info Metodos'!$A$2:$D$90,4,FALSE)</f>
        <v>SI</v>
      </c>
      <c r="Y228" s="19" t="str">
        <f>VLOOKUP(D228,'Info Metodos'!$A$2:$D$90,3,FALSE)</f>
        <v>POST</v>
      </c>
    </row>
    <row r="229" spans="1:25">
      <c r="A229" t="s">
        <v>277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VLOOKUP(B229,BaseMetodos!$A$2:$F$2173,5,FALSE)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5721</v>
      </c>
      <c r="W229" s="19" t="s">
        <v>5721</v>
      </c>
      <c r="X229" s="19" t="str">
        <f>VLOOKUP(D229,'Info Metodos'!$A$2:$D$90,4,FALSE)</f>
        <v>SI</v>
      </c>
      <c r="Y229" s="19" t="str">
        <f>VLOOKUP(D229,'Info Metodos'!$A$2:$D$90,3,FALSE)</f>
        <v>POST</v>
      </c>
    </row>
    <row r="230" spans="1:25">
      <c r="A230" t="s">
        <v>277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VLOOKUP(B230,BaseMetodos!$A$2:$F$2173,5,FALSE)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4691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5721</v>
      </c>
      <c r="W230" s="19" t="s">
        <v>5721</v>
      </c>
      <c r="X230" s="19" t="str">
        <f>VLOOKUP(D230,'Info Metodos'!$A$2:$D$90,4,FALSE)</f>
        <v>SI</v>
      </c>
      <c r="Y230" s="19" t="str">
        <f>VLOOKUP(D230,'Info Metodos'!$A$2:$D$90,3,FALSE)</f>
        <v>POST</v>
      </c>
    </row>
    <row r="231" spans="1:25">
      <c r="A231" t="s">
        <v>277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VLOOKUP(B231,BaseMetodos!$A$2:$F$2173,5,FALSE)</f>
        <v>bcibank/v1/invertirFondoMutuo</v>
      </c>
      <c r="E231" t="str">
        <f>VLOOKUP(B231,BaseMetodos!$A$2:$F$1177,6,FALSE)</f>
        <v>invertir/fondo</v>
      </c>
      <c r="F231" s="10" t="s">
        <v>4788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5721</v>
      </c>
      <c r="W231" s="19" t="s">
        <v>5721</v>
      </c>
      <c r="X231" s="19" t="str">
        <f>VLOOKUP(D231,'Info Metodos'!$A$2:$D$90,4,FALSE)</f>
        <v>SI</v>
      </c>
      <c r="Y231" s="19" t="str">
        <f>VLOOKUP(D231,'Info Metodos'!$A$2:$D$90,3,FALSE)</f>
        <v>POST</v>
      </c>
    </row>
    <row r="232" spans="1:25">
      <c r="A232" t="s">
        <v>277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VLOOKUP(B232,BaseMetodos!$A$2:$F$2173,5,FALSE)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5721</v>
      </c>
      <c r="W232" s="19" t="s">
        <v>5721</v>
      </c>
      <c r="X232" s="19" t="str">
        <f>VLOOKUP(D232,'Info Metodos'!$A$2:$D$90,4,FALSE)</f>
        <v>SI</v>
      </c>
      <c r="Y232" s="19" t="str">
        <f>VLOOKUP(D232,'Info Metodos'!$A$2:$D$90,3,FALSE)</f>
        <v>POST</v>
      </c>
    </row>
    <row r="233" spans="1:25">
      <c r="A233" t="s">
        <v>277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VLOOKUP(B233,BaseMetodos!$A$2:$F$2173,5,FALSE)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5547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5721</v>
      </c>
      <c r="W233" s="19" t="s">
        <v>5721</v>
      </c>
      <c r="X233" s="19" t="str">
        <f>VLOOKUP(D233,'Info Metodos'!$A$2:$D$90,4,FALSE)</f>
        <v>SI</v>
      </c>
      <c r="Y233" s="19" t="str">
        <f>VLOOKUP(D233,'Info Metodos'!$A$2:$D$90,3,FALSE)</f>
        <v>POST</v>
      </c>
    </row>
    <row r="234" spans="1:25">
      <c r="A234" t="s">
        <v>277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VLOOKUP(B234,BaseMetodos!$A$2:$F$2173,5,FALSE)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5545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5721</v>
      </c>
      <c r="W234" s="19" t="s">
        <v>5721</v>
      </c>
      <c r="X234" s="19" t="str">
        <f>VLOOKUP(D234,'Info Metodos'!$A$2:$D$90,4,FALSE)</f>
        <v>SI</v>
      </c>
      <c r="Y234" s="19" t="str">
        <f>VLOOKUP(D234,'Info Metodos'!$A$2:$D$90,3,FALSE)</f>
        <v>POST</v>
      </c>
    </row>
    <row r="235" spans="1:25">
      <c r="A235" t="s">
        <v>277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VLOOKUP(B235,BaseMetodos!$A$2:$F$2173,5,FALSE)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5721</v>
      </c>
      <c r="W235" s="19" t="s">
        <v>5721</v>
      </c>
      <c r="X235" s="19" t="str">
        <f>VLOOKUP(D235,'Info Metodos'!$A$2:$D$90,4,FALSE)</f>
        <v>SI</v>
      </c>
      <c r="Y235" s="19" t="str">
        <f>VLOOKUP(D235,'Info Metodos'!$A$2:$D$90,3,FALSE)</f>
        <v>POST</v>
      </c>
    </row>
    <row r="236" spans="1:25">
      <c r="A236" t="s">
        <v>277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VLOOKUP(B236,BaseMetodos!$A$2:$F$2173,5,FALSE)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5721</v>
      </c>
      <c r="W236" s="19" t="s">
        <v>5721</v>
      </c>
      <c r="X236" s="19" t="str">
        <f>VLOOKUP(D236,'Info Metodos'!$A$2:$D$90,4,FALSE)</f>
        <v>SI</v>
      </c>
      <c r="Y236" s="19" t="str">
        <f>VLOOKUP(D236,'Info Metodos'!$A$2:$D$90,3,FALSE)</f>
        <v>POST</v>
      </c>
    </row>
    <row r="237" spans="1:25">
      <c r="A237" t="s">
        <v>277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VLOOKUP(B237,BaseMetodos!$A$2:$F$2173,5,FALSE)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5721</v>
      </c>
      <c r="W237" s="19" t="s">
        <v>5721</v>
      </c>
      <c r="X237" s="19" t="str">
        <f>VLOOKUP(D237,'Info Metodos'!$A$2:$D$90,4,FALSE)</f>
        <v>SI</v>
      </c>
      <c r="Y237" s="19" t="str">
        <f>VLOOKUP(D237,'Info Metodos'!$A$2:$D$90,3,FALSE)</f>
        <v>POST</v>
      </c>
    </row>
    <row r="238" spans="1:25">
      <c r="A238" t="s">
        <v>277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VLOOKUP(B238,BaseMetodos!$A$2:$F$2173,5,FALSE)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5721</v>
      </c>
      <c r="W238" s="19" t="s">
        <v>5721</v>
      </c>
      <c r="X238" s="19" t="str">
        <f>VLOOKUP(D238,'Info Metodos'!$A$2:$D$90,4,FALSE)</f>
        <v>SI</v>
      </c>
      <c r="Y238" s="19" t="str">
        <f>VLOOKUP(D238,'Info Metodos'!$A$2:$D$90,3,FALSE)</f>
        <v>POST</v>
      </c>
    </row>
    <row r="239" spans="1:25">
      <c r="A239" t="s">
        <v>277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VLOOKUP(B239,BaseMetodos!$A$2:$F$2173,5,FALSE)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5721</v>
      </c>
      <c r="W239" s="19" t="s">
        <v>5721</v>
      </c>
      <c r="X239" s="19" t="str">
        <f>VLOOKUP(D239,'Info Metodos'!$A$2:$D$90,4,FALSE)</f>
        <v>SI</v>
      </c>
      <c r="Y239" s="19" t="str">
        <f>VLOOKUP(D239,'Info Metodos'!$A$2:$D$90,3,FALSE)</f>
        <v>POST</v>
      </c>
    </row>
    <row r="240" spans="1:25">
      <c r="A240" t="s">
        <v>277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VLOOKUP(B240,BaseMetodos!$A$2:$F$2173,5,FALSE)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5721</v>
      </c>
      <c r="W240" s="19" t="s">
        <v>5721</v>
      </c>
      <c r="X240" s="19" t="str">
        <f>VLOOKUP(D240,'Info Metodos'!$A$2:$D$90,4,FALSE)</f>
        <v>SI</v>
      </c>
      <c r="Y240" s="19" t="str">
        <f>VLOOKUP(D240,'Info Metodos'!$A$2:$D$90,3,FALSE)</f>
        <v>POST</v>
      </c>
    </row>
    <row r="241" spans="1:25">
      <c r="A241" t="s">
        <v>277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VLOOKUP(B241,BaseMetodos!$A$2:$F$2173,5,FALSE)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5721</v>
      </c>
      <c r="W241" s="19" t="s">
        <v>5721</v>
      </c>
      <c r="X241" s="19" t="str">
        <f>VLOOKUP(D241,'Info Metodos'!$A$2:$D$90,4,FALSE)</f>
        <v>SI</v>
      </c>
      <c r="Y241" s="19" t="str">
        <f>VLOOKUP(D241,'Info Metodos'!$A$2:$D$90,3,FALSE)</f>
        <v>POST</v>
      </c>
    </row>
    <row r="242" spans="1:25">
      <c r="A242" t="s">
        <v>277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VLOOKUP(B242,BaseMetodos!$A$2:$F$2173,5,FALSE)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5721</v>
      </c>
      <c r="W242" s="19" t="s">
        <v>5721</v>
      </c>
      <c r="X242" s="19" t="str">
        <f>VLOOKUP(D242,'Info Metodos'!$A$2:$D$90,4,FALSE)</f>
        <v>SI</v>
      </c>
      <c r="Y242" s="19" t="str">
        <f>VLOOKUP(D242,'Info Metodos'!$A$2:$D$90,3,FALSE)</f>
        <v>POST</v>
      </c>
    </row>
    <row r="243" spans="1:25">
      <c r="A243" t="s">
        <v>277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VLOOKUP(B243,BaseMetodos!$A$2:$F$2173,5,FALSE)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5721</v>
      </c>
      <c r="W243" s="19" t="s">
        <v>5721</v>
      </c>
      <c r="X243" s="19" t="str">
        <f>VLOOKUP(D243,'Info Metodos'!$A$2:$D$90,4,FALSE)</f>
        <v>SI</v>
      </c>
      <c r="Y243" s="19" t="str">
        <f>VLOOKUP(D243,'Info Metodos'!$A$2:$D$90,3,FALSE)</f>
        <v>POST</v>
      </c>
    </row>
    <row r="244" spans="1:25">
      <c r="A244" t="s">
        <v>277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VLOOKUP(B244,BaseMetodos!$A$2:$F$2173,5,FALSE)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5721</v>
      </c>
      <c r="W244" s="19" t="s">
        <v>5721</v>
      </c>
      <c r="X244" s="19" t="str">
        <f>VLOOKUP(D244,'Info Metodos'!$A$2:$D$90,4,FALSE)</f>
        <v>SI</v>
      </c>
      <c r="Y244" s="19" t="str">
        <f>VLOOKUP(D244,'Info Metodos'!$A$2:$D$90,3,FALSE)</f>
        <v>POST</v>
      </c>
    </row>
    <row r="245" spans="1:25">
      <c r="A245" t="s">
        <v>277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VLOOKUP(B245,BaseMetodos!$A$2:$F$2173,5,FALSE)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5546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5721</v>
      </c>
      <c r="W245" s="19" t="s">
        <v>5721</v>
      </c>
      <c r="X245" s="19" t="str">
        <f>VLOOKUP(D245,'Info Metodos'!$A$2:$D$90,4,FALSE)</f>
        <v>SI</v>
      </c>
      <c r="Y245" s="19" t="str">
        <f>VLOOKUP(D245,'Info Metodos'!$A$2:$D$90,3,FALSE)</f>
        <v>POST</v>
      </c>
    </row>
    <row r="246" spans="1:25">
      <c r="A246" t="s">
        <v>277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VLOOKUP(B246,BaseMetodos!$A$2:$F$2173,5,FALSE)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5721</v>
      </c>
      <c r="W246" s="19" t="s">
        <v>5721</v>
      </c>
      <c r="X246" s="19" t="str">
        <f>VLOOKUP(D246,'Info Metodos'!$A$2:$D$90,4,FALSE)</f>
        <v>SI</v>
      </c>
      <c r="Y246" s="19" t="str">
        <f>VLOOKUP(D246,'Info Metodos'!$A$2:$D$90,3,FALSE)</f>
        <v>POST</v>
      </c>
    </row>
    <row r="247" spans="1:25" s="19" customFormat="1" ht="14.5" customHeight="1">
      <c r="A247" t="s">
        <v>277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VLOOKUP(B247,BaseMetodos!$A$2:$F$2173,5,FALSE)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5721</v>
      </c>
      <c r="W247" s="19" t="s">
        <v>5721</v>
      </c>
      <c r="X247" s="19" t="str">
        <f>VLOOKUP(D247,'Info Metodos'!$A$2:$D$90,4,FALSE)</f>
        <v>SI</v>
      </c>
      <c r="Y247" s="19" t="str">
        <f>VLOOKUP(D247,'Info Metodos'!$A$2:$D$90,3,FALSE)</f>
        <v>GET</v>
      </c>
    </row>
    <row r="248" spans="1:25" s="19" customFormat="1" ht="14.5" customHeight="1">
      <c r="A248" t="s">
        <v>277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VLOOKUP(B248,BaseMetodos!$A$2:$F$2173,5,FALSE)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5721</v>
      </c>
      <c r="W248" s="19" t="s">
        <v>5721</v>
      </c>
      <c r="X248" s="19" t="str">
        <f>VLOOKUP(D248,'Info Metodos'!$A$2:$D$90,4,FALSE)</f>
        <v>SI</v>
      </c>
      <c r="Y248" s="19" t="str">
        <f>VLOOKUP(D248,'Info Metodos'!$A$2:$D$90,3,FALSE)</f>
        <v>GET</v>
      </c>
    </row>
    <row r="249" spans="1:25" s="19" customFormat="1" ht="14.5" customHeight="1">
      <c r="A249" t="s">
        <v>277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VLOOKUP(B249,BaseMetodos!$A$2:$F$2173,5,FALSE)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4691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5721</v>
      </c>
      <c r="W249" s="19" t="s">
        <v>5721</v>
      </c>
      <c r="X249" s="19" t="str">
        <f>VLOOKUP(D249,'Info Metodos'!$A$2:$D$90,4,FALSE)</f>
        <v>SI</v>
      </c>
      <c r="Y249" s="19" t="str">
        <f>VLOOKUP(D249,'Info Metodos'!$A$2:$D$90,3,FALSE)</f>
        <v>GET</v>
      </c>
    </row>
    <row r="250" spans="1:25" s="19" customFormat="1" ht="14.5" customHeight="1">
      <c r="A250" t="s">
        <v>277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VLOOKUP(B250,BaseMetodos!$A$2:$F$2173,5,FALSE)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5721</v>
      </c>
      <c r="W250" s="19" t="s">
        <v>5721</v>
      </c>
      <c r="X250" s="19" t="str">
        <f>VLOOKUP(D250,'Info Metodos'!$A$2:$D$90,4,FALSE)</f>
        <v>SI</v>
      </c>
      <c r="Y250" s="19" t="str">
        <f>VLOOKUP(D250,'Info Metodos'!$A$2:$D$90,3,FALSE)</f>
        <v>GET</v>
      </c>
    </row>
    <row r="251" spans="1:25" s="19" customFormat="1" ht="14.5" customHeight="1">
      <c r="A251" t="s">
        <v>277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VLOOKUP(B251,BaseMetodos!$A$2:$F$2173,5,FALSE)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5721</v>
      </c>
      <c r="W251" s="19" t="s">
        <v>5721</v>
      </c>
      <c r="X251" s="19" t="str">
        <f>VLOOKUP(D251,'Info Metodos'!$A$2:$D$90,4,FALSE)</f>
        <v>SI</v>
      </c>
      <c r="Y251" s="19" t="str">
        <f>VLOOKUP(D251,'Info Metodos'!$A$2:$D$90,3,FALSE)</f>
        <v>GET</v>
      </c>
    </row>
    <row r="252" spans="1:25" s="19" customFormat="1" ht="14.5" customHeight="1">
      <c r="A252" t="s">
        <v>277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VLOOKUP(B252,BaseMetodos!$A$2:$F$2173,5,FALSE)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5721</v>
      </c>
      <c r="W252" s="19" t="s">
        <v>5721</v>
      </c>
      <c r="X252" s="19" t="str">
        <f>VLOOKUP(D252,'Info Metodos'!$A$2:$D$90,4,FALSE)</f>
        <v>SI</v>
      </c>
      <c r="Y252" s="19" t="str">
        <f>VLOOKUP(D252,'Info Metodos'!$A$2:$D$90,3,FALSE)</f>
        <v>GET</v>
      </c>
    </row>
    <row r="253" spans="1:25" s="19" customFormat="1" ht="14.5" customHeight="1">
      <c r="A253" t="s">
        <v>277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VLOOKUP(B253,BaseMetodos!$A$2:$F$2173,5,FALSE)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5721</v>
      </c>
      <c r="W253" s="19" t="s">
        <v>5721</v>
      </c>
      <c r="X253" s="19" t="str">
        <f>VLOOKUP(D253,'Info Metodos'!$A$2:$D$90,4,FALSE)</f>
        <v>SI</v>
      </c>
      <c r="Y253" s="19" t="str">
        <f>VLOOKUP(D253,'Info Metodos'!$A$2:$D$90,3,FALSE)</f>
        <v>GET</v>
      </c>
    </row>
    <row r="254" spans="1:25" s="19" customFormat="1" ht="14.5" customHeight="1">
      <c r="A254" t="s">
        <v>277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VLOOKUP(B254,BaseMetodos!$A$2:$F$2173,5,FALSE)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5721</v>
      </c>
      <c r="W254" s="19" t="s">
        <v>5721</v>
      </c>
      <c r="X254" s="19" t="str">
        <f>VLOOKUP(D254,'Info Metodos'!$A$2:$D$90,4,FALSE)</f>
        <v>SI</v>
      </c>
      <c r="Y254" s="19" t="str">
        <f>VLOOKUP(D254,'Info Metodos'!$A$2:$D$90,3,FALSE)</f>
        <v>GET</v>
      </c>
    </row>
    <row r="255" spans="1:25" s="19" customFormat="1" ht="14.5" customHeight="1">
      <c r="A255" t="s">
        <v>277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VLOOKUP(B255,BaseMetodos!$A$2:$F$2173,5,FALSE)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5721</v>
      </c>
      <c r="W255" s="19" t="s">
        <v>5721</v>
      </c>
      <c r="X255" s="19" t="str">
        <f>VLOOKUP(D255,'Info Metodos'!$A$2:$D$90,4,FALSE)</f>
        <v>SI</v>
      </c>
      <c r="Y255" s="19" t="str">
        <f>VLOOKUP(D255,'Info Metodos'!$A$2:$D$90,3,FALSE)</f>
        <v>GET</v>
      </c>
    </row>
    <row r="256" spans="1:25" s="19" customFormat="1" ht="14.5" customHeight="1">
      <c r="A256" t="s">
        <v>277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VLOOKUP(B256,BaseMetodos!$A$2:$F$2173,5,FALSE)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5721</v>
      </c>
      <c r="W256" s="19" t="s">
        <v>5721</v>
      </c>
      <c r="X256" s="19" t="str">
        <f>VLOOKUP(D256,'Info Metodos'!$A$2:$D$90,4,FALSE)</f>
        <v>SI</v>
      </c>
      <c r="Y256" s="19" t="str">
        <f>VLOOKUP(D256,'Info Metodos'!$A$2:$D$90,3,FALSE)</f>
        <v>GET</v>
      </c>
    </row>
    <row r="257" spans="1:25" ht="14.5" customHeight="1">
      <c r="A257" t="s">
        <v>277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VLOOKUP(B257,BaseMetodos!$A$2:$F$2173,5,FALSE)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5721</v>
      </c>
      <c r="W257" s="19" t="s">
        <v>5721</v>
      </c>
      <c r="X257" s="19" t="str">
        <f>VLOOKUP(D257,'Info Metodos'!$A$2:$D$90,4,FALSE)</f>
        <v>SI</v>
      </c>
      <c r="Y257" s="19" t="str">
        <f>VLOOKUP(D257,'Info Metodos'!$A$2:$D$90,3,FALSE)</f>
        <v>GET</v>
      </c>
    </row>
    <row r="258" spans="1:25" ht="14.5" customHeight="1">
      <c r="A258" t="s">
        <v>277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VLOOKUP(B258,BaseMetodos!$A$2:$F$2173,5,FALSE)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5721</v>
      </c>
      <c r="W258" s="19" t="s">
        <v>5721</v>
      </c>
      <c r="X258" s="19" t="str">
        <f>VLOOKUP(D258,'Info Metodos'!$A$2:$D$90,4,FALSE)</f>
        <v>SI</v>
      </c>
      <c r="Y258" s="19" t="str">
        <f>VLOOKUP(D258,'Info Metodos'!$A$2:$D$90,3,FALSE)</f>
        <v>GET</v>
      </c>
    </row>
    <row r="259" spans="1:25" ht="14.5" customHeight="1">
      <c r="A259" t="s">
        <v>277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VLOOKUP(B259,BaseMetodos!$A$2:$F$2173,5,FALSE)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4691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5721</v>
      </c>
      <c r="W259" s="19" t="s">
        <v>5721</v>
      </c>
      <c r="X259" s="19" t="str">
        <f>VLOOKUP(D259,'Info Metodos'!$A$2:$D$90,4,FALSE)</f>
        <v>SI</v>
      </c>
      <c r="Y259" s="19" t="str">
        <f>VLOOKUP(D259,'Info Metodos'!$A$2:$D$90,3,FALSE)</f>
        <v>GET</v>
      </c>
    </row>
    <row r="260" spans="1:25" ht="14.5" customHeight="1">
      <c r="A260" t="s">
        <v>277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VLOOKUP(B260,BaseMetodos!$A$2:$F$2173,5,FALSE)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5721</v>
      </c>
      <c r="W260" s="19" t="s">
        <v>5721</v>
      </c>
      <c r="X260" s="19" t="str">
        <f>VLOOKUP(D260,'Info Metodos'!$A$2:$D$90,4,FALSE)</f>
        <v>SI</v>
      </c>
      <c r="Y260" s="19" t="str">
        <f>VLOOKUP(D260,'Info Metodos'!$A$2:$D$90,3,FALSE)</f>
        <v>GET</v>
      </c>
    </row>
    <row r="261" spans="1:25" ht="14.5" customHeight="1">
      <c r="A261" t="s">
        <v>277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VLOOKUP(B261,BaseMetodos!$A$2:$F$2173,5,FALSE)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5721</v>
      </c>
      <c r="W261" s="19" t="s">
        <v>5721</v>
      </c>
      <c r="X261" s="19" t="str">
        <f>VLOOKUP(D261,'Info Metodos'!$A$2:$D$90,4,FALSE)</f>
        <v>SI</v>
      </c>
      <c r="Y261" s="19" t="str">
        <f>VLOOKUP(D261,'Info Metodos'!$A$2:$D$90,3,FALSE)</f>
        <v>GET</v>
      </c>
    </row>
    <row r="262" spans="1:25" ht="14.5" customHeight="1">
      <c r="A262" t="s">
        <v>277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VLOOKUP(B262,BaseMetodos!$A$2:$F$2173,5,FALSE)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4686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5721</v>
      </c>
      <c r="W262" s="19" t="s">
        <v>5721</v>
      </c>
      <c r="X262" s="19" t="str">
        <f>VLOOKUP(D262,'Info Metodos'!$A$2:$D$90,4,FALSE)</f>
        <v>SI</v>
      </c>
      <c r="Y262" s="19" t="str">
        <f>VLOOKUP(D262,'Info Metodos'!$A$2:$D$90,3,FALSE)</f>
        <v>GET</v>
      </c>
    </row>
    <row r="263" spans="1:25" ht="14.5" customHeight="1">
      <c r="A263" t="s">
        <v>277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VLOOKUP(B263,BaseMetodos!$A$2:$F$2173,5,FALSE)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5721</v>
      </c>
      <c r="W263" s="19" t="s">
        <v>5721</v>
      </c>
      <c r="X263" s="19" t="str">
        <f>VLOOKUP(D263,'Info Metodos'!$A$2:$D$90,4,FALSE)</f>
        <v>SI</v>
      </c>
      <c r="Y263" s="19" t="str">
        <f>VLOOKUP(D263,'Info Metodos'!$A$2:$D$90,3,FALSE)</f>
        <v>GET</v>
      </c>
    </row>
    <row r="264" spans="1:25" ht="14.5" customHeight="1">
      <c r="A264" t="s">
        <v>277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VLOOKUP(B264,BaseMetodos!$A$2:$F$2173,5,FALSE)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5721</v>
      </c>
      <c r="W264" s="19" t="s">
        <v>5721</v>
      </c>
      <c r="X264" s="19" t="str">
        <f>VLOOKUP(D264,'Info Metodos'!$A$2:$D$90,4,FALSE)</f>
        <v>SI</v>
      </c>
      <c r="Y264" s="19" t="str">
        <f>VLOOKUP(D264,'Info Metodos'!$A$2:$D$90,3,FALSE)</f>
        <v>GET</v>
      </c>
    </row>
    <row r="265" spans="1:25" ht="14.5" customHeight="1">
      <c r="A265" t="s">
        <v>277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VLOOKUP(B265,BaseMetodos!$A$2:$F$2173,5,FALSE)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5721</v>
      </c>
      <c r="W265" s="19" t="s">
        <v>5721</v>
      </c>
      <c r="X265" s="19" t="str">
        <f>VLOOKUP(D265,'Info Metodos'!$A$2:$D$90,4,FALSE)</f>
        <v>SI</v>
      </c>
      <c r="Y265" s="19" t="str">
        <f>VLOOKUP(D265,'Info Metodos'!$A$2:$D$90,3,FALSE)</f>
        <v>GET</v>
      </c>
    </row>
    <row r="266" spans="1:25" ht="14.5" customHeight="1">
      <c r="A266" t="s">
        <v>277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VLOOKUP(B266,BaseMetodos!$A$2:$F$2173,5,FALSE)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4704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5721</v>
      </c>
      <c r="W266" s="19" t="s">
        <v>5721</v>
      </c>
      <c r="X266" s="19" t="str">
        <f>VLOOKUP(D266,'Info Metodos'!$A$2:$D$90,4,FALSE)</f>
        <v>SI</v>
      </c>
      <c r="Y266" s="19" t="str">
        <f>VLOOKUP(D266,'Info Metodos'!$A$2:$D$90,3,FALSE)</f>
        <v>GET</v>
      </c>
    </row>
    <row r="267" spans="1:25" ht="14.5" customHeight="1">
      <c r="A267" t="s">
        <v>277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VLOOKUP(B267,BaseMetodos!$A$2:$F$2173,5,FALSE)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4691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5721</v>
      </c>
      <c r="W267" s="19" t="s">
        <v>5721</v>
      </c>
      <c r="X267" s="19" t="str">
        <f>VLOOKUP(D267,'Info Metodos'!$A$2:$D$90,4,FALSE)</f>
        <v>SI</v>
      </c>
      <c r="Y267" s="19" t="str">
        <f>VLOOKUP(D267,'Info Metodos'!$A$2:$D$90,3,FALSE)</f>
        <v>GET</v>
      </c>
    </row>
    <row r="268" spans="1:25" ht="14.5" customHeight="1">
      <c r="A268" t="s">
        <v>277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VLOOKUP(B268,BaseMetodos!$A$2:$F$2173,5,FALSE)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4788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5721</v>
      </c>
      <c r="W268" s="19" t="s">
        <v>5721</v>
      </c>
      <c r="X268" s="19" t="str">
        <f>VLOOKUP(D268,'Info Metodos'!$A$2:$D$90,4,FALSE)</f>
        <v>SI</v>
      </c>
      <c r="Y268" s="19" t="str">
        <f>VLOOKUP(D268,'Info Metodos'!$A$2:$D$90,3,FALSE)</f>
        <v>GET</v>
      </c>
    </row>
    <row r="269" spans="1:25" ht="14.5" customHeight="1">
      <c r="A269" t="s">
        <v>277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VLOOKUP(B269,BaseMetodos!$A$2:$F$2173,5,FALSE)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5721</v>
      </c>
      <c r="W269" s="19" t="s">
        <v>5721</v>
      </c>
      <c r="X269" s="19" t="str">
        <f>VLOOKUP(D269,'Info Metodos'!$A$2:$D$90,4,FALSE)</f>
        <v>SI</v>
      </c>
      <c r="Y269" s="19" t="str">
        <f>VLOOKUP(D269,'Info Metodos'!$A$2:$D$90,3,FALSE)</f>
        <v>GET</v>
      </c>
    </row>
    <row r="270" spans="1:25" ht="14.5" customHeight="1">
      <c r="A270" t="s">
        <v>277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VLOOKUP(B270,BaseMetodos!$A$2:$F$2173,5,FALSE)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5721</v>
      </c>
      <c r="W270" s="19" t="s">
        <v>5721</v>
      </c>
      <c r="X270" s="19" t="str">
        <f>VLOOKUP(D270,'Info Metodos'!$A$2:$D$90,4,FALSE)</f>
        <v>SI</v>
      </c>
      <c r="Y270" s="19" t="str">
        <f>VLOOKUP(D270,'Info Metodos'!$A$2:$D$90,3,FALSE)</f>
        <v>GET</v>
      </c>
    </row>
    <row r="271" spans="1:25" ht="14.5" customHeight="1">
      <c r="A271" t="s">
        <v>277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VLOOKUP(B271,BaseMetodos!$A$2:$F$2173,5,FALSE)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5721</v>
      </c>
      <c r="W271" s="19" t="s">
        <v>5721</v>
      </c>
      <c r="X271" s="19" t="str">
        <f>VLOOKUP(D271,'Info Metodos'!$A$2:$D$90,4,FALSE)</f>
        <v>SI</v>
      </c>
      <c r="Y271" s="19" t="str">
        <f>VLOOKUP(D271,'Info Metodos'!$A$2:$D$90,3,FALSE)</f>
        <v>GET</v>
      </c>
    </row>
    <row r="272" spans="1:25">
      <c r="A272" t="s">
        <v>277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VLOOKUP(B272,BaseMetodos!$A$2:$F$2173,5,FALSE)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5633</v>
      </c>
      <c r="H272" s="54" t="str">
        <f ca="1">DateTimeString(TEXT(TODAY()+1,"YYYYMMDD"))</f>
        <v>"20260626T01:00:00"</v>
      </c>
      <c r="I272" s="3">
        <v>10000</v>
      </c>
      <c r="J272" s="10" t="s">
        <v>1500</v>
      </c>
      <c r="K272" s="10" t="s">
        <v>4702</v>
      </c>
      <c r="L272" s="10" t="s">
        <v>1592</v>
      </c>
      <c r="M272" s="10" t="s">
        <v>4703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"fechaPago":"20260626T01:00:00",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5721</v>
      </c>
      <c r="W272" s="19" t="s">
        <v>5721</v>
      </c>
      <c r="X272" s="19" t="str">
        <f>VLOOKUP(D272,'Info Metodos'!$A$2:$D$90,4,FALSE)</f>
        <v>SI</v>
      </c>
      <c r="Y272" s="19" t="str">
        <f>VLOOKUP(D272,'Info Metodos'!$A$2:$D$90,3,FALSE)</f>
        <v>POST</v>
      </c>
    </row>
    <row r="273" spans="1:25">
      <c r="A273" t="s">
        <v>277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VLOOKUP(B273,BaseMetodos!$A$2:$F$2173,5,FALSE)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5633</v>
      </c>
      <c r="H273" s="3" t="str">
        <f ca="1">$H$272</f>
        <v>"20260626T01:00:00"</v>
      </c>
      <c r="I273" s="3">
        <v>10000</v>
      </c>
      <c r="J273" s="10" t="s">
        <v>1500</v>
      </c>
      <c r="K273" s="10" t="s">
        <v>4702</v>
      </c>
      <c r="L273" s="10" t="s">
        <v>1592</v>
      </c>
      <c r="M273" s="10" t="s">
        <v>4703</v>
      </c>
      <c r="N273" s="10" t="s">
        <v>203</v>
      </c>
      <c r="O273" s="10">
        <v>888</v>
      </c>
      <c r="P273" s="10"/>
      <c r="Q273" s="10"/>
      <c r="R273" s="10"/>
      <c r="S273" t="s">
        <v>5383</v>
      </c>
      <c r="T273" s="2" t="str">
        <f ca="1">paramGPL(BaseParametros!$C$78:$E$88,F273:O273)</f>
        <v>{"rutCliente":7513800, "codigoFondo":"3456", "fechaPago":"20260626T01:00:00",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5721</v>
      </c>
      <c r="W273" s="19" t="s">
        <v>5721</v>
      </c>
      <c r="X273" s="19" t="str">
        <f>VLOOKUP(D273,'Info Metodos'!$A$2:$D$90,4,FALSE)</f>
        <v>SI</v>
      </c>
      <c r="Y273" s="19" t="str">
        <f>VLOOKUP(D273,'Info Metodos'!$A$2:$D$90,3,FALSE)</f>
        <v>POST</v>
      </c>
    </row>
    <row r="274" spans="1:25">
      <c r="A274" t="s">
        <v>277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VLOOKUP(B274,BaseMetodos!$A$2:$F$2173,5,FALSE)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5633</v>
      </c>
      <c r="H274" s="3" t="str">
        <f ca="1">$H$272</f>
        <v>"20260626T01:00:00"</v>
      </c>
      <c r="I274" s="3">
        <v>500</v>
      </c>
      <c r="J274" s="10" t="s">
        <v>1500</v>
      </c>
      <c r="K274" s="10" t="s">
        <v>4702</v>
      </c>
      <c r="L274" s="10" t="s">
        <v>1592</v>
      </c>
      <c r="M274" s="10" t="s">
        <v>4703</v>
      </c>
      <c r="N274" s="10" t="s">
        <v>203</v>
      </c>
      <c r="O274" s="10">
        <v>888</v>
      </c>
      <c r="P274" s="10"/>
      <c r="Q274" s="10"/>
      <c r="R274" s="10"/>
      <c r="S274" t="s">
        <v>5383</v>
      </c>
      <c r="T274" s="2" t="str">
        <f ca="1">paramGPL(BaseParametros!$C$78:$E$88,F274:O274)</f>
        <v>{"rutCliente":7513800, "codigoFondo":"3456", "fechaPago":"20260626T01:00:00",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5721</v>
      </c>
      <c r="W274" s="19" t="s">
        <v>5721</v>
      </c>
      <c r="X274" s="19" t="str">
        <f>VLOOKUP(D274,'Info Metodos'!$A$2:$D$90,4,FALSE)</f>
        <v>SI</v>
      </c>
      <c r="Y274" s="19" t="str">
        <f>VLOOKUP(D274,'Info Metodos'!$A$2:$D$90,3,FALSE)</f>
        <v>POST</v>
      </c>
    </row>
    <row r="275" spans="1:25">
      <c r="A275" t="s">
        <v>277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VLOOKUP(B275,BaseMetodos!$A$2:$F$2173,5,FALSE)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5633</v>
      </c>
      <c r="H275" s="3" t="str">
        <f ca="1">$H$272</f>
        <v>"20260626T01:00:00"</v>
      </c>
      <c r="I275" s="3">
        <v>5000000000</v>
      </c>
      <c r="J275" s="10" t="s">
        <v>1500</v>
      </c>
      <c r="K275" s="10" t="s">
        <v>4702</v>
      </c>
      <c r="L275" s="10" t="s">
        <v>1592</v>
      </c>
      <c r="M275" s="10" t="s">
        <v>4703</v>
      </c>
      <c r="N275" s="10" t="s">
        <v>203</v>
      </c>
      <c r="O275" s="10">
        <v>888</v>
      </c>
      <c r="P275" s="10"/>
      <c r="Q275" s="10"/>
      <c r="R275" s="10"/>
      <c r="S275" t="s">
        <v>4712</v>
      </c>
      <c r="T275" s="2" t="str">
        <f ca="1">paramGPL(BaseParametros!$C$78:$E$88,F275:O275)</f>
        <v>{"rutCliente":7513800, "codigoFondo":"3456", "fechaPago":"20260626T01:00:00",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5721</v>
      </c>
      <c r="W275" s="19" t="s">
        <v>5721</v>
      </c>
      <c r="X275" s="19" t="str">
        <f>VLOOKUP(D275,'Info Metodos'!$A$2:$D$90,4,FALSE)</f>
        <v>SI</v>
      </c>
      <c r="Y275" s="19" t="str">
        <f>VLOOKUP(D275,'Info Metodos'!$A$2:$D$90,3,FALSE)</f>
        <v>POST</v>
      </c>
    </row>
    <row r="276" spans="1:25">
      <c r="A276" t="s">
        <v>277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VLOOKUP(B276,BaseMetodos!$A$2:$F$2173,5,FALSE)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5633</v>
      </c>
      <c r="H276" s="3" t="s">
        <v>5381</v>
      </c>
      <c r="I276" s="3">
        <v>10000</v>
      </c>
      <c r="J276" s="10" t="s">
        <v>1500</v>
      </c>
      <c r="K276" s="10" t="s">
        <v>4702</v>
      </c>
      <c r="L276" s="10" t="s">
        <v>1592</v>
      </c>
      <c r="M276" s="10" t="s">
        <v>4703</v>
      </c>
      <c r="N276" s="10" t="s">
        <v>203</v>
      </c>
      <c r="O276" s="10">
        <v>888</v>
      </c>
      <c r="P276" s="10"/>
      <c r="Q276" s="10"/>
      <c r="R276" s="10"/>
      <c r="S276" t="s">
        <v>5626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5721</v>
      </c>
      <c r="W276" s="19" t="s">
        <v>5721</v>
      </c>
      <c r="X276" s="19" t="str">
        <f>VLOOKUP(D276,'Info Metodos'!$A$2:$D$90,4,FALSE)</f>
        <v>SI</v>
      </c>
      <c r="Y276" s="19" t="str">
        <f>VLOOKUP(D276,'Info Metodos'!$A$2:$D$90,3,FALSE)</f>
        <v>POST</v>
      </c>
    </row>
    <row r="277" spans="1:25">
      <c r="A277" t="s">
        <v>277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VLOOKUP(B277,BaseMetodos!$A$2:$F$2173,5,FALSE)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5380</v>
      </c>
      <c r="H277" s="3" t="s">
        <v>5653</v>
      </c>
      <c r="I277" s="3">
        <v>10000</v>
      </c>
      <c r="J277" s="10" t="s">
        <v>1500</v>
      </c>
      <c r="K277" s="10" t="s">
        <v>4702</v>
      </c>
      <c r="L277" s="10" t="s">
        <v>1592</v>
      </c>
      <c r="M277" s="10" t="s">
        <v>4703</v>
      </c>
      <c r="N277" s="10" t="s">
        <v>203</v>
      </c>
      <c r="O277" s="10">
        <v>888</v>
      </c>
      <c r="P277" s="10"/>
      <c r="Q277" s="10"/>
      <c r="R277" s="10"/>
      <c r="S277" t="s">
        <v>5630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5721</v>
      </c>
      <c r="W277" s="19" t="s">
        <v>5721</v>
      </c>
      <c r="X277" s="19" t="str">
        <f>VLOOKUP(D277,'Info Metodos'!$A$2:$D$90,4,FALSE)</f>
        <v>SI</v>
      </c>
      <c r="Y277" s="19" t="str">
        <f>VLOOKUP(D277,'Info Metodos'!$A$2:$D$90,3,FALSE)</f>
        <v>POST</v>
      </c>
    </row>
    <row r="278" spans="1:25">
      <c r="A278" t="s">
        <v>277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VLOOKUP(B278,BaseMetodos!$A$2:$F$2173,5,FALSE)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5380</v>
      </c>
      <c r="H278" s="3" t="str">
        <f t="shared" ref="H278:H291" ca="1" si="0">$H$272</f>
        <v>"20260626T01:00:00"</v>
      </c>
      <c r="I278" s="3">
        <v>10000</v>
      </c>
      <c r="J278" s="10" t="s">
        <v>1500</v>
      </c>
      <c r="K278" s="10" t="s">
        <v>4702</v>
      </c>
      <c r="L278" s="10" t="s">
        <v>1592</v>
      </c>
      <c r="M278" s="10" t="s">
        <v>4703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"fechaPago":"20260626T01:00:00",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5721</v>
      </c>
      <c r="W278" s="19" t="s">
        <v>5721</v>
      </c>
      <c r="X278" s="19" t="str">
        <f>VLOOKUP(D278,'Info Metodos'!$A$2:$D$90,4,FALSE)</f>
        <v>SI</v>
      </c>
      <c r="Y278" s="19" t="str">
        <f>VLOOKUP(D278,'Info Metodos'!$A$2:$D$90,3,FALSE)</f>
        <v>POST</v>
      </c>
    </row>
    <row r="279" spans="1:25">
      <c r="A279" t="s">
        <v>277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VLOOKUP(B279,BaseMetodos!$A$2:$F$2173,5,FALSE)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"20260626T01:00:00"</v>
      </c>
      <c r="I279" s="3">
        <v>10000</v>
      </c>
      <c r="J279" s="10" t="s">
        <v>1500</v>
      </c>
      <c r="K279" s="10" t="s">
        <v>4702</v>
      </c>
      <c r="L279" s="10" t="s">
        <v>1592</v>
      </c>
      <c r="M279" s="10" t="s">
        <v>4703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"fechaPago":"20260626T01:00:00",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5721</v>
      </c>
      <c r="W279" s="19" t="s">
        <v>5721</v>
      </c>
      <c r="X279" s="19" t="str">
        <f>VLOOKUP(D279,'Info Metodos'!$A$2:$D$90,4,FALSE)</f>
        <v>SI</v>
      </c>
      <c r="Y279" s="19" t="str">
        <f>VLOOKUP(D279,'Info Metodos'!$A$2:$D$90,3,FALSE)</f>
        <v>POST</v>
      </c>
    </row>
    <row r="280" spans="1:25">
      <c r="A280" t="s">
        <v>277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VLOOKUP(B280,BaseMetodos!$A$2:$F$2173,5,FALSE)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"20260626T01:00:00"</v>
      </c>
      <c r="I280" s="3">
        <v>10000</v>
      </c>
      <c r="J280" s="10" t="s">
        <v>1500</v>
      </c>
      <c r="K280" s="10" t="s">
        <v>4702</v>
      </c>
      <c r="L280" s="10" t="s">
        <v>1592</v>
      </c>
      <c r="M280" s="10" t="s">
        <v>4703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"fechaPago":"20260626T01:00:00",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5721</v>
      </c>
      <c r="W280" s="19" t="s">
        <v>5721</v>
      </c>
      <c r="X280" s="19" t="str">
        <f>VLOOKUP(D280,'Info Metodos'!$A$2:$D$90,4,FALSE)</f>
        <v>SI</v>
      </c>
      <c r="Y280" s="19" t="str">
        <f>VLOOKUP(D280,'Info Metodos'!$A$2:$D$90,3,FALSE)</f>
        <v>POST</v>
      </c>
    </row>
    <row r="281" spans="1:25">
      <c r="A281" t="s">
        <v>277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VLOOKUP(B281,BaseMetodos!$A$2:$F$2173,5,FALSE)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"20260626T01:00:00"</v>
      </c>
      <c r="I281" s="3">
        <v>10000</v>
      </c>
      <c r="J281" s="10" t="s">
        <v>1500</v>
      </c>
      <c r="K281" s="10" t="s">
        <v>4702</v>
      </c>
      <c r="L281" s="10" t="s">
        <v>1592</v>
      </c>
      <c r="M281" s="10" t="s">
        <v>4703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"fechaPago":"20260626T01:00:00",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5721</v>
      </c>
      <c r="W281" s="19" t="s">
        <v>5721</v>
      </c>
      <c r="X281" s="19" t="str">
        <f>VLOOKUP(D281,'Info Metodos'!$A$2:$D$90,4,FALSE)</f>
        <v>SI</v>
      </c>
      <c r="Y281" s="19" t="str">
        <f>VLOOKUP(D281,'Info Metodos'!$A$2:$D$90,3,FALSE)</f>
        <v>POST</v>
      </c>
    </row>
    <row r="282" spans="1:25">
      <c r="A282" t="s">
        <v>277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VLOOKUP(B282,BaseMetodos!$A$2:$F$2173,5,FALSE)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5633</v>
      </c>
      <c r="H282" s="3" t="str">
        <f t="shared" ca="1" si="0"/>
        <v>"20260626T01:00:00"</v>
      </c>
      <c r="I282" s="3">
        <v>0</v>
      </c>
      <c r="J282" s="10" t="s">
        <v>1500</v>
      </c>
      <c r="K282" s="10" t="s">
        <v>4702</v>
      </c>
      <c r="L282" s="10" t="s">
        <v>1592</v>
      </c>
      <c r="M282" s="10" t="s">
        <v>4703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"fechaPago":"20260626T01:00:00",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5721</v>
      </c>
      <c r="W282" s="19" t="s">
        <v>5721</v>
      </c>
      <c r="X282" s="19" t="str">
        <f>VLOOKUP(D282,'Info Metodos'!$A$2:$D$90,4,FALSE)</f>
        <v>SI</v>
      </c>
      <c r="Y282" s="19" t="str">
        <f>VLOOKUP(D282,'Info Metodos'!$A$2:$D$90,3,FALSE)</f>
        <v>POST</v>
      </c>
    </row>
    <row r="283" spans="1:25">
      <c r="A283" t="s">
        <v>277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VLOOKUP(B283,BaseMetodos!$A$2:$F$2173,5,FALSE)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5633</v>
      </c>
      <c r="H283" s="3" t="str">
        <f t="shared" ca="1" si="0"/>
        <v>"20260626T01:00:00"</v>
      </c>
      <c r="I283" s="3">
        <v>10000</v>
      </c>
      <c r="J283" s="10" t="s">
        <v>1843</v>
      </c>
      <c r="K283" s="10" t="s">
        <v>4702</v>
      </c>
      <c r="L283" s="10" t="s">
        <v>1592</v>
      </c>
      <c r="M283" s="10" t="s">
        <v>4703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"fechaPago":"20260626T01:00:00",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5721</v>
      </c>
      <c r="W283" s="19" t="s">
        <v>5721</v>
      </c>
      <c r="X283" s="19" t="str">
        <f>VLOOKUP(D283,'Info Metodos'!$A$2:$D$90,4,FALSE)</f>
        <v>SI</v>
      </c>
      <c r="Y283" s="19" t="str">
        <f>VLOOKUP(D283,'Info Metodos'!$A$2:$D$90,3,FALSE)</f>
        <v>POST</v>
      </c>
    </row>
    <row r="284" spans="1:25">
      <c r="A284" t="s">
        <v>277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VLOOKUP(B284,BaseMetodos!$A$2:$F$2173,5,FALSE)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5633</v>
      </c>
      <c r="H284" s="3" t="str">
        <f t="shared" ca="1" si="0"/>
        <v>"20260626T01:00:00"</v>
      </c>
      <c r="I284" s="3">
        <v>10000</v>
      </c>
      <c r="J284" s="10" t="s">
        <v>3</v>
      </c>
      <c r="K284" s="10" t="s">
        <v>4702</v>
      </c>
      <c r="L284" s="10" t="s">
        <v>1592</v>
      </c>
      <c r="M284" s="10" t="s">
        <v>4703</v>
      </c>
      <c r="N284" s="10" t="s">
        <v>203</v>
      </c>
      <c r="O284" s="10">
        <v>888</v>
      </c>
      <c r="P284" s="10"/>
      <c r="Q284" s="10"/>
      <c r="R284" s="10"/>
      <c r="S284" t="s">
        <v>4704</v>
      </c>
      <c r="T284" s="2" t="str">
        <f ca="1">paramGPL(BaseParametros!$C$78:$E$88,F284:O284)</f>
        <v>{"rutCliente":7513800, "codigoFondo":"3456", "fechaPago":"20260626T01:00:00",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5721</v>
      </c>
      <c r="W284" s="19" t="s">
        <v>5721</v>
      </c>
      <c r="X284" s="19" t="str">
        <f>VLOOKUP(D284,'Info Metodos'!$A$2:$D$90,4,FALSE)</f>
        <v>SI</v>
      </c>
      <c r="Y284" s="19" t="str">
        <f>VLOOKUP(D284,'Info Metodos'!$A$2:$D$90,3,FALSE)</f>
        <v>POST</v>
      </c>
    </row>
    <row r="285" spans="1:25">
      <c r="A285" t="s">
        <v>277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VLOOKUP(B285,BaseMetodos!$A$2:$F$2173,5,FALSE)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5633</v>
      </c>
      <c r="H285" s="3" t="str">
        <f t="shared" ca="1" si="0"/>
        <v>"20260626T01:00:00"</v>
      </c>
      <c r="I285" s="3">
        <v>10000</v>
      </c>
      <c r="J285" s="10" t="s">
        <v>1592</v>
      </c>
      <c r="K285" s="10" t="s">
        <v>4702</v>
      </c>
      <c r="L285" s="10" t="s">
        <v>1592</v>
      </c>
      <c r="M285" s="10" t="s">
        <v>4703</v>
      </c>
      <c r="N285" s="10" t="s">
        <v>203</v>
      </c>
      <c r="O285" s="10">
        <v>888</v>
      </c>
      <c r="P285" s="10"/>
      <c r="Q285" s="10"/>
      <c r="R285" s="10"/>
      <c r="S285" t="s">
        <v>4691</v>
      </c>
      <c r="T285" s="2" t="str">
        <f ca="1">paramGPL(BaseParametros!$C$78:$E$88,F285:O285)</f>
        <v>{"rutCliente":7513800, "codigoFondo":"3456", "fechaPago":"20260626T01:00:00",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5721</v>
      </c>
      <c r="W285" s="19" t="s">
        <v>5721</v>
      </c>
      <c r="X285" s="19" t="str">
        <f>VLOOKUP(D285,'Info Metodos'!$A$2:$D$90,4,FALSE)</f>
        <v>SI</v>
      </c>
      <c r="Y285" s="19" t="str">
        <f>VLOOKUP(D285,'Info Metodos'!$A$2:$D$90,3,FALSE)</f>
        <v>POST</v>
      </c>
    </row>
    <row r="286" spans="1:25">
      <c r="A286" t="s">
        <v>277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VLOOKUP(B286,BaseMetodos!$A$2:$F$2173,5,FALSE)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5633</v>
      </c>
      <c r="H286" s="3" t="str">
        <f t="shared" ca="1" si="0"/>
        <v>"20260626T01:00:00"</v>
      </c>
      <c r="I286" s="3">
        <v>10000</v>
      </c>
      <c r="J286" s="10" t="s">
        <v>1500</v>
      </c>
      <c r="K286" s="10" t="s">
        <v>4702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4705</v>
      </c>
      <c r="T286" s="2" t="str">
        <f ca="1">paramGPL(BaseParametros!$C$78:$E$88,F286:O286)</f>
        <v>{"rutCliente":7513800, "codigoFondo":"3456", "fechaPago":"20260626T01:00:00",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5721</v>
      </c>
      <c r="W286" s="19" t="s">
        <v>5721</v>
      </c>
      <c r="X286" s="19" t="str">
        <f>VLOOKUP(D286,'Info Metodos'!$A$2:$D$90,4,FALSE)</f>
        <v>SI</v>
      </c>
      <c r="Y286" s="19" t="str">
        <f>VLOOKUP(D286,'Info Metodos'!$A$2:$D$90,3,FALSE)</f>
        <v>POST</v>
      </c>
    </row>
    <row r="287" spans="1:25">
      <c r="A287" t="s">
        <v>277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VLOOKUP(B287,BaseMetodos!$A$2:$F$2173,5,FALSE)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5633</v>
      </c>
      <c r="H287" s="3" t="str">
        <f t="shared" ca="1" si="0"/>
        <v>"20260626T01:00:00"</v>
      </c>
      <c r="I287" s="3">
        <v>10000</v>
      </c>
      <c r="J287" s="10" t="s">
        <v>1500</v>
      </c>
      <c r="K287" s="10" t="s">
        <v>4702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4706</v>
      </c>
      <c r="T287" s="2" t="str">
        <f ca="1">paramGPL(BaseParametros!$C$78:$E$88,F287:O287)</f>
        <v>{"rutCliente":7513800, "codigoFondo":"3456", "fechaPago":"20260626T01:00:00",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5721</v>
      </c>
      <c r="W287" s="19" t="s">
        <v>5721</v>
      </c>
      <c r="X287" s="19" t="str">
        <f>VLOOKUP(D287,'Info Metodos'!$A$2:$D$90,4,FALSE)</f>
        <v>SI</v>
      </c>
      <c r="Y287" s="19" t="str">
        <f>VLOOKUP(D287,'Info Metodos'!$A$2:$D$90,3,FALSE)</f>
        <v>POST</v>
      </c>
    </row>
    <row r="288" spans="1:25">
      <c r="A288" t="s">
        <v>277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VLOOKUP(B288,BaseMetodos!$A$2:$F$2173,5,FALSE)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5633</v>
      </c>
      <c r="H288" s="3" t="str">
        <f t="shared" ca="1" si="0"/>
        <v>"20260626T01:00:00"</v>
      </c>
      <c r="I288" s="3">
        <v>10000</v>
      </c>
      <c r="J288" s="10" t="s">
        <v>1500</v>
      </c>
      <c r="K288" s="10" t="s">
        <v>4702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4707</v>
      </c>
      <c r="T288" s="2" t="str">
        <f ca="1">paramGPL(BaseParametros!$C$78:$E$88,F288:O288)</f>
        <v>{"rutCliente":7513800, "codigoFondo":"3456", "fechaPago":"20260626T01:00:00",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5721</v>
      </c>
      <c r="W288" s="19" t="s">
        <v>5721</v>
      </c>
      <c r="X288" s="19" t="str">
        <f>VLOOKUP(D288,'Info Metodos'!$A$2:$D$90,4,FALSE)</f>
        <v>SI</v>
      </c>
      <c r="Y288" s="19" t="str">
        <f>VLOOKUP(D288,'Info Metodos'!$A$2:$D$90,3,FALSE)</f>
        <v>POST</v>
      </c>
    </row>
    <row r="289" spans="1:25">
      <c r="A289" t="s">
        <v>277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VLOOKUP(B289,BaseMetodos!$A$2:$F$2173,5,FALSE)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5633</v>
      </c>
      <c r="H289" s="3" t="str">
        <f t="shared" ca="1" si="0"/>
        <v>"20260626T01:00:00"</v>
      </c>
      <c r="I289" s="3">
        <v>10000</v>
      </c>
      <c r="J289" s="10" t="s">
        <v>1500</v>
      </c>
      <c r="K289" s="10" t="s">
        <v>4702</v>
      </c>
      <c r="L289" s="10" t="s">
        <v>1592</v>
      </c>
      <c r="M289" s="10" t="s">
        <v>4703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"fechaPago":"20260626T01:00:00",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5721</v>
      </c>
      <c r="W289" s="19" t="s">
        <v>5721</v>
      </c>
      <c r="X289" s="19" t="str">
        <f>VLOOKUP(D289,'Info Metodos'!$A$2:$D$90,4,FALSE)</f>
        <v>SI</v>
      </c>
      <c r="Y289" s="19" t="str">
        <f>VLOOKUP(D289,'Info Metodos'!$A$2:$D$90,3,FALSE)</f>
        <v>POST</v>
      </c>
    </row>
    <row r="290" spans="1:25">
      <c r="A290" t="s">
        <v>277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VLOOKUP(B290,BaseMetodos!$A$2:$F$2173,5,FALSE)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5633</v>
      </c>
      <c r="H290" s="3" t="str">
        <f t="shared" ca="1" si="0"/>
        <v>"20260626T01:00:00"</v>
      </c>
      <c r="I290" s="3">
        <v>10000</v>
      </c>
      <c r="J290" s="10" t="s">
        <v>1500</v>
      </c>
      <c r="K290" s="10" t="s">
        <v>4702</v>
      </c>
      <c r="L290" s="10" t="s">
        <v>1592</v>
      </c>
      <c r="M290" s="10" t="s">
        <v>4703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"fechaPago":"20260626T01:00:00",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5721</v>
      </c>
      <c r="W290" s="19" t="s">
        <v>5721</v>
      </c>
      <c r="X290" s="19" t="str">
        <f>VLOOKUP(D290,'Info Metodos'!$A$2:$D$90,4,FALSE)</f>
        <v>SI</v>
      </c>
      <c r="Y290" s="19" t="str">
        <f>VLOOKUP(D290,'Info Metodos'!$A$2:$D$90,3,FALSE)</f>
        <v>POST</v>
      </c>
    </row>
    <row r="291" spans="1:25">
      <c r="A291" t="s">
        <v>277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VLOOKUP(B291,BaseMetodos!$A$2:$F$2173,5,FALSE)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5633</v>
      </c>
      <c r="H291" s="3" t="str">
        <f t="shared" ca="1" si="0"/>
        <v>"20260626T01:00:00"</v>
      </c>
      <c r="I291" s="3">
        <v>10000</v>
      </c>
      <c r="J291" s="10" t="s">
        <v>1500</v>
      </c>
      <c r="K291" s="10" t="s">
        <v>4702</v>
      </c>
      <c r="L291" s="10" t="s">
        <v>1592</v>
      </c>
      <c r="M291" s="10" t="s">
        <v>4703</v>
      </c>
      <c r="N291" s="10" t="s">
        <v>203</v>
      </c>
      <c r="O291" s="10">
        <v>888</v>
      </c>
      <c r="P291" s="10"/>
      <c r="Q291" s="10"/>
      <c r="R291" s="10"/>
      <c r="S291" t="s">
        <v>4708</v>
      </c>
      <c r="T291" s="2" t="str">
        <f ca="1">paramGPL(BaseParametros!$C$78:$E$88,F291:O291)</f>
        <v>{"rutCliente":7513800, "codigoFondo":"3456", "fechaPago":"20260626T01:00:00",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5721</v>
      </c>
      <c r="W291" s="19" t="s">
        <v>5721</v>
      </c>
      <c r="X291" s="19" t="str">
        <f>VLOOKUP(D291,'Info Metodos'!$A$2:$D$90,4,FALSE)</f>
        <v>SI</v>
      </c>
      <c r="Y291" s="19" t="str">
        <f>VLOOKUP(D291,'Info Metodos'!$A$2:$D$90,3,FALSE)</f>
        <v>POST</v>
      </c>
    </row>
    <row r="292" spans="1:25">
      <c r="A292" t="s">
        <v>277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VLOOKUP(B292,BaseMetodos!$A$2:$F$2173,5,FALSE)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5633</v>
      </c>
      <c r="H292" s="3" t="s">
        <v>4710</v>
      </c>
      <c r="I292" s="3">
        <v>10000</v>
      </c>
      <c r="J292" s="10" t="s">
        <v>1500</v>
      </c>
      <c r="K292" s="10" t="s">
        <v>4702</v>
      </c>
      <c r="L292" s="10" t="s">
        <v>1592</v>
      </c>
      <c r="M292" s="10" t="s">
        <v>4703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5721</v>
      </c>
      <c r="W292" s="19" t="s">
        <v>5721</v>
      </c>
      <c r="X292" s="19" t="str">
        <f>VLOOKUP(D292,'Info Metodos'!$A$2:$D$90,4,FALSE)</f>
        <v>SI</v>
      </c>
      <c r="Y292" s="19" t="str">
        <f>VLOOKUP(D292,'Info Metodos'!$A$2:$D$90,3,FALSE)</f>
        <v>POST</v>
      </c>
    </row>
    <row r="293" spans="1:25" ht="14.5" customHeight="1">
      <c r="A293" t="s">
        <v>277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VLOOKUP(B293,BaseMetodos!$A$2:$F$2173,5,FALSE)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5721</v>
      </c>
      <c r="W293" s="19" t="s">
        <v>5721</v>
      </c>
      <c r="X293" s="19" t="str">
        <f>VLOOKUP(D293,'Info Metodos'!$A$2:$D$90,4,FALSE)</f>
        <v>SI</v>
      </c>
      <c r="Y293" s="19" t="str">
        <f>VLOOKUP(D293,'Info Metodos'!$A$2:$D$90,3,FALSE)</f>
        <v>GET</v>
      </c>
    </row>
    <row r="294" spans="1:25" ht="14.5" customHeight="1">
      <c r="A294" t="s">
        <v>277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VLOOKUP(B294,BaseMetodos!$A$2:$F$2173,5,FALSE)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4788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5721</v>
      </c>
      <c r="W294" s="19" t="s">
        <v>5721</v>
      </c>
      <c r="X294" s="19" t="str">
        <f>VLOOKUP(D294,'Info Metodos'!$A$2:$D$90,4,FALSE)</f>
        <v>SI</v>
      </c>
      <c r="Y294" s="19" t="str">
        <f>VLOOKUP(D294,'Info Metodos'!$A$2:$D$90,3,FALSE)</f>
        <v>GET</v>
      </c>
    </row>
    <row r="295" spans="1:25" ht="14.5" customHeight="1">
      <c r="A295" t="s">
        <v>277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VLOOKUP(B295,BaseMetodos!$A$2:$F$2173,5,FALSE)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4691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5721</v>
      </c>
      <c r="W295" s="19" t="s">
        <v>5721</v>
      </c>
      <c r="X295" s="19" t="str">
        <f>VLOOKUP(D295,'Info Metodos'!$A$2:$D$90,4,FALSE)</f>
        <v>SI</v>
      </c>
      <c r="Y295" s="19" t="str">
        <f>VLOOKUP(D295,'Info Metodos'!$A$2:$D$90,3,FALSE)</f>
        <v>GET</v>
      </c>
    </row>
    <row r="296" spans="1:25" ht="14.5" customHeight="1">
      <c r="A296" t="s">
        <v>277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VLOOKUP(B296,BaseMetodos!$A$2:$F$2173,5,FALSE)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5721</v>
      </c>
      <c r="W296" s="19" t="s">
        <v>5721</v>
      </c>
      <c r="X296" s="19" t="str">
        <f>VLOOKUP(D296,'Info Metodos'!$A$2:$D$90,4,FALSE)</f>
        <v>SI</v>
      </c>
      <c r="Y296" s="19" t="str">
        <f>VLOOKUP(D296,'Info Metodos'!$A$2:$D$90,3,FALSE)</f>
        <v>GET</v>
      </c>
    </row>
    <row r="297" spans="1:25" ht="14.5" customHeight="1">
      <c r="A297" t="s">
        <v>277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VLOOKUP(B297,BaseMetodos!$A$2:$F$2173,5,FALSE)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5721</v>
      </c>
      <c r="W297" s="19" t="s">
        <v>5721</v>
      </c>
      <c r="X297" s="19" t="str">
        <f>VLOOKUP(D297,'Info Metodos'!$A$2:$D$90,4,FALSE)</f>
        <v>SI</v>
      </c>
      <c r="Y297" s="19" t="str">
        <f>VLOOKUP(D297,'Info Metodos'!$A$2:$D$90,3,FALSE)</f>
        <v>PUT</v>
      </c>
    </row>
    <row r="298" spans="1:25" ht="14.5" customHeight="1">
      <c r="A298" t="s">
        <v>277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VLOOKUP(B298,BaseMetodos!$A$2:$F$2173,5,FALSE)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5721</v>
      </c>
      <c r="W298" s="19" t="s">
        <v>5721</v>
      </c>
      <c r="X298" s="19" t="str">
        <f>VLOOKUP(D298,'Info Metodos'!$A$2:$D$90,4,FALSE)</f>
        <v>SI</v>
      </c>
      <c r="Y298" s="19" t="str">
        <f>VLOOKUP(D298,'Info Metodos'!$A$2:$D$90,3,FALSE)</f>
        <v>PUT</v>
      </c>
    </row>
    <row r="299" spans="1:25" ht="14.5" customHeight="1">
      <c r="A299" t="s">
        <v>277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VLOOKUP(B299,BaseMetodos!$A$2:$F$2173,5,FALSE)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4691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5721</v>
      </c>
      <c r="W299" s="19" t="s">
        <v>5721</v>
      </c>
      <c r="X299" s="19" t="str">
        <f>VLOOKUP(D299,'Info Metodos'!$A$2:$D$90,4,FALSE)</f>
        <v>SI</v>
      </c>
      <c r="Y299" s="19" t="str">
        <f>VLOOKUP(D299,'Info Metodos'!$A$2:$D$90,3,FALSE)</f>
        <v>PUT</v>
      </c>
    </row>
    <row r="300" spans="1:25" ht="14.5" customHeight="1">
      <c r="A300" t="s">
        <v>277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VLOOKUP(B300,BaseMetodos!$A$2:$F$2173,5,FALSE)</f>
        <v>bcibank/v1/cambiarEstadoInversionProgramada</v>
      </c>
      <c r="E300" t="str">
        <f>VLOOKUP(B300,BaseMetodos!$A$2:$F$1177,6,FALSE)</f>
        <v>inversion-programada/cambio</v>
      </c>
      <c r="F300" s="10" t="s">
        <v>4788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5721</v>
      </c>
      <c r="W300" s="19" t="s">
        <v>5721</v>
      </c>
      <c r="X300" s="19" t="str">
        <f>VLOOKUP(D300,'Info Metodos'!$A$2:$D$90,4,FALSE)</f>
        <v>SI</v>
      </c>
      <c r="Y300" s="19" t="str">
        <f>VLOOKUP(D300,'Info Metodos'!$A$2:$D$90,3,FALSE)</f>
        <v>PUT</v>
      </c>
    </row>
    <row r="301" spans="1:25" ht="14.5" customHeight="1">
      <c r="A301" t="s">
        <v>277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VLOOKUP(B301,BaseMetodos!$A$2:$F$2173,5,FALSE)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5721</v>
      </c>
      <c r="W301" s="19" t="s">
        <v>5721</v>
      </c>
      <c r="X301" s="19" t="str">
        <f>VLOOKUP(D301,'Info Metodos'!$A$2:$D$90,4,FALSE)</f>
        <v>SI</v>
      </c>
      <c r="Y301" s="19" t="str">
        <f>VLOOKUP(D301,'Info Metodos'!$A$2:$D$90,3,FALSE)</f>
        <v>PUT</v>
      </c>
    </row>
    <row r="302" spans="1:25" ht="14.5" customHeight="1">
      <c r="A302" t="s">
        <v>277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VLOOKUP(B302,BaseMetodos!$A$2:$F$2173,5,FALSE)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5721</v>
      </c>
      <c r="W302" s="19" t="s">
        <v>5721</v>
      </c>
      <c r="X302" s="19" t="str">
        <f>VLOOKUP(D302,'Info Metodos'!$A$2:$D$90,4,FALSE)</f>
        <v>SI</v>
      </c>
      <c r="Y302" s="19" t="str">
        <f>VLOOKUP(D302,'Info Metodos'!$A$2:$D$90,3,FALSE)</f>
        <v>PUT</v>
      </c>
    </row>
    <row r="303" spans="1:25" ht="14.5" customHeight="1">
      <c r="A303" t="s">
        <v>277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VLOOKUP(B303,BaseMetodos!$A$2:$F$2173,5,FALSE)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5721</v>
      </c>
      <c r="W303" s="19" t="s">
        <v>5721</v>
      </c>
      <c r="X303" s="19" t="str">
        <f>VLOOKUP(D303,'Info Metodos'!$A$2:$D$90,4,FALSE)</f>
        <v>SI</v>
      </c>
      <c r="Y303" s="19" t="str">
        <f>VLOOKUP(D303,'Info Metodos'!$A$2:$D$90,3,FALSE)</f>
        <v>GET</v>
      </c>
    </row>
    <row r="304" spans="1:25" ht="14.5" customHeight="1">
      <c r="A304" t="s">
        <v>277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VLOOKUP(B304,BaseMetodos!$A$2:$F$2173,5,FALSE)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5721</v>
      </c>
      <c r="W304" s="19" t="s">
        <v>5721</v>
      </c>
      <c r="X304" s="19" t="str">
        <f>VLOOKUP(D304,'Info Metodos'!$A$2:$D$90,4,FALSE)</f>
        <v>SI</v>
      </c>
      <c r="Y304" s="19" t="str">
        <f>VLOOKUP(D304,'Info Metodos'!$A$2:$D$90,3,FALSE)</f>
        <v>PUT</v>
      </c>
    </row>
    <row r="305" spans="1:25" ht="14.5" customHeight="1">
      <c r="A305" t="s">
        <v>277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VLOOKUP(B305,BaseMetodos!$A$2:$F$2173,5,FALSE)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5721</v>
      </c>
      <c r="W305" s="19" t="s">
        <v>5721</v>
      </c>
      <c r="X305" s="19" t="str">
        <f>VLOOKUP(D305,'Info Metodos'!$A$2:$D$90,4,FALSE)</f>
        <v>SI</v>
      </c>
      <c r="Y305" s="19" t="str">
        <f>VLOOKUP(D305,'Info Metodos'!$A$2:$D$90,3,FALSE)</f>
        <v>POST</v>
      </c>
    </row>
    <row r="306" spans="1:25" ht="14.5" customHeight="1">
      <c r="A306" t="s">
        <v>277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VLOOKUP(B306,BaseMetodos!$A$2:$F$2173,5,FALSE)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4691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5721</v>
      </c>
      <c r="W306" s="19" t="s">
        <v>5721</v>
      </c>
      <c r="X306" s="19" t="str">
        <f>VLOOKUP(D306,'Info Metodos'!$A$2:$D$90,4,FALSE)</f>
        <v>SI</v>
      </c>
      <c r="Y306" s="19" t="str">
        <f>VLOOKUP(D306,'Info Metodos'!$A$2:$D$90,3,FALSE)</f>
        <v>POST</v>
      </c>
    </row>
    <row r="307" spans="1:25" ht="14.5" customHeight="1">
      <c r="A307" t="s">
        <v>277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VLOOKUP(B307,BaseMetodos!$A$2:$F$2173,5,FALSE)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5721</v>
      </c>
      <c r="W307" s="19" t="s">
        <v>5721</v>
      </c>
      <c r="X307" s="19" t="str">
        <f>VLOOKUP(D307,'Info Metodos'!$A$2:$D$90,4,FALSE)</f>
        <v>SI</v>
      </c>
      <c r="Y307" s="19" t="str">
        <f>VLOOKUP(D307,'Info Metodos'!$A$2:$D$90,3,FALSE)</f>
        <v>POST</v>
      </c>
    </row>
    <row r="308" spans="1:25" ht="14.5" customHeight="1">
      <c r="A308" t="s">
        <v>277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VLOOKUP(B308,BaseMetodos!$A$2:$F$2173,5,FALSE)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4788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5721</v>
      </c>
      <c r="W308" s="19" t="s">
        <v>5721</v>
      </c>
      <c r="X308" s="19" t="str">
        <f>VLOOKUP(D308,'Info Metodos'!$A$2:$D$90,4,FALSE)</f>
        <v>SI</v>
      </c>
      <c r="Y308" s="19" t="str">
        <f>VLOOKUP(D308,'Info Metodos'!$A$2:$D$90,3,FALSE)</f>
        <v>POST</v>
      </c>
    </row>
    <row r="309" spans="1:25" ht="14.5" customHeight="1">
      <c r="A309" t="s">
        <v>277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VLOOKUP(B309,BaseMetodos!$A$2:$F$2173,5,FALSE)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5721</v>
      </c>
      <c r="W309" s="19" t="s">
        <v>5721</v>
      </c>
      <c r="X309" s="19" t="str">
        <f>VLOOKUP(D309,'Info Metodos'!$A$2:$D$90,4,FALSE)</f>
        <v>SI</v>
      </c>
      <c r="Y309" s="19" t="str">
        <f>VLOOKUP(D309,'Info Metodos'!$A$2:$D$90,3,FALSE)</f>
        <v>GET</v>
      </c>
    </row>
    <row r="310" spans="1:25" ht="14.5" customHeight="1">
      <c r="A310" t="s">
        <v>277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VLOOKUP(B310,BaseMetodos!$A$2:$F$2173,5,FALSE)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5721</v>
      </c>
      <c r="W310" s="19" t="s">
        <v>5721</v>
      </c>
      <c r="X310" s="19" t="str">
        <f>VLOOKUP(D310,'Info Metodos'!$A$2:$D$90,4,FALSE)</f>
        <v>SI</v>
      </c>
      <c r="Y310" s="19" t="str">
        <f>VLOOKUP(D310,'Info Metodos'!$A$2:$D$90,3,FALSE)</f>
        <v>POST</v>
      </c>
    </row>
    <row r="311" spans="1:25" ht="14.5" customHeight="1">
      <c r="A311" t="s">
        <v>277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VLOOKUP(B311,BaseMetodos!$A$2:$F$2173,5,FALSE)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5384</v>
      </c>
      <c r="H311" s="10" t="s">
        <v>1500</v>
      </c>
      <c r="I311" s="3" t="s">
        <v>1551</v>
      </c>
      <c r="S311" t="s">
        <v>5385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5721</v>
      </c>
      <c r="W311" s="19" t="s">
        <v>5721</v>
      </c>
      <c r="X311" s="19" t="str">
        <f>VLOOKUP(D311,'Info Metodos'!$A$2:$D$90,4,FALSE)</f>
        <v>SI</v>
      </c>
      <c r="Y311" s="19" t="str">
        <f>VLOOKUP(D311,'Info Metodos'!$A$2:$D$90,3,FALSE)</f>
        <v>POST</v>
      </c>
    </row>
    <row r="312" spans="1:25" ht="14.5" customHeight="1">
      <c r="A312" t="s">
        <v>277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VLOOKUP(B312,BaseMetodos!$A$2:$F$2173,5,FALSE)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5386</v>
      </c>
      <c r="H312" s="10" t="s">
        <v>1500</v>
      </c>
      <c r="I312" s="3" t="s">
        <v>1551</v>
      </c>
      <c r="S312" t="s">
        <v>5387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5721</v>
      </c>
      <c r="W312" s="19" t="s">
        <v>5721</v>
      </c>
      <c r="X312" s="19" t="str">
        <f>VLOOKUP(D312,'Info Metodos'!$A$2:$D$90,4,FALSE)</f>
        <v>SI</v>
      </c>
      <c r="Y312" s="19" t="str">
        <f>VLOOKUP(D312,'Info Metodos'!$A$2:$D$90,3,FALSE)</f>
        <v>POST</v>
      </c>
    </row>
    <row r="313" spans="1:25" ht="14.5" customHeight="1">
      <c r="A313" t="s">
        <v>277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VLOOKUP(B313,BaseMetodos!$A$2:$F$2173,5,FALSE)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5721</v>
      </c>
      <c r="W313" s="19" t="s">
        <v>5721</v>
      </c>
      <c r="X313" s="19" t="str">
        <f>VLOOKUP(D313,'Info Metodos'!$A$2:$D$90,4,FALSE)</f>
        <v>SI</v>
      </c>
      <c r="Y313" s="19" t="str">
        <f>VLOOKUP(D313,'Info Metodos'!$A$2:$D$90,3,FALSE)</f>
        <v>POST</v>
      </c>
    </row>
    <row r="314" spans="1:25" ht="14.5" customHeight="1">
      <c r="A314" t="s">
        <v>277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VLOOKUP(B314,BaseMetodos!$A$2:$F$2173,5,FALSE)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5721</v>
      </c>
      <c r="W314" s="19" t="s">
        <v>5721</v>
      </c>
      <c r="X314" s="19" t="str">
        <f>VLOOKUP(D314,'Info Metodos'!$A$2:$D$90,4,FALSE)</f>
        <v>SI</v>
      </c>
      <c r="Y314" s="19" t="str">
        <f>VLOOKUP(D314,'Info Metodos'!$A$2:$D$90,3,FALSE)</f>
        <v>GET</v>
      </c>
    </row>
    <row r="315" spans="1:25" ht="14.5" customHeight="1">
      <c r="A315" t="s">
        <v>277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VLOOKUP(B315,BaseMetodos!$A$2:$F$2173,5,FALSE)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5721</v>
      </c>
      <c r="W315" s="19" t="s">
        <v>5721</v>
      </c>
      <c r="X315" s="19" t="str">
        <f>VLOOKUP(D315,'Info Metodos'!$A$2:$D$90,4,FALSE)</f>
        <v>SI</v>
      </c>
      <c r="Y315" s="19" t="str">
        <f>VLOOKUP(D315,'Info Metodos'!$A$2:$D$90,3,FALSE)</f>
        <v>GET</v>
      </c>
    </row>
    <row r="316" spans="1:25" ht="14.5" customHeight="1">
      <c r="A316" t="s">
        <v>277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VLOOKUP(B316,BaseMetodos!$A$2:$F$2173,5,FALSE)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5721</v>
      </c>
      <c r="W316" s="19" t="s">
        <v>5721</v>
      </c>
      <c r="X316" s="19" t="str">
        <f>VLOOKUP(D316,'Info Metodos'!$A$2:$D$90,4,FALSE)</f>
        <v>SI</v>
      </c>
      <c r="Y316" s="19" t="str">
        <f>VLOOKUP(D316,'Info Metodos'!$A$2:$D$90,3,FALSE)</f>
        <v>GET</v>
      </c>
    </row>
    <row r="317" spans="1:25" ht="14.5" customHeight="1">
      <c r="A317" t="s">
        <v>277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VLOOKUP(B317,BaseMetodos!$A$2:$F$2173,5,FALSE)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5721</v>
      </c>
      <c r="W317" s="19" t="s">
        <v>5721</v>
      </c>
      <c r="X317" s="19" t="str">
        <f>VLOOKUP(D317,'Info Metodos'!$A$2:$D$90,4,FALSE)</f>
        <v>SI</v>
      </c>
      <c r="Y317" s="19" t="str">
        <f>VLOOKUP(D317,'Info Metodos'!$A$2:$D$90,3,FALSE)</f>
        <v>GET</v>
      </c>
    </row>
    <row r="318" spans="1:25" ht="14.5" customHeight="1">
      <c r="A318" t="s">
        <v>277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VLOOKUP(B318,BaseMetodos!$A$2:$F$2173,5,FALSE)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4691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5721</v>
      </c>
      <c r="W318" s="19" t="s">
        <v>5721</v>
      </c>
      <c r="X318" s="19" t="str">
        <f>VLOOKUP(D318,'Info Metodos'!$A$2:$D$90,4,FALSE)</f>
        <v>SI</v>
      </c>
      <c r="Y318" s="19" t="str">
        <f>VLOOKUP(D318,'Info Metodos'!$A$2:$D$90,3,FALSE)</f>
        <v>GET</v>
      </c>
    </row>
    <row r="319" spans="1:25" ht="14.5" customHeight="1">
      <c r="A319" t="s">
        <v>277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VLOOKUP(B319,BaseMetodos!$A$2:$F$2173,5,FALSE)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5721</v>
      </c>
      <c r="W319" s="19" t="s">
        <v>5721</v>
      </c>
      <c r="X319" s="19" t="str">
        <f>VLOOKUP(D319,'Info Metodos'!$A$2:$D$90,4,FALSE)</f>
        <v>SI</v>
      </c>
      <c r="Y319" s="19" t="str">
        <f>VLOOKUP(D319,'Info Metodos'!$A$2:$D$90,3,FALSE)</f>
        <v>GET</v>
      </c>
    </row>
    <row r="320" spans="1:25" ht="14.5" customHeight="1">
      <c r="A320" t="s">
        <v>277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VLOOKUP(B320,BaseMetodos!$A$2:$F$2173,5,FALSE)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5721</v>
      </c>
      <c r="W320" s="19" t="s">
        <v>5721</v>
      </c>
      <c r="X320" s="19" t="str">
        <f>VLOOKUP(D320,'Info Metodos'!$A$2:$D$90,4,FALSE)</f>
        <v>SI</v>
      </c>
      <c r="Y320" s="19" t="str">
        <f>VLOOKUP(D320,'Info Metodos'!$A$2:$D$90,3,FALSE)</f>
        <v>GET</v>
      </c>
    </row>
    <row r="321" spans="1:25" ht="14.5" customHeight="1">
      <c r="A321" t="s">
        <v>277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VLOOKUP(B321,BaseMetodos!$A$2:$F$2173,5,FALSE)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5721</v>
      </c>
      <c r="W321" s="19" t="s">
        <v>5721</v>
      </c>
      <c r="X321" s="19" t="str">
        <f>VLOOKUP(D321,'Info Metodos'!$A$2:$D$90,4,FALSE)</f>
        <v>SI</v>
      </c>
      <c r="Y321" s="19" t="str">
        <f>VLOOKUP(D321,'Info Metodos'!$A$2:$D$90,3,FALSE)</f>
        <v>GET</v>
      </c>
    </row>
    <row r="322" spans="1:25" ht="14.5" customHeight="1">
      <c r="A322" t="s">
        <v>277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VLOOKUP(B322,BaseMetodos!$A$2:$F$2173,5,FALSE)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5721</v>
      </c>
      <c r="W322" s="19" t="s">
        <v>5721</v>
      </c>
      <c r="X322" s="19" t="str">
        <f>VLOOKUP(D322,'Info Metodos'!$A$2:$D$90,4,FALSE)</f>
        <v>SI</v>
      </c>
      <c r="Y322" s="19" t="str">
        <f>VLOOKUP(D322,'Info Metodos'!$A$2:$D$90,3,FALSE)</f>
        <v>GET</v>
      </c>
    </row>
    <row r="323" spans="1:25" ht="14.5" customHeight="1">
      <c r="A323" t="s">
        <v>277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VLOOKUP(B323,BaseMetodos!$A$2:$F$2173,5,FALSE)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5721</v>
      </c>
      <c r="W323" s="19" t="s">
        <v>5721</v>
      </c>
      <c r="X323" s="19" t="str">
        <f>VLOOKUP(D323,'Info Metodos'!$A$2:$D$90,4,FALSE)</f>
        <v>SI</v>
      </c>
      <c r="Y323" s="19" t="str">
        <f>VLOOKUP(D323,'Info Metodos'!$A$2:$D$90,3,FALSE)</f>
        <v>GET</v>
      </c>
    </row>
    <row r="324" spans="1:25" ht="14.5" customHeight="1">
      <c r="A324" t="s">
        <v>277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VLOOKUP(B324,BaseMetodos!$A$2:$F$2173,5,FALSE)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4788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5721</v>
      </c>
      <c r="W324" s="19" t="s">
        <v>5721</v>
      </c>
      <c r="X324" s="19" t="str">
        <f>VLOOKUP(D324,'Info Metodos'!$A$2:$D$90,4,FALSE)</f>
        <v>SI</v>
      </c>
      <c r="Y324" s="19" t="str">
        <f>VLOOKUP(D324,'Info Metodos'!$A$2:$D$90,3,FALSE)</f>
        <v>GET</v>
      </c>
    </row>
    <row r="325" spans="1:25" ht="14.5" customHeight="1">
      <c r="A325" t="s">
        <v>277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VLOOKUP(B325,BaseMetodos!$A$2:$F$2173,5,FALSE)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4691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5721</v>
      </c>
      <c r="W325" s="19" t="s">
        <v>5721</v>
      </c>
      <c r="X325" s="19" t="str">
        <f>VLOOKUP(D325,'Info Metodos'!$A$2:$D$90,4,FALSE)</f>
        <v>SI</v>
      </c>
      <c r="Y325" s="19" t="str">
        <f>VLOOKUP(D325,'Info Metodos'!$A$2:$D$90,3,FALSE)</f>
        <v>GET</v>
      </c>
    </row>
    <row r="326" spans="1:25" ht="14.5" customHeight="1">
      <c r="A326" t="s">
        <v>277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VLOOKUP(B326,BaseMetodos!$A$2:$F$2173,5,FALSE)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5721</v>
      </c>
      <c r="W326" s="19" t="s">
        <v>5721</v>
      </c>
      <c r="X326" s="19" t="str">
        <f>VLOOKUP(D326,'Info Metodos'!$A$2:$D$90,4,FALSE)</f>
        <v>SI</v>
      </c>
      <c r="Y326" s="19" t="str">
        <f>VLOOKUP(D326,'Info Metodos'!$A$2:$D$90,3,FALSE)</f>
        <v>GET</v>
      </c>
    </row>
    <row r="327" spans="1:25" ht="14.5" customHeight="1">
      <c r="A327" t="s">
        <v>277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VLOOKUP(B327,BaseMetodos!$A$2:$F$2173,5,FALSE)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5721</v>
      </c>
      <c r="W327" s="19" t="s">
        <v>5721</v>
      </c>
      <c r="X327" s="19" t="str">
        <f>VLOOKUP(D327,'Info Metodos'!$A$2:$D$90,4,FALSE)</f>
        <v>SI</v>
      </c>
      <c r="Y327" s="19" t="str">
        <f>VLOOKUP(D327,'Info Metodos'!$A$2:$D$90,3,FALSE)</f>
        <v>GET</v>
      </c>
    </row>
    <row r="328" spans="1:25" ht="14.5" customHeight="1">
      <c r="A328" t="s">
        <v>277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VLOOKUP(B328,BaseMetodos!$A$2:$F$2173,5,FALSE)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5721</v>
      </c>
      <c r="W328" s="19" t="s">
        <v>5721</v>
      </c>
      <c r="X328" s="19" t="str">
        <f>VLOOKUP(D328,'Info Metodos'!$A$2:$D$90,4,FALSE)</f>
        <v>SI</v>
      </c>
      <c r="Y328" s="19" t="str">
        <f>VLOOKUP(D328,'Info Metodos'!$A$2:$D$90,3,FALSE)</f>
        <v>GET</v>
      </c>
    </row>
    <row r="329" spans="1:25" ht="14.5" customHeight="1">
      <c r="A329" t="s">
        <v>277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VLOOKUP(B329,BaseMetodos!$A$2:$F$2173,5,FALSE)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5721</v>
      </c>
      <c r="W329" s="19" t="s">
        <v>5721</v>
      </c>
      <c r="X329" s="19" t="str">
        <f>VLOOKUP(D329,'Info Metodos'!$A$2:$D$90,4,FALSE)</f>
        <v>SI</v>
      </c>
      <c r="Y329" s="19" t="str">
        <f>VLOOKUP(D329,'Info Metodos'!$A$2:$D$90,3,FALSE)</f>
        <v>GET</v>
      </c>
    </row>
    <row r="330" spans="1:25" ht="14.5" customHeight="1">
      <c r="A330" t="s">
        <v>277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VLOOKUP(B330,BaseMetodos!$A$2:$F$2173,5,FALSE)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5721</v>
      </c>
      <c r="W330" s="19" t="s">
        <v>5721</v>
      </c>
      <c r="X330" s="19" t="str">
        <f>VLOOKUP(D330,'Info Metodos'!$A$2:$D$90,4,FALSE)</f>
        <v>SI</v>
      </c>
      <c r="Y330" s="19" t="str">
        <f>VLOOKUP(D330,'Info Metodos'!$A$2:$D$90,3,FALSE)</f>
        <v>GET</v>
      </c>
    </row>
    <row r="331" spans="1:25" ht="14.5" customHeight="1">
      <c r="A331" t="s">
        <v>277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VLOOKUP(B331,BaseMetodos!$A$2:$F$2173,5,FALSE)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4704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5721</v>
      </c>
      <c r="W331" s="19" t="s">
        <v>5721</v>
      </c>
      <c r="X331" s="19" t="str">
        <f>VLOOKUP(D331,'Info Metodos'!$A$2:$D$90,4,FALSE)</f>
        <v>SI</v>
      </c>
      <c r="Y331" s="19" t="str">
        <f>VLOOKUP(D331,'Info Metodos'!$A$2:$D$90,3,FALSE)</f>
        <v>GET</v>
      </c>
    </row>
    <row r="332" spans="1:25" ht="14.5" customHeight="1">
      <c r="A332" t="s">
        <v>277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VLOOKUP(B332,BaseMetodos!$A$2:$F$2173,5,FALSE)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4691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5721</v>
      </c>
      <c r="W332" s="19" t="s">
        <v>5721</v>
      </c>
      <c r="X332" s="19" t="str">
        <f>VLOOKUP(D332,'Info Metodos'!$A$2:$D$90,4,FALSE)</f>
        <v>SI</v>
      </c>
      <c r="Y332" s="19" t="str">
        <f>VLOOKUP(D332,'Info Metodos'!$A$2:$D$90,3,FALSE)</f>
        <v>GET</v>
      </c>
    </row>
    <row r="333" spans="1:25" ht="14.5" customHeight="1">
      <c r="A333" t="s">
        <v>277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VLOOKUP(B333,BaseMetodos!$A$2:$F$2173,5,FALSE)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4788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5721</v>
      </c>
      <c r="W333" s="19" t="s">
        <v>5721</v>
      </c>
      <c r="X333" s="19" t="str">
        <f>VLOOKUP(D333,'Info Metodos'!$A$2:$D$90,4,FALSE)</f>
        <v>SI</v>
      </c>
      <c r="Y333" s="19" t="str">
        <f>VLOOKUP(D333,'Info Metodos'!$A$2:$D$90,3,FALSE)</f>
        <v>GET</v>
      </c>
    </row>
    <row r="334" spans="1:25" ht="14.5" customHeight="1">
      <c r="A334" t="s">
        <v>277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VLOOKUP(B334,BaseMetodos!$A$2:$F$2173,5,FALSE)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5721</v>
      </c>
      <c r="W334" s="19" t="s">
        <v>5721</v>
      </c>
      <c r="X334" s="19" t="str">
        <f>VLOOKUP(D334,'Info Metodos'!$A$2:$D$90,4,FALSE)</f>
        <v>SI</v>
      </c>
      <c r="Y334" s="19" t="str">
        <f>VLOOKUP(D334,'Info Metodos'!$A$2:$D$90,3,FALSE)</f>
        <v>GET</v>
      </c>
    </row>
    <row r="335" spans="1:25" ht="14.5" customHeight="1">
      <c r="A335" t="s">
        <v>277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VLOOKUP(B335,BaseMetodos!$A$2:$F$2173,5,FALSE)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5721</v>
      </c>
      <c r="W335" s="19" t="s">
        <v>5721</v>
      </c>
      <c r="X335" s="19" t="str">
        <f>VLOOKUP(D335,'Info Metodos'!$A$2:$D$90,4,FALSE)</f>
        <v>SI</v>
      </c>
      <c r="Y335" s="19" t="str">
        <f>VLOOKUP(D335,'Info Metodos'!$A$2:$D$90,3,FALSE)</f>
        <v>GET</v>
      </c>
    </row>
    <row r="336" spans="1:25" ht="14.5" customHeight="1">
      <c r="A336" t="s">
        <v>277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VLOOKUP(B336,BaseMetodos!$A$2:$F$2173,5,FALSE)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5721</v>
      </c>
      <c r="W336" s="19" t="s">
        <v>5721</v>
      </c>
      <c r="X336" s="19" t="str">
        <f>VLOOKUP(D336,'Info Metodos'!$A$2:$D$90,4,FALSE)</f>
        <v>SI</v>
      </c>
      <c r="Y336" s="19" t="str">
        <f>VLOOKUP(D336,'Info Metodos'!$A$2:$D$90,3,FALSE)</f>
        <v>GET</v>
      </c>
    </row>
    <row r="337" spans="1:25" ht="14.5" customHeight="1">
      <c r="A337" t="s">
        <v>277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VLOOKUP(B337,BaseMetodos!$A$2:$F$2173,5,FALSE)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5721</v>
      </c>
      <c r="W337" s="19" t="s">
        <v>5721</v>
      </c>
      <c r="X337" s="19" t="str">
        <f>VLOOKUP(D337,'Info Metodos'!$A$2:$D$90,4,FALSE)</f>
        <v>SI</v>
      </c>
      <c r="Y337" s="19" t="str">
        <f>VLOOKUP(D337,'Info Metodos'!$A$2:$D$90,3,FALSE)</f>
        <v>GET</v>
      </c>
    </row>
    <row r="338" spans="1:25" ht="14.5" customHeight="1">
      <c r="A338" t="s">
        <v>277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VLOOKUP(B338,BaseMetodos!$A$2:$F$2173,5,FALSE)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5604</v>
      </c>
      <c r="H338" s="10">
        <v>888</v>
      </c>
      <c r="S338" t="s">
        <v>4704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5721</v>
      </c>
      <c r="W338" s="19" t="s">
        <v>5721</v>
      </c>
      <c r="X338" s="19" t="str">
        <f>VLOOKUP(D338,'Info Metodos'!$A$2:$D$90,4,FALSE)</f>
        <v>SI</v>
      </c>
      <c r="Y338" s="19" t="str">
        <f>VLOOKUP(D338,'Info Metodos'!$A$2:$D$90,3,FALSE)</f>
        <v>GET</v>
      </c>
    </row>
    <row r="339" spans="1:25" ht="14.5" customHeight="1">
      <c r="A339" t="s">
        <v>277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VLOOKUP(B339,BaseMetodos!$A$2:$F$2173,5,FALSE)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5604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5721</v>
      </c>
      <c r="W339" s="19" t="s">
        <v>5721</v>
      </c>
      <c r="X339" s="19" t="str">
        <f>VLOOKUP(D339,'Info Metodos'!$A$2:$D$90,4,FALSE)</f>
        <v>SI</v>
      </c>
      <c r="Y339" s="19" t="str">
        <f>VLOOKUP(D339,'Info Metodos'!$A$2:$D$90,3,FALSE)</f>
        <v>GET</v>
      </c>
    </row>
    <row r="340" spans="1:25" ht="14.5" customHeight="1">
      <c r="A340" t="s">
        <v>277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VLOOKUP(B340,BaseMetodos!$A$2:$F$2173,5,FALSE)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5604</v>
      </c>
      <c r="H340" s="10">
        <v>888</v>
      </c>
      <c r="S340" t="s">
        <v>4691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5721</v>
      </c>
      <c r="W340" s="19" t="s">
        <v>5721</v>
      </c>
      <c r="X340" s="19" t="str">
        <f>VLOOKUP(D340,'Info Metodos'!$A$2:$D$90,4,FALSE)</f>
        <v>SI</v>
      </c>
      <c r="Y340" s="19" t="str">
        <f>VLOOKUP(D340,'Info Metodos'!$A$2:$D$90,3,FALSE)</f>
        <v>GET</v>
      </c>
    </row>
    <row r="341" spans="1:25" ht="14.5" customHeight="1">
      <c r="A341" t="s">
        <v>277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VLOOKUP(B341,BaseMetodos!$A$2:$F$2173,5,FALSE)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4788</v>
      </c>
      <c r="G341" s="10" t="s">
        <v>5604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5721</v>
      </c>
      <c r="W341" s="19" t="s">
        <v>5721</v>
      </c>
      <c r="X341" s="19" t="str">
        <f>VLOOKUP(D341,'Info Metodos'!$A$2:$D$90,4,FALSE)</f>
        <v>SI</v>
      </c>
      <c r="Y341" s="19" t="str">
        <f>VLOOKUP(D341,'Info Metodos'!$A$2:$D$90,3,FALSE)</f>
        <v>GET</v>
      </c>
    </row>
    <row r="342" spans="1:25" ht="14.5" customHeight="1">
      <c r="A342" t="s">
        <v>277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VLOOKUP(B342,BaseMetodos!$A$2:$F$2173,5,FALSE)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5721</v>
      </c>
      <c r="W342" s="19" t="s">
        <v>5721</v>
      </c>
      <c r="X342" s="19" t="str">
        <f>VLOOKUP(D342,'Info Metodos'!$A$2:$D$90,4,FALSE)</f>
        <v>SI</v>
      </c>
      <c r="Y342" s="19" t="str">
        <f>VLOOKUP(D342,'Info Metodos'!$A$2:$D$90,3,FALSE)</f>
        <v>GET</v>
      </c>
    </row>
    <row r="343" spans="1:25" ht="14.5" customHeight="1">
      <c r="A343" t="s">
        <v>277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VLOOKUP(B343,BaseMetodos!$A$2:$F$2173,5,FALSE)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5721</v>
      </c>
      <c r="W343" s="19" t="s">
        <v>5721</v>
      </c>
      <c r="X343" s="19" t="str">
        <f>VLOOKUP(D343,'Info Metodos'!$A$2:$D$90,4,FALSE)</f>
        <v>SI</v>
      </c>
      <c r="Y343" s="19" t="str">
        <f>VLOOKUP(D343,'Info Metodos'!$A$2:$D$90,3,FALSE)</f>
        <v>GET</v>
      </c>
    </row>
    <row r="344" spans="1:25" ht="14.5" customHeight="1">
      <c r="A344" t="s">
        <v>277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VLOOKUP(B344,BaseMetodos!$A$2:$F$2173,5,FALSE)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5604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5721</v>
      </c>
      <c r="W344" s="19" t="s">
        <v>5721</v>
      </c>
      <c r="X344" s="19" t="str">
        <f>VLOOKUP(D344,'Info Metodos'!$A$2:$D$90,4,FALSE)</f>
        <v>SI</v>
      </c>
      <c r="Y344" s="19" t="str">
        <f>VLOOKUP(D344,'Info Metodos'!$A$2:$D$90,3,FALSE)</f>
        <v>GET</v>
      </c>
    </row>
    <row r="345" spans="1:25" ht="14.5" customHeight="1">
      <c r="A345" t="s">
        <v>277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VLOOKUP(B345,BaseMetodos!$A$2:$F$2173,5,FALSE)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5721</v>
      </c>
      <c r="W345" s="19" t="s">
        <v>5721</v>
      </c>
      <c r="X345" s="19" t="str">
        <f>VLOOKUP(D345,'Info Metodos'!$A$2:$D$90,4,FALSE)</f>
        <v>SI</v>
      </c>
      <c r="Y345" s="19" t="str">
        <f>VLOOKUP(D345,'Info Metodos'!$A$2:$D$90,3,FALSE)</f>
        <v>GET</v>
      </c>
    </row>
    <row r="346" spans="1:25" ht="14.5" customHeight="1">
      <c r="A346" t="s">
        <v>277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VLOOKUP(B346,BaseMetodos!$A$2:$F$2173,5,FALSE)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5721</v>
      </c>
      <c r="W346" s="19" t="s">
        <v>5721</v>
      </c>
      <c r="X346" s="19" t="str">
        <f>VLOOKUP(D346,'Info Metodos'!$A$2:$D$90,4,FALSE)</f>
        <v>SI</v>
      </c>
      <c r="Y346" s="19" t="str">
        <f>VLOOKUP(D346,'Info Metodos'!$A$2:$D$90,3,FALSE)</f>
        <v>GET</v>
      </c>
    </row>
    <row r="347" spans="1:25" ht="14.5" customHeight="1">
      <c r="A347" t="s">
        <v>277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VLOOKUP(B347,BaseMetodos!$A$2:$F$2173,5,FALSE)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5721</v>
      </c>
      <c r="W347" s="19" t="s">
        <v>5721</v>
      </c>
      <c r="X347" s="19" t="str">
        <f>VLOOKUP(D347,'Info Metodos'!$A$2:$D$90,4,FALSE)</f>
        <v>SI</v>
      </c>
      <c r="Y347" s="19" t="str">
        <f>VLOOKUP(D347,'Info Metodos'!$A$2:$D$90,3,FALSE)</f>
        <v>GET</v>
      </c>
    </row>
    <row r="348" spans="1:25" ht="14.5" customHeight="1">
      <c r="A348" t="s">
        <v>277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VLOOKUP(B348,BaseMetodos!$A$2:$F$2173,5,FALSE)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5721</v>
      </c>
      <c r="W348" s="19" t="s">
        <v>5721</v>
      </c>
      <c r="X348" s="19" t="str">
        <f>VLOOKUP(D348,'Info Metodos'!$A$2:$D$90,4,FALSE)</f>
        <v>SI</v>
      </c>
      <c r="Y348" s="19" t="str">
        <f>VLOOKUP(D348,'Info Metodos'!$A$2:$D$90,3,FALSE)</f>
        <v>GET</v>
      </c>
    </row>
    <row r="349" spans="1:25" ht="14.5" customHeight="1">
      <c r="A349" t="s">
        <v>277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VLOOKUP(B349,BaseMetodos!$A$2:$F$2173,5,FALSE)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5721</v>
      </c>
      <c r="W349" s="19" t="s">
        <v>5721</v>
      </c>
      <c r="X349" s="19" t="str">
        <f>VLOOKUP(D349,'Info Metodos'!$A$2:$D$90,4,FALSE)</f>
        <v>SI</v>
      </c>
      <c r="Y349" s="19" t="str">
        <f>VLOOKUP(D349,'Info Metodos'!$A$2:$D$90,3,FALSE)</f>
        <v>GET</v>
      </c>
    </row>
    <row r="350" spans="1:25" ht="14.5" customHeight="1">
      <c r="A350" t="s">
        <v>277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VLOOKUP(B350,BaseMetodos!$A$2:$F$2173,5,FALSE)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4691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5721</v>
      </c>
      <c r="W350" s="19" t="s">
        <v>5721</v>
      </c>
      <c r="X350" s="19" t="str">
        <f>VLOOKUP(D350,'Info Metodos'!$A$2:$D$90,4,FALSE)</f>
        <v>SI</v>
      </c>
      <c r="Y350" s="19" t="str">
        <f>VLOOKUP(D350,'Info Metodos'!$A$2:$D$90,3,FALSE)</f>
        <v>GET</v>
      </c>
    </row>
    <row r="351" spans="1:25" ht="14.5" customHeight="1">
      <c r="A351" t="s">
        <v>277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VLOOKUP(B351,BaseMetodos!$A$2:$F$2173,5,FALSE)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5721</v>
      </c>
      <c r="W351" s="19" t="s">
        <v>5721</v>
      </c>
      <c r="X351" s="19" t="str">
        <f>VLOOKUP(D351,'Info Metodos'!$A$2:$D$90,4,FALSE)</f>
        <v>SI</v>
      </c>
      <c r="Y351" s="19" t="str">
        <f>VLOOKUP(D351,'Info Metodos'!$A$2:$D$90,3,FALSE)</f>
        <v>GET</v>
      </c>
    </row>
    <row r="352" spans="1:25" s="19" customFormat="1" ht="14.5" customHeight="1">
      <c r="A352" t="s">
        <v>277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VLOOKUP(B352,BaseMetodos!$A$2:$F$2173,5,FALSE)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5721</v>
      </c>
      <c r="W352" s="19" t="s">
        <v>5721</v>
      </c>
      <c r="X352" s="19" t="str">
        <f>VLOOKUP(D352,'Info Metodos'!$A$2:$D$90,4,FALSE)</f>
        <v>SI</v>
      </c>
      <c r="Y352" s="19" t="str">
        <f>VLOOKUP(D352,'Info Metodos'!$A$2:$D$90,3,FALSE)</f>
        <v>POST</v>
      </c>
    </row>
    <row r="353" spans="1:25" s="19" customFormat="1" ht="14.5" customHeight="1">
      <c r="A353" t="s">
        <v>277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VLOOKUP(B353,BaseMetodos!$A$2:$F$2173,5,FALSE)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5721</v>
      </c>
      <c r="W353" s="19" t="s">
        <v>5721</v>
      </c>
      <c r="X353" s="19" t="str">
        <f>VLOOKUP(D353,'Info Metodos'!$A$2:$D$90,4,FALSE)</f>
        <v>SI</v>
      </c>
      <c r="Y353" s="19" t="str">
        <f>VLOOKUP(D353,'Info Metodos'!$A$2:$D$90,3,FALSE)</f>
        <v>POST</v>
      </c>
    </row>
    <row r="354" spans="1:25" s="19" customFormat="1" ht="14.5" customHeight="1">
      <c r="A354" t="s">
        <v>277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VLOOKUP(B354,BaseMetodos!$A$2:$F$2173,5,FALSE)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4691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5721</v>
      </c>
      <c r="W354" s="19" t="s">
        <v>5721</v>
      </c>
      <c r="X354" s="19" t="str">
        <f>VLOOKUP(D354,'Info Metodos'!$A$2:$D$90,4,FALSE)</f>
        <v>SI</v>
      </c>
      <c r="Y354" s="19" t="str">
        <f>VLOOKUP(D354,'Info Metodos'!$A$2:$D$90,3,FALSE)</f>
        <v>POST</v>
      </c>
    </row>
    <row r="355" spans="1:25" s="19" customFormat="1" ht="14.5" customHeight="1">
      <c r="A355" t="s">
        <v>277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VLOOKUP(B355,BaseMetodos!$A$2:$F$2173,5,FALSE)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5721</v>
      </c>
      <c r="W355" s="19" t="s">
        <v>5721</v>
      </c>
      <c r="X355" s="19" t="str">
        <f>VLOOKUP(D355,'Info Metodos'!$A$2:$D$90,4,FALSE)</f>
        <v>SI</v>
      </c>
      <c r="Y355" s="19" t="str">
        <f>VLOOKUP(D355,'Info Metodos'!$A$2:$D$90,3,FALSE)</f>
        <v>POST</v>
      </c>
    </row>
    <row r="356" spans="1:25" s="19" customFormat="1" ht="14.5" customHeight="1">
      <c r="A356" t="s">
        <v>277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VLOOKUP(B356,BaseMetodos!$A$2:$F$2173,5,FALSE)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5721</v>
      </c>
      <c r="W356" s="19" t="s">
        <v>5721</v>
      </c>
      <c r="X356" s="19" t="str">
        <f>VLOOKUP(D356,'Info Metodos'!$A$2:$D$90,4,FALSE)</f>
        <v>SI</v>
      </c>
      <c r="Y356" s="19" t="str">
        <f>VLOOKUP(D356,'Info Metodos'!$A$2:$D$90,3,FALSE)</f>
        <v>POST</v>
      </c>
    </row>
    <row r="357" spans="1:25" s="19" customFormat="1" ht="14.5" customHeight="1">
      <c r="A357" t="s">
        <v>277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VLOOKUP(B357,BaseMetodos!$A$2:$F$2173,5,FALSE)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5721</v>
      </c>
      <c r="W357" s="19" t="s">
        <v>5721</v>
      </c>
      <c r="X357" s="19" t="str">
        <f>VLOOKUP(D357,'Info Metodos'!$A$2:$D$90,4,FALSE)</f>
        <v>SI</v>
      </c>
      <c r="Y357" s="19" t="str">
        <f>VLOOKUP(D357,'Info Metodos'!$A$2:$D$90,3,FALSE)</f>
        <v>POST</v>
      </c>
    </row>
    <row r="358" spans="1:25" ht="14.5" customHeight="1">
      <c r="A358" t="s">
        <v>277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VLOOKUP(B358,BaseMetodos!$A$2:$F$2173,5,FALSE)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4713</v>
      </c>
      <c r="H358" s="10">
        <v>0</v>
      </c>
      <c r="I358" s="10" t="s">
        <v>4714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5721</v>
      </c>
      <c r="W358" s="19" t="s">
        <v>5721</v>
      </c>
      <c r="X358" s="19" t="str">
        <f>VLOOKUP(D358,'Info Metodos'!$A$2:$D$90,4,FALSE)</f>
        <v>SI</v>
      </c>
      <c r="Y358" s="19" t="str">
        <f>VLOOKUP(D358,'Info Metodos'!$A$2:$D$90,3,FALSE)</f>
        <v>GET</v>
      </c>
    </row>
    <row r="359" spans="1:25" ht="14.5" customHeight="1">
      <c r="A359" t="s">
        <v>277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VLOOKUP(B359,BaseMetodos!$A$2:$F$2173,5,FALSE)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4713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5721</v>
      </c>
      <c r="W359" s="19" t="s">
        <v>5721</v>
      </c>
      <c r="X359" s="19" t="str">
        <f>VLOOKUP(D359,'Info Metodos'!$A$2:$D$90,4,FALSE)</f>
        <v>SI</v>
      </c>
      <c r="Y359" s="19" t="str">
        <f>VLOOKUP(D359,'Info Metodos'!$A$2:$D$90,3,FALSE)</f>
        <v>GET</v>
      </c>
    </row>
    <row r="360" spans="1:25" ht="14.5" customHeight="1">
      <c r="A360" t="s">
        <v>277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VLOOKUP(B360,BaseMetodos!$A$2:$F$2173,5,FALSE)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4713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5721</v>
      </c>
      <c r="W360" s="19" t="s">
        <v>5721</v>
      </c>
      <c r="X360" s="19" t="str">
        <f>VLOOKUP(D360,'Info Metodos'!$A$2:$D$90,4,FALSE)</f>
        <v>SI</v>
      </c>
      <c r="Y360" s="19" t="str">
        <f>VLOOKUP(D360,'Info Metodos'!$A$2:$D$90,3,FALSE)</f>
        <v>GET</v>
      </c>
    </row>
    <row r="361" spans="1:25" ht="14.5" customHeight="1">
      <c r="A361" t="s">
        <v>277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VLOOKUP(B361,BaseMetodos!$A$2:$F$2173,5,FALSE)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5631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5721</v>
      </c>
      <c r="W361" s="19" t="s">
        <v>5721</v>
      </c>
      <c r="X361" s="19" t="str">
        <f>VLOOKUP(D361,'Info Metodos'!$A$2:$D$90,4,FALSE)</f>
        <v>SI</v>
      </c>
      <c r="Y361" s="19" t="str">
        <f>VLOOKUP(D361,'Info Metodos'!$A$2:$D$90,3,FALSE)</f>
        <v>GET</v>
      </c>
    </row>
    <row r="362" spans="1:25" ht="14.5" customHeight="1">
      <c r="A362" t="s">
        <v>277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VLOOKUP(B362,BaseMetodos!$A$2:$F$2173,5,FALSE)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4713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5721</v>
      </c>
      <c r="W362" s="19" t="s">
        <v>5721</v>
      </c>
      <c r="X362" s="19" t="str">
        <f>VLOOKUP(D362,'Info Metodos'!$A$2:$D$90,4,FALSE)</f>
        <v>SI</v>
      </c>
      <c r="Y362" s="19" t="str">
        <f>VLOOKUP(D362,'Info Metodos'!$A$2:$D$90,3,FALSE)</f>
        <v>GET</v>
      </c>
    </row>
    <row r="363" spans="1:25" ht="14.5" customHeight="1">
      <c r="A363" t="s">
        <v>277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VLOOKUP(B363,BaseMetodos!$A$2:$F$2173,5,FALSE)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5721</v>
      </c>
      <c r="W363" s="19" t="s">
        <v>5721</v>
      </c>
      <c r="X363" s="19" t="str">
        <f>VLOOKUP(D363,'Info Metodos'!$A$2:$D$90,4,FALSE)</f>
        <v>SI</v>
      </c>
      <c r="Y363" s="19" t="str">
        <f>VLOOKUP(D363,'Info Metodos'!$A$2:$D$90,3,FALSE)</f>
        <v>GET</v>
      </c>
    </row>
    <row r="364" spans="1:25" ht="14.5" customHeight="1">
      <c r="A364" t="s">
        <v>277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VLOOKUP(B364,BaseMetodos!$A$2:$F$2173,5,FALSE)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5721</v>
      </c>
      <c r="W364" s="19" t="s">
        <v>5721</v>
      </c>
      <c r="X364" s="19" t="str">
        <f>VLOOKUP(D364,'Info Metodos'!$A$2:$D$90,4,FALSE)</f>
        <v>SI</v>
      </c>
      <c r="Y364" s="19" t="str">
        <f>VLOOKUP(D364,'Info Metodos'!$A$2:$D$90,3,FALSE)</f>
        <v>GET</v>
      </c>
    </row>
    <row r="365" spans="1:25" ht="14.5" customHeight="1">
      <c r="A365" t="s">
        <v>277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VLOOKUP(B365,BaseMetodos!$A$2:$F$2173,5,FALSE)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4713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4700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5721</v>
      </c>
      <c r="W365" s="19" t="s">
        <v>5721</v>
      </c>
      <c r="X365" s="19" t="str">
        <f>VLOOKUP(D365,'Info Metodos'!$A$2:$D$90,4,FALSE)</f>
        <v>SI</v>
      </c>
      <c r="Y365" s="19" t="str">
        <f>VLOOKUP(D365,'Info Metodos'!$A$2:$D$90,3,FALSE)</f>
        <v>GET</v>
      </c>
    </row>
    <row r="366" spans="1:25" ht="14.5" customHeight="1">
      <c r="A366" t="s">
        <v>277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VLOOKUP(B366,BaseMetodos!$A$2:$F$2173,5,FALSE)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4713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5721</v>
      </c>
      <c r="W366" s="19" t="s">
        <v>5721</v>
      </c>
      <c r="X366" s="19" t="str">
        <f>VLOOKUP(D366,'Info Metodos'!$A$2:$D$90,4,FALSE)</f>
        <v>SI</v>
      </c>
      <c r="Y366" s="19" t="str">
        <f>VLOOKUP(D366,'Info Metodos'!$A$2:$D$90,3,FALSE)</f>
        <v>GET</v>
      </c>
    </row>
    <row r="367" spans="1:25" ht="14.5" customHeight="1">
      <c r="A367" t="s">
        <v>277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VLOOKUP(B367,BaseMetodos!$A$2:$F$2173,5,FALSE)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4713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5721</v>
      </c>
      <c r="W367" s="19" t="s">
        <v>5721</v>
      </c>
      <c r="X367" s="19" t="str">
        <f>VLOOKUP(D367,'Info Metodos'!$A$2:$D$90,4,FALSE)</f>
        <v>SI</v>
      </c>
      <c r="Y367" s="19" t="str">
        <f>VLOOKUP(D367,'Info Metodos'!$A$2:$D$90,3,FALSE)</f>
        <v>GET</v>
      </c>
    </row>
    <row r="368" spans="1:25" ht="14.5" customHeight="1">
      <c r="A368" t="s">
        <v>277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VLOOKUP(B368,BaseMetodos!$A$2:$F$2173,5,FALSE)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4713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4691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5721</v>
      </c>
      <c r="W368" s="19" t="s">
        <v>5721</v>
      </c>
      <c r="X368" s="19" t="str">
        <f>VLOOKUP(D368,'Info Metodos'!$A$2:$D$90,4,FALSE)</f>
        <v>SI</v>
      </c>
      <c r="Y368" s="19" t="str">
        <f>VLOOKUP(D368,'Info Metodos'!$A$2:$D$90,3,FALSE)</f>
        <v>GET</v>
      </c>
    </row>
    <row r="369" spans="1:25" ht="14.5" customHeight="1">
      <c r="A369" t="s">
        <v>277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VLOOKUP(B369,BaseMetodos!$A$2:$F$2173,5,FALSE)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4713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5721</v>
      </c>
      <c r="W369" s="19" t="s">
        <v>5721</v>
      </c>
      <c r="X369" s="19" t="str">
        <f>VLOOKUP(D369,'Info Metodos'!$A$2:$D$90,4,FALSE)</f>
        <v>SI</v>
      </c>
      <c r="Y369" s="19" t="str">
        <f>VLOOKUP(D369,'Info Metodos'!$A$2:$D$90,3,FALSE)</f>
        <v>GET</v>
      </c>
    </row>
    <row r="370" spans="1:25" ht="14.5" customHeight="1">
      <c r="A370" t="s">
        <v>277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VLOOKUP(B370,BaseMetodos!$A$2:$F$2173,5,FALSE)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4713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5721</v>
      </c>
      <c r="W370" s="19" t="s">
        <v>5721</v>
      </c>
      <c r="X370" s="19" t="str">
        <f>VLOOKUP(D370,'Info Metodos'!$A$2:$D$90,4,FALSE)</f>
        <v>SI</v>
      </c>
      <c r="Y370" s="19" t="str">
        <f>VLOOKUP(D370,'Info Metodos'!$A$2:$D$90,3,FALSE)</f>
        <v>GET</v>
      </c>
    </row>
    <row r="371" spans="1:25" ht="14.5" customHeight="1">
      <c r="A371" t="s">
        <v>277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VLOOKUP(B371,BaseMetodos!$A$2:$F$2173,5,FALSE)</f>
        <v>bcibank/v1/entradaAlpFrontOn</v>
      </c>
      <c r="E371" t="str">
        <f>VLOOKUP(B371,BaseMetodos!$A$2:$F$1177,6,FALSE)</f>
        <v>frontOn/entrada/alp</v>
      </c>
      <c r="F371" s="16" t="s">
        <v>5434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5721</v>
      </c>
      <c r="W371" s="19" t="s">
        <v>5721</v>
      </c>
      <c r="X371" s="19" t="str">
        <f>VLOOKUP(D371,'Info Metodos'!$A$2:$D$90,4,FALSE)</f>
        <v>SI</v>
      </c>
      <c r="Y371" s="19" t="str">
        <f>VLOOKUP(D371,'Info Metodos'!$A$2:$D$90,3,FALSE)</f>
        <v>GET</v>
      </c>
    </row>
    <row r="372" spans="1:25" ht="14.5" customHeight="1">
      <c r="A372" t="s">
        <v>277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VLOOKUP(B372,BaseMetodos!$A$2:$F$2173,5,FALSE)</f>
        <v>bcibank/v1/entradaAlpFrontOn</v>
      </c>
      <c r="E372" t="str">
        <f>VLOOKUP(B372,BaseMetodos!$A$2:$F$1177,6,FALSE)</f>
        <v>frontOn/entrada/alp</v>
      </c>
      <c r="F372" s="16" t="s">
        <v>5434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5721</v>
      </c>
      <c r="W372" s="19" t="s">
        <v>5721</v>
      </c>
      <c r="X372" s="19" t="str">
        <f>VLOOKUP(D372,'Info Metodos'!$A$2:$D$90,4,FALSE)</f>
        <v>SI</v>
      </c>
      <c r="Y372" s="19" t="str">
        <f>VLOOKUP(D372,'Info Metodos'!$A$2:$D$90,3,FALSE)</f>
        <v>GET</v>
      </c>
    </row>
    <row r="373" spans="1:25" ht="14.5" customHeight="1">
      <c r="A373" t="s">
        <v>277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VLOOKUP(B373,BaseMetodos!$A$2:$F$2173,5,FALSE)</f>
        <v>bcibank/v1/entradaAlpFrontOn</v>
      </c>
      <c r="E373" t="str">
        <f>VLOOKUP(B373,BaseMetodos!$A$2:$F$1177,6,FALSE)</f>
        <v>frontOn/entrada/alp</v>
      </c>
      <c r="F373" s="16" t="s">
        <v>5434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5721</v>
      </c>
      <c r="W373" s="19" t="s">
        <v>5721</v>
      </c>
      <c r="X373" s="19" t="str">
        <f>VLOOKUP(D373,'Info Metodos'!$A$2:$D$90,4,FALSE)</f>
        <v>SI</v>
      </c>
      <c r="Y373" s="19" t="str">
        <f>VLOOKUP(D373,'Info Metodos'!$A$2:$D$90,3,FALSE)</f>
        <v>GET</v>
      </c>
    </row>
    <row r="374" spans="1:25" ht="14.5" customHeight="1">
      <c r="A374" t="s">
        <v>277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VLOOKUP(B374,BaseMetodos!$A$2:$F$2173,5,FALSE)</f>
        <v>bcibank/v1/entradaAlpFrontOn</v>
      </c>
      <c r="E374" t="str">
        <f>VLOOKUP(B374,BaseMetodos!$A$2:$F$1177,6,FALSE)</f>
        <v>frontOn/entrada/alp</v>
      </c>
      <c r="F374" s="16" t="s">
        <v>5434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5721</v>
      </c>
      <c r="W374" s="19" t="s">
        <v>5721</v>
      </c>
      <c r="X374" s="19" t="str">
        <f>VLOOKUP(D374,'Info Metodos'!$A$2:$D$90,4,FALSE)</f>
        <v>SI</v>
      </c>
      <c r="Y374" s="19" t="str">
        <f>VLOOKUP(D374,'Info Metodos'!$A$2:$D$90,3,FALSE)</f>
        <v>GET</v>
      </c>
    </row>
    <row r="375" spans="1:25" ht="14.5" customHeight="1">
      <c r="A375" t="s">
        <v>277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VLOOKUP(B375,BaseMetodos!$A$2:$F$2173,5,FALSE)</f>
        <v>bcibank/v1/entradaAlpFrontOn</v>
      </c>
      <c r="E375" t="str">
        <f>VLOOKUP(B375,BaseMetodos!$A$2:$F$1177,6,FALSE)</f>
        <v>frontOn/entrada/alp</v>
      </c>
      <c r="F375" s="16" t="s">
        <v>5434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5721</v>
      </c>
      <c r="W375" s="19" t="s">
        <v>5721</v>
      </c>
      <c r="X375" s="19" t="str">
        <f>VLOOKUP(D375,'Info Metodos'!$A$2:$D$90,4,FALSE)</f>
        <v>SI</v>
      </c>
      <c r="Y375" s="19" t="str">
        <f>VLOOKUP(D375,'Info Metodos'!$A$2:$D$90,3,FALSE)</f>
        <v>GET</v>
      </c>
    </row>
    <row r="376" spans="1:25" ht="14.5" customHeight="1">
      <c r="A376" t="s">
        <v>277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VLOOKUP(B376,BaseMetodos!$A$2:$F$2173,5,FALSE)</f>
        <v>bcibank/v1/entradaAlpFrontOn</v>
      </c>
      <c r="E376" t="str">
        <f>VLOOKUP(B376,BaseMetodos!$A$2:$F$1177,6,FALSE)</f>
        <v>frontOn/entrada/alp</v>
      </c>
      <c r="F376" s="16" t="s">
        <v>5434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5721</v>
      </c>
      <c r="W376" s="19" t="s">
        <v>5721</v>
      </c>
      <c r="X376" s="19" t="str">
        <f>VLOOKUP(D376,'Info Metodos'!$A$2:$D$90,4,FALSE)</f>
        <v>SI</v>
      </c>
      <c r="Y376" s="19" t="str">
        <f>VLOOKUP(D376,'Info Metodos'!$A$2:$D$90,3,FALSE)</f>
        <v>GET</v>
      </c>
    </row>
    <row r="377" spans="1:25" ht="14.5" customHeight="1">
      <c r="A377" t="s">
        <v>277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VLOOKUP(B377,BaseMetodos!$A$2:$F$2173,5,FALSE)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5721</v>
      </c>
      <c r="W377" s="19" t="s">
        <v>5721</v>
      </c>
      <c r="X377" s="19" t="str">
        <f>VLOOKUP(D377,'Info Metodos'!$A$2:$D$90,4,FALSE)</f>
        <v>SI</v>
      </c>
      <c r="Y377" s="19" t="str">
        <f>VLOOKUP(D377,'Info Metodos'!$A$2:$D$90,3,FALSE)</f>
        <v>GET</v>
      </c>
    </row>
    <row r="378" spans="1:25" ht="14.5" customHeight="1">
      <c r="A378" t="s">
        <v>277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VLOOKUP(B378,BaseMetodos!$A$2:$F$2173,5,FALSE)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5721</v>
      </c>
      <c r="W378" s="19" t="s">
        <v>5721</v>
      </c>
      <c r="X378" s="19" t="str">
        <f>VLOOKUP(D378,'Info Metodos'!$A$2:$D$90,4,FALSE)</f>
        <v>SI</v>
      </c>
      <c r="Y378" s="19" t="str">
        <f>VLOOKUP(D378,'Info Metodos'!$A$2:$D$90,3,FALSE)</f>
        <v>GET</v>
      </c>
    </row>
    <row r="379" spans="1:25" ht="14.5" customHeight="1">
      <c r="A379" t="s">
        <v>277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VLOOKUP(B379,BaseMetodos!$A$2:$F$2173,5,FALSE)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5721</v>
      </c>
      <c r="W379" s="19" t="s">
        <v>5721</v>
      </c>
      <c r="X379" s="19" t="str">
        <f>VLOOKUP(D379,'Info Metodos'!$A$2:$D$90,4,FALSE)</f>
        <v>SI</v>
      </c>
      <c r="Y379" s="19" t="str">
        <f>VLOOKUP(D379,'Info Metodos'!$A$2:$D$90,3,FALSE)</f>
        <v>GET</v>
      </c>
    </row>
    <row r="380" spans="1:25" ht="14.5" customHeight="1">
      <c r="A380" t="s">
        <v>277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VLOOKUP(B380,BaseMetodos!$A$2:$F$2173,5,FALSE)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5721</v>
      </c>
      <c r="W380" s="19" t="s">
        <v>5721</v>
      </c>
      <c r="X380" s="19" t="str">
        <f>VLOOKUP(D380,'Info Metodos'!$A$2:$D$90,4,FALSE)</f>
        <v>SI</v>
      </c>
      <c r="Y380" s="19" t="str">
        <f>VLOOKUP(D380,'Info Metodos'!$A$2:$D$90,3,FALSE)</f>
        <v>GET</v>
      </c>
    </row>
    <row r="381" spans="1:25" ht="14.5" customHeight="1">
      <c r="A381" t="s">
        <v>277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VLOOKUP(B381,BaseMetodos!$A$2:$F$2173,5,FALSE)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4691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5721</v>
      </c>
      <c r="W381" s="19" t="s">
        <v>5721</v>
      </c>
      <c r="X381" s="19" t="str">
        <f>VLOOKUP(D381,'Info Metodos'!$A$2:$D$90,4,FALSE)</f>
        <v>SI</v>
      </c>
      <c r="Y381" s="19" t="str">
        <f>VLOOKUP(D381,'Info Metodos'!$A$2:$D$90,3,FALSE)</f>
        <v>GET</v>
      </c>
    </row>
    <row r="382" spans="1:25" ht="14.5" customHeight="1">
      <c r="A382" t="s">
        <v>277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VLOOKUP(B382,BaseMetodos!$A$2:$F$2173,5,FALSE)</f>
        <v>bcibank/v1/consultarInversionesProgramadas</v>
      </c>
      <c r="E382" t="str">
        <f>VLOOKUP(B382,BaseMetodos!$A$2:$F$1177,6,FALSE)</f>
        <v>inversion-programada/busqueda</v>
      </c>
      <c r="F382" s="10" t="s">
        <v>4788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5721</v>
      </c>
      <c r="W382" s="19" t="s">
        <v>5721</v>
      </c>
      <c r="X382" s="19" t="str">
        <f>VLOOKUP(D382,'Info Metodos'!$A$2:$D$90,4,FALSE)</f>
        <v>SI</v>
      </c>
      <c r="Y382" s="19" t="str">
        <f>VLOOKUP(D382,'Info Metodos'!$A$2:$D$90,3,FALSE)</f>
        <v>GET</v>
      </c>
    </row>
    <row r="383" spans="1:25" ht="14.5" customHeight="1">
      <c r="A383" t="s">
        <v>277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VLOOKUP(B383,BaseMetodos!$A$2:$F$2173,5,FALSE)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5721</v>
      </c>
      <c r="W383" s="19" t="s">
        <v>5721</v>
      </c>
      <c r="X383" s="19" t="str">
        <f>VLOOKUP(D383,'Info Metodos'!$A$2:$D$90,4,FALSE)</f>
        <v>SI</v>
      </c>
      <c r="Y383" s="19" t="str">
        <f>VLOOKUP(D383,'Info Metodos'!$A$2:$D$90,3,FALSE)</f>
        <v>GET</v>
      </c>
    </row>
    <row r="384" spans="1:25" ht="14.5" customHeight="1">
      <c r="A384" t="s">
        <v>277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VLOOKUP(B384,BaseMetodos!$A$2:$F$2173,5,FALSE)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5721</v>
      </c>
      <c r="W384" s="19" t="s">
        <v>5721</v>
      </c>
      <c r="X384" s="19" t="str">
        <f>VLOOKUP(D384,'Info Metodos'!$A$2:$D$90,4,FALSE)</f>
        <v>SI</v>
      </c>
      <c r="Y384" s="19" t="str">
        <f>VLOOKUP(D384,'Info Metodos'!$A$2:$D$90,3,FALSE)</f>
        <v>GET</v>
      </c>
    </row>
    <row r="385" spans="1:35" s="19" customFormat="1" ht="14.5" customHeight="1">
      <c r="A385" t="s">
        <v>277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VLOOKUP(B385,BaseMetodos!$A$2:$F$2173,5,FALSE)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5721</v>
      </c>
      <c r="W385" s="19" t="s">
        <v>5721</v>
      </c>
      <c r="X385" s="19" t="str">
        <f>VLOOKUP(D385,'Info Metodos'!$A$2:$D$90,4,FALSE)</f>
        <v>SI</v>
      </c>
      <c r="Y385" s="19" t="str">
        <f>VLOOKUP(D385,'Info Metodos'!$A$2:$D$90,3,FALSE)</f>
        <v>GET</v>
      </c>
    </row>
    <row r="386" spans="1:35" s="19" customFormat="1" ht="14.5" customHeight="1">
      <c r="A386" t="s">
        <v>277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VLOOKUP(B386,BaseMetodos!$A$2:$F$2173,5,FALSE)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5721</v>
      </c>
      <c r="W386" s="19" t="s">
        <v>5721</v>
      </c>
      <c r="X386" s="19" t="str">
        <f>VLOOKUP(D386,'Info Metodos'!$A$2:$D$90,4,FALSE)</f>
        <v>SI</v>
      </c>
      <c r="Y386" s="19" t="str">
        <f>VLOOKUP(D386,'Info Metodos'!$A$2:$D$90,3,FALSE)</f>
        <v>GET</v>
      </c>
    </row>
    <row r="387" spans="1:35" s="19" customFormat="1" ht="14.5" customHeight="1">
      <c r="A387" t="s">
        <v>277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VLOOKUP(B387,BaseMetodos!$A$2:$F$2173,5,FALSE)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4691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5721</v>
      </c>
      <c r="W387" s="19" t="s">
        <v>5721</v>
      </c>
      <c r="X387" s="19" t="str">
        <f>VLOOKUP(D387,'Info Metodos'!$A$2:$D$90,4,FALSE)</f>
        <v>SI</v>
      </c>
      <c r="Y387" s="19" t="str">
        <f>VLOOKUP(D387,'Info Metodos'!$A$2:$D$90,3,FALSE)</f>
        <v>GET</v>
      </c>
    </row>
    <row r="388" spans="1:35" s="19" customFormat="1" ht="14.5" customHeight="1">
      <c r="A388" t="s">
        <v>277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VLOOKUP(B388,BaseMetodos!$A$2:$F$2173,5,FALSE)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5721</v>
      </c>
      <c r="W388" s="19" t="s">
        <v>5721</v>
      </c>
      <c r="X388" s="19" t="str">
        <f>VLOOKUP(D388,'Info Metodos'!$A$2:$D$90,4,FALSE)</f>
        <v>SI</v>
      </c>
      <c r="Y388" s="19" t="str">
        <f>VLOOKUP(D388,'Info Metodos'!$A$2:$D$90,3,FALSE)</f>
        <v>GET</v>
      </c>
    </row>
    <row r="389" spans="1:35" s="19" customFormat="1" ht="14.5" customHeight="1">
      <c r="A389" t="s">
        <v>277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VLOOKUP(B389,BaseMetodos!$A$2:$F$2173,5,FALSE)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5721</v>
      </c>
      <c r="W389" s="19" t="s">
        <v>5721</v>
      </c>
      <c r="X389" s="19" t="str">
        <f>VLOOKUP(D389,'Info Metodos'!$A$2:$D$90,4,FALSE)</f>
        <v>SI</v>
      </c>
      <c r="Y389" s="19" t="str">
        <f>VLOOKUP(D389,'Info Metodos'!$A$2:$D$90,3,FALSE)</f>
        <v>GET</v>
      </c>
      <c r="Z389"/>
      <c r="AA389"/>
      <c r="AB389"/>
      <c r="AC389"/>
      <c r="AD389"/>
      <c r="AE389"/>
      <c r="AF389"/>
      <c r="AG389"/>
      <c r="AH389"/>
      <c r="AI389"/>
    </row>
    <row r="390" spans="1:35" s="19" customFormat="1" ht="14.5" customHeight="1">
      <c r="A390" t="s">
        <v>277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VLOOKUP(B390,BaseMetodos!$A$2:$F$2173,5,FALSE)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5721</v>
      </c>
      <c r="W390" s="19" t="s">
        <v>5721</v>
      </c>
      <c r="X390" s="19" t="str">
        <f>VLOOKUP(D390,'Info Metodos'!$A$2:$D$90,4,FALSE)</f>
        <v>SI</v>
      </c>
      <c r="Y390" s="19" t="str">
        <f>VLOOKUP(D390,'Info Metodos'!$A$2:$D$90,3,FALSE)</f>
        <v>GET</v>
      </c>
    </row>
    <row r="391" spans="1:35" s="19" customFormat="1" ht="14.5" customHeight="1">
      <c r="A391" t="s">
        <v>277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VLOOKUP(B391,BaseMetodos!$A$2:$F$2173,5,FALSE)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5721</v>
      </c>
      <c r="W391" s="19" t="s">
        <v>5721</v>
      </c>
      <c r="X391" s="19" t="str">
        <f>VLOOKUP(D391,'Info Metodos'!$A$2:$D$90,4,FALSE)</f>
        <v>SI</v>
      </c>
      <c r="Y391" s="19" t="str">
        <f>VLOOKUP(D391,'Info Metodos'!$A$2:$D$90,3,FALSE)</f>
        <v>GET</v>
      </c>
      <c r="Z391"/>
      <c r="AA391"/>
      <c r="AB391"/>
      <c r="AC391"/>
      <c r="AD391"/>
      <c r="AE391"/>
      <c r="AF391"/>
      <c r="AG391"/>
      <c r="AH391"/>
      <c r="AI391"/>
    </row>
    <row r="392" spans="1:35" s="19" customFormat="1" ht="14.5" customHeight="1">
      <c r="A392" t="s">
        <v>277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VLOOKUP(B392,BaseMetodos!$A$2:$F$2173,5,FALSE)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5721</v>
      </c>
      <c r="W392" s="19" t="s">
        <v>5721</v>
      </c>
      <c r="X392" s="19" t="str">
        <f>VLOOKUP(D392,'Info Metodos'!$A$2:$D$90,4,FALSE)</f>
        <v>SI</v>
      </c>
      <c r="Y392" s="19" t="str">
        <f>VLOOKUP(D392,'Info Metodos'!$A$2:$D$90,3,FALSE)</f>
        <v>GET</v>
      </c>
      <c r="Z392"/>
      <c r="AA392"/>
      <c r="AB392"/>
      <c r="AC392"/>
      <c r="AD392"/>
      <c r="AE392"/>
      <c r="AF392"/>
      <c r="AG392"/>
      <c r="AH392"/>
      <c r="AI392"/>
    </row>
    <row r="393" spans="1:35" s="19" customFormat="1" ht="14.5" customHeight="1">
      <c r="A393" t="s">
        <v>277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VLOOKUP(B393,BaseMetodos!$A$2:$F$2173,5,FALSE)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5721</v>
      </c>
      <c r="W393" s="19" t="s">
        <v>5721</v>
      </c>
      <c r="X393" s="19" t="str">
        <f>VLOOKUP(D393,'Info Metodos'!$A$2:$D$90,4,FALSE)</f>
        <v>SI</v>
      </c>
      <c r="Y393" s="19" t="str">
        <f>VLOOKUP(D393,'Info Metodos'!$A$2:$D$90,3,FALSE)</f>
        <v>GET</v>
      </c>
    </row>
    <row r="394" spans="1:35" s="19" customFormat="1" ht="14.5" customHeight="1">
      <c r="A394" t="s">
        <v>277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VLOOKUP(B394,BaseMetodos!$A$2:$F$2173,5,FALSE)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5721</v>
      </c>
      <c r="W394" s="19" t="s">
        <v>5721</v>
      </c>
      <c r="X394" s="19" t="str">
        <f>VLOOKUP(D394,'Info Metodos'!$A$2:$D$90,4,FALSE)</f>
        <v>SI</v>
      </c>
      <c r="Y394" s="19" t="str">
        <f>VLOOKUP(D394,'Info Metodos'!$A$2:$D$90,3,FALSE)</f>
        <v>POST</v>
      </c>
      <c r="Z394"/>
      <c r="AA394"/>
      <c r="AB394"/>
      <c r="AC394"/>
      <c r="AD394"/>
      <c r="AE394"/>
      <c r="AF394"/>
      <c r="AG394"/>
      <c r="AH394"/>
      <c r="AI394"/>
    </row>
    <row r="395" spans="1:35" s="19" customFormat="1" ht="14.5" customHeight="1">
      <c r="A395" t="s">
        <v>277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VLOOKUP(B395,BaseMetodos!$A$2:$F$2173,5,FALSE)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5721</v>
      </c>
      <c r="W395" s="19" t="s">
        <v>5721</v>
      </c>
      <c r="X395" s="19" t="str">
        <f>VLOOKUP(D395,'Info Metodos'!$A$2:$D$90,4,FALSE)</f>
        <v>SI</v>
      </c>
      <c r="Y395" s="19" t="str">
        <f>VLOOKUP(D395,'Info Metodos'!$A$2:$D$90,3,FALSE)</f>
        <v>GET</v>
      </c>
    </row>
    <row r="396" spans="1:35" s="19" customFormat="1" ht="14.5" customHeight="1">
      <c r="A396" t="s">
        <v>277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VLOOKUP(B396,BaseMetodos!$A$2:$F$2173,5,FALSE)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5721</v>
      </c>
      <c r="W396" s="19" t="s">
        <v>5721</v>
      </c>
      <c r="X396" s="19" t="str">
        <f>VLOOKUP(D396,'Info Metodos'!$A$2:$D$90,4,FALSE)</f>
        <v>SI</v>
      </c>
      <c r="Y396" s="19" t="str">
        <f>VLOOKUP(D396,'Info Metodos'!$A$2:$D$90,3,FALSE)</f>
        <v>GET</v>
      </c>
    </row>
    <row r="397" spans="1:35" s="19" customFormat="1" ht="14.5" customHeight="1">
      <c r="A397" t="s">
        <v>277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VLOOKUP(B397,BaseMetodos!$A$2:$F$2173,5,FALSE)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5721</v>
      </c>
      <c r="W397" s="19" t="s">
        <v>5721</v>
      </c>
      <c r="X397" s="19" t="str">
        <f>VLOOKUP(D397,'Info Metodos'!$A$2:$D$90,4,FALSE)</f>
        <v>SI</v>
      </c>
      <c r="Y397" s="19" t="str">
        <f>VLOOKUP(D397,'Info Metodos'!$A$2:$D$90,3,FALSE)</f>
        <v>PUT</v>
      </c>
      <c r="Z397"/>
      <c r="AA397"/>
      <c r="AB397"/>
      <c r="AC397"/>
      <c r="AD397"/>
      <c r="AE397"/>
      <c r="AF397"/>
      <c r="AG397"/>
      <c r="AH397"/>
      <c r="AI397"/>
    </row>
    <row r="398" spans="1:35" ht="14.5" customHeight="1">
      <c r="A398" t="s">
        <v>277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VLOOKUP(B398,BaseMetodos!$A$2:$F$2173,5,FALSE)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5413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5721</v>
      </c>
      <c r="W398" s="19" t="s">
        <v>5721</v>
      </c>
      <c r="X398" s="19" t="str">
        <f>VLOOKUP(D398,'Info Metodos'!$A$2:$D$90,4,FALSE)</f>
        <v>SI</v>
      </c>
      <c r="Y398" s="19" t="str">
        <f>VLOOKUP(D398,'Info Metodos'!$A$2:$D$90,3,FALSE)</f>
        <v>GET</v>
      </c>
    </row>
    <row r="399" spans="1:35" ht="14.5" customHeight="1">
      <c r="A399" t="s">
        <v>277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VLOOKUP(B399,BaseMetodos!$A$2:$F$2173,5,FALSE)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5604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5721</v>
      </c>
      <c r="W399" s="19" t="s">
        <v>5721</v>
      </c>
      <c r="X399" s="19" t="str">
        <f>VLOOKUP(D399,'Info Metodos'!$A$2:$D$90,4,FALSE)</f>
        <v>SI</v>
      </c>
      <c r="Y399" s="19" t="str">
        <f>VLOOKUP(D399,'Info Metodos'!$A$2:$D$90,3,FALSE)</f>
        <v>PUT</v>
      </c>
    </row>
    <row r="400" spans="1:35" ht="14.5" customHeight="1">
      <c r="A400" t="s">
        <v>277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VLOOKUP(B400,BaseMetodos!$A$2:$F$2173,5,FALSE)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5721</v>
      </c>
      <c r="W400" s="19" t="s">
        <v>5721</v>
      </c>
      <c r="X400" s="19" t="str">
        <f>VLOOKUP(D400,'Info Metodos'!$A$2:$D$90,4,FALSE)</f>
        <v>SI</v>
      </c>
      <c r="Y400" s="19" t="str">
        <f>VLOOKUP(D400,'Info Metodos'!$A$2:$D$90,3,FALSE)</f>
        <v>GET</v>
      </c>
    </row>
    <row r="401" spans="1:25" ht="14.5" customHeight="1">
      <c r="A401" t="s">
        <v>277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VLOOKUP(B401,BaseMetodos!$A$2:$F$2173,5,FALSE)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5721</v>
      </c>
      <c r="W401" s="19" t="s">
        <v>5721</v>
      </c>
      <c r="X401" s="19" t="str">
        <f>VLOOKUP(D401,'Info Metodos'!$A$2:$D$90,4,FALSE)</f>
        <v>SI</v>
      </c>
      <c r="Y401" s="19" t="str">
        <f>VLOOKUP(D401,'Info Metodos'!$A$2:$D$90,3,FALSE)</f>
        <v>GET</v>
      </c>
    </row>
    <row r="402" spans="1:25" ht="14.5" customHeight="1">
      <c r="A402" t="s">
        <v>277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VLOOKUP(B402,BaseMetodos!$A$2:$F$2173,5,FALSE)</f>
        <v>bcibank/v1/bloquearDesbloquearEntidad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5395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5721</v>
      </c>
      <c r="W402" s="19" t="s">
        <v>5721</v>
      </c>
      <c r="X402" s="19" t="str">
        <f>VLOOKUP(D402,'Info Metodos'!$A$2:$D$90,4,FALSE)</f>
        <v>SI</v>
      </c>
      <c r="Y402" s="19" t="str">
        <f>VLOOKUP(D402,'Info Metodos'!$A$2:$D$90,3,FALSE)</f>
        <v>POST</v>
      </c>
    </row>
    <row r="403" spans="1:25" ht="14.5" customHeight="1">
      <c r="A403" t="s">
        <v>277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VLOOKUP(B403,BaseMetodos!$A$2:$F$2173,5,FALSE)</f>
        <v>bcibank/v1/bloquearDesbloquearEntidad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5396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5721</v>
      </c>
      <c r="W403" s="19" t="s">
        <v>5721</v>
      </c>
      <c r="X403" s="19" t="str">
        <f>VLOOKUP(D403,'Info Metodos'!$A$2:$D$90,4,FALSE)</f>
        <v>SI</v>
      </c>
      <c r="Y403" s="19" t="str">
        <f>VLOOKUP(D403,'Info Metodos'!$A$2:$D$90,3,FALSE)</f>
        <v>POST</v>
      </c>
    </row>
    <row r="404" spans="1:25" ht="14.5" customHeight="1">
      <c r="A404" t="s">
        <v>277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VLOOKUP(B404,BaseMetodos!$A$2:$F$2173,5,FALSE)</f>
        <v>bcibank/v1/bloquearDesbloquearEntidad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5397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5721</v>
      </c>
      <c r="W404" s="19" t="s">
        <v>5721</v>
      </c>
      <c r="X404" s="19" t="str">
        <f>VLOOKUP(D404,'Info Metodos'!$A$2:$D$90,4,FALSE)</f>
        <v>SI</v>
      </c>
      <c r="Y404" s="19" t="str">
        <f>VLOOKUP(D404,'Info Metodos'!$A$2:$D$90,3,FALSE)</f>
        <v>POST</v>
      </c>
    </row>
    <row r="405" spans="1:25" ht="14.5" customHeight="1">
      <c r="A405" t="s">
        <v>277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VLOOKUP(B405,BaseMetodos!$A$2:$F$2173,5,FALSE)</f>
        <v>bcibank/v1/bloquearDesbloquearEntidad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5398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5721</v>
      </c>
      <c r="W405" s="19" t="s">
        <v>5721</v>
      </c>
      <c r="X405" s="19" t="str">
        <f>VLOOKUP(D405,'Info Metodos'!$A$2:$D$90,4,FALSE)</f>
        <v>SI</v>
      </c>
      <c r="Y405" s="19" t="str">
        <f>VLOOKUP(D405,'Info Metodos'!$A$2:$D$90,3,FALSE)</f>
        <v>POST</v>
      </c>
    </row>
    <row r="406" spans="1:25" ht="14.5" customHeight="1">
      <c r="A406" t="s">
        <v>277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VLOOKUP(B406,BaseMetodos!$A$2:$F$2173,5,FALSE)</f>
        <v>bcibank/v1/bloquearDesbloquearEntidad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5401</v>
      </c>
      <c r="S406" t="s">
        <v>5400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5721</v>
      </c>
      <c r="W406" s="19" t="s">
        <v>5721</v>
      </c>
      <c r="X406" s="19" t="str">
        <f>VLOOKUP(D406,'Info Metodos'!$A$2:$D$90,4,FALSE)</f>
        <v>SI</v>
      </c>
      <c r="Y406" s="19" t="str">
        <f>VLOOKUP(D406,'Info Metodos'!$A$2:$D$90,3,FALSE)</f>
        <v>POST</v>
      </c>
    </row>
    <row r="407" spans="1:25" ht="14.5" customHeight="1">
      <c r="A407" t="s">
        <v>277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VLOOKUP(B407,BaseMetodos!$A$2:$F$2173,5,FALSE)</f>
        <v>bcibank/v1/bloquearDesbloquearEntidad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5401</v>
      </c>
      <c r="S407" t="s">
        <v>5399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5721</v>
      </c>
      <c r="W407" s="19" t="s">
        <v>5721</v>
      </c>
      <c r="X407" s="19" t="str">
        <f>VLOOKUP(D407,'Info Metodos'!$A$2:$D$90,4,FALSE)</f>
        <v>SI</v>
      </c>
      <c r="Y407" s="19" t="str">
        <f>VLOOKUP(D407,'Info Metodos'!$A$2:$D$90,3,FALSE)</f>
        <v>POST</v>
      </c>
    </row>
    <row r="408" spans="1:25" ht="14.5" customHeight="1">
      <c r="A408" t="s">
        <v>277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VLOOKUP(B408,BaseMetodos!$A$2:$F$2173,5,FALSE)</f>
        <v>bcibank/v1/bloquearDesbloquearEntidad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5402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5721</v>
      </c>
      <c r="W408" s="19" t="s">
        <v>5721</v>
      </c>
      <c r="X408" s="19" t="str">
        <f>VLOOKUP(D408,'Info Metodos'!$A$2:$D$90,4,FALSE)</f>
        <v>SI</v>
      </c>
      <c r="Y408" s="19" t="str">
        <f>VLOOKUP(D408,'Info Metodos'!$A$2:$D$90,3,FALSE)</f>
        <v>POST</v>
      </c>
    </row>
    <row r="409" spans="1:25" ht="14.5" customHeight="1">
      <c r="A409" t="s">
        <v>277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VLOOKUP(B409,BaseMetodos!$A$2:$F$2173,5,FALSE)</f>
        <v>bcibank/v1/bloquearDesbloquearEntidad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5403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5721</v>
      </c>
      <c r="W409" s="19" t="s">
        <v>5721</v>
      </c>
      <c r="X409" s="19" t="str">
        <f>VLOOKUP(D409,'Info Metodos'!$A$2:$D$90,4,FALSE)</f>
        <v>SI</v>
      </c>
      <c r="Y409" s="19" t="str">
        <f>VLOOKUP(D409,'Info Metodos'!$A$2:$D$90,3,FALSE)</f>
        <v>POST</v>
      </c>
    </row>
    <row r="410" spans="1:25" ht="14.5" customHeight="1">
      <c r="A410" t="s">
        <v>277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VLOOKUP(B410,BaseMetodos!$A$2:$F$2173,5,FALSE)</f>
        <v>bcibank/v1/bloquearDesbloquearEntidad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5404</v>
      </c>
      <c r="S410" t="s">
        <v>5405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5721</v>
      </c>
      <c r="W410" s="19" t="s">
        <v>5721</v>
      </c>
      <c r="X410" s="19" t="str">
        <f>VLOOKUP(D410,'Info Metodos'!$A$2:$D$90,4,FALSE)</f>
        <v>SI</v>
      </c>
      <c r="Y410" s="19" t="str">
        <f>VLOOKUP(D410,'Info Metodos'!$A$2:$D$90,3,FALSE)</f>
        <v>POST</v>
      </c>
    </row>
    <row r="411" spans="1:25" ht="14.5" customHeight="1">
      <c r="A411" t="s">
        <v>277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VLOOKUP(B411,BaseMetodos!$A$2:$F$2173,5,FALSE)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5604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5721</v>
      </c>
      <c r="W411" s="19" t="s">
        <v>5721</v>
      </c>
      <c r="X411" s="19" t="str">
        <f>VLOOKUP(D411,'Info Metodos'!$A$2:$D$90,4,FALSE)</f>
        <v>SI</v>
      </c>
      <c r="Y411" s="19" t="str">
        <f>VLOOKUP(D411,'Info Metodos'!$A$2:$D$90,3,FALSE)</f>
        <v>PUT</v>
      </c>
    </row>
    <row r="412" spans="1:25" ht="14.5" customHeight="1">
      <c r="A412" t="s">
        <v>277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VLOOKUP(B412,BaseMetodos!$A$2:$F$2173,5,FALSE)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5721</v>
      </c>
      <c r="W412" s="19" t="s">
        <v>5721</v>
      </c>
      <c r="X412" s="19" t="str">
        <f>VLOOKUP(D412,'Info Metodos'!$A$2:$D$90,4,FALSE)</f>
        <v>SI</v>
      </c>
      <c r="Y412" s="19" t="str">
        <f>VLOOKUP(D412,'Info Metodos'!$A$2:$D$90,3,FALSE)</f>
        <v>PUT</v>
      </c>
    </row>
    <row r="413" spans="1:25" ht="14.5" customHeight="1">
      <c r="A413" t="s">
        <v>277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VLOOKUP(B413,BaseMetodos!$A$2:$F$2173,5,FALSE)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5721</v>
      </c>
      <c r="W413" s="19" t="s">
        <v>5721</v>
      </c>
      <c r="X413" s="19" t="str">
        <f>VLOOKUP(D413,'Info Metodos'!$A$2:$D$90,4,FALSE)</f>
        <v>SI</v>
      </c>
      <c r="Y413" s="19" t="str">
        <f>VLOOKUP(D413,'Info Metodos'!$A$2:$D$90,3,FALSE)</f>
        <v>PUT</v>
      </c>
    </row>
    <row r="414" spans="1:25" ht="14.5" customHeight="1">
      <c r="A414" t="s">
        <v>277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VLOOKUP(B414,BaseMetodos!$A$2:$F$2173,5,FALSE)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5721</v>
      </c>
      <c r="W414" s="19" t="s">
        <v>5721</v>
      </c>
      <c r="X414" s="19" t="str">
        <f>VLOOKUP(D414,'Info Metodos'!$A$2:$D$90,4,FALSE)</f>
        <v>SI</v>
      </c>
      <c r="Y414" s="19" t="str">
        <f>VLOOKUP(D414,'Info Metodos'!$A$2:$D$90,3,FALSE)</f>
        <v>GET</v>
      </c>
    </row>
    <row r="415" spans="1:25" ht="14.5" customHeight="1">
      <c r="A415" t="s">
        <v>277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VLOOKUP(B415,BaseMetodos!$A$2:$F$2173,5,FALSE)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5604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5721</v>
      </c>
      <c r="W415" s="19" t="s">
        <v>5721</v>
      </c>
      <c r="X415" s="19" t="str">
        <f>VLOOKUP(D415,'Info Metodos'!$A$2:$D$90,4,FALSE)</f>
        <v>SI</v>
      </c>
      <c r="Y415" s="19" t="str">
        <f>VLOOKUP(D415,'Info Metodos'!$A$2:$D$90,3,FALSE)</f>
        <v>PUT</v>
      </c>
    </row>
    <row r="416" spans="1:25" ht="14.5" customHeight="1">
      <c r="A416" t="s">
        <v>277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VLOOKUP(B416,BaseMetodos!$A$2:$F$2173,5,FALSE)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5604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4691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5721</v>
      </c>
      <c r="W416" s="19" t="s">
        <v>5721</v>
      </c>
      <c r="X416" s="19" t="str">
        <f>VLOOKUP(D416,'Info Metodos'!$A$2:$D$90,4,FALSE)</f>
        <v>SI</v>
      </c>
      <c r="Y416" s="19" t="str">
        <f>VLOOKUP(D416,'Info Metodos'!$A$2:$D$90,3,FALSE)</f>
        <v>PUT</v>
      </c>
    </row>
    <row r="417" spans="1:35" ht="14.5" customHeight="1">
      <c r="A417" t="s">
        <v>277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VLOOKUP(B417,BaseMetodos!$A$2:$F$2173,5,FALSE)</f>
        <v>bcibank/v1/modificarInversionProgramada</v>
      </c>
      <c r="E417" t="str">
        <f>VLOOKUP(B417,BaseMetodos!$A$2:$F$1177,6,FALSE)</f>
        <v>inversion-programada/modificacion</v>
      </c>
      <c r="F417" s="10" t="s">
        <v>4788</v>
      </c>
      <c r="G417" s="10" t="s">
        <v>5604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5721</v>
      </c>
      <c r="W417" s="19" t="s">
        <v>5721</v>
      </c>
      <c r="X417" s="19" t="str">
        <f>VLOOKUP(D417,'Info Metodos'!$A$2:$D$90,4,FALSE)</f>
        <v>SI</v>
      </c>
      <c r="Y417" s="19" t="str">
        <f>VLOOKUP(D417,'Info Metodos'!$A$2:$D$90,3,FALSE)</f>
        <v>PUT</v>
      </c>
    </row>
    <row r="418" spans="1:35" ht="14.5" customHeight="1">
      <c r="A418" t="s">
        <v>277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VLOOKUP(B418,BaseMetodos!$A$2:$F$2173,5,FALSE)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5604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5389</v>
      </c>
      <c r="S418" t="s">
        <v>5391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5721</v>
      </c>
      <c r="W418" s="19" t="s">
        <v>5721</v>
      </c>
      <c r="X418" s="19" t="str">
        <f>VLOOKUP(D418,'Info Metodos'!$A$2:$D$90,4,FALSE)</f>
        <v>SI</v>
      </c>
      <c r="Y418" s="19" t="str">
        <f>VLOOKUP(D418,'Info Metodos'!$A$2:$D$90,3,FALSE)</f>
        <v>PUT</v>
      </c>
    </row>
    <row r="419" spans="1:35" ht="14.5" customHeight="1">
      <c r="A419" t="s">
        <v>277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VLOOKUP(B419,BaseMetodos!$A$2:$F$2173,5,FALSE)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5604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5390</v>
      </c>
      <c r="S419" t="s">
        <v>5392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5721</v>
      </c>
      <c r="W419" s="19" t="s">
        <v>5721</v>
      </c>
      <c r="X419" s="19" t="str">
        <f>VLOOKUP(D419,'Info Metodos'!$A$2:$D$90,4,FALSE)</f>
        <v>SI</v>
      </c>
      <c r="Y419" s="19" t="str">
        <f>VLOOKUP(D419,'Info Metodos'!$A$2:$D$90,3,FALSE)</f>
        <v>PUT</v>
      </c>
    </row>
    <row r="420" spans="1:35" ht="14.5" customHeight="1">
      <c r="A420" t="s">
        <v>277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VLOOKUP(B420,BaseMetodos!$A$2:$F$2173,5,FALSE)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5604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4732</v>
      </c>
      <c r="S420" t="s">
        <v>5394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5721</v>
      </c>
      <c r="W420" s="19" t="s">
        <v>5721</v>
      </c>
      <c r="X420" s="19" t="str">
        <f>VLOOKUP(D420,'Info Metodos'!$A$2:$D$90,4,FALSE)</f>
        <v>SI</v>
      </c>
      <c r="Y420" s="19" t="str">
        <f>VLOOKUP(D420,'Info Metodos'!$A$2:$D$90,3,FALSE)</f>
        <v>PUT</v>
      </c>
    </row>
    <row r="421" spans="1:35" ht="14.5" customHeight="1">
      <c r="A421" t="s">
        <v>277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VLOOKUP(B421,BaseMetodos!$A$2:$F$2173,5,FALSE)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5604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5393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5721</v>
      </c>
      <c r="W421" s="19" t="s">
        <v>5721</v>
      </c>
      <c r="X421" s="19" t="str">
        <f>VLOOKUP(D421,'Info Metodos'!$A$2:$D$90,4,FALSE)</f>
        <v>SI</v>
      </c>
      <c r="Y421" s="19" t="str">
        <f>VLOOKUP(D421,'Info Metodos'!$A$2:$D$90,3,FALSE)</f>
        <v>PUT</v>
      </c>
    </row>
    <row r="422" spans="1:35" s="19" customFormat="1" ht="14.5" customHeight="1">
      <c r="A422" t="s">
        <v>277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VLOOKUP(B422,BaseMetodos!$A$2:$F$2173,5,FALSE)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5721</v>
      </c>
      <c r="W422" s="19" t="s">
        <v>5721</v>
      </c>
      <c r="X422" s="19" t="str">
        <f>VLOOKUP(D422,'Info Metodos'!$A$2:$D$90,4,FALSE)</f>
        <v>SI</v>
      </c>
      <c r="Y422" s="19" t="str">
        <f>VLOOKUP(D422,'Info Metodos'!$A$2:$D$90,3,FALSE)</f>
        <v>GET</v>
      </c>
    </row>
    <row r="423" spans="1:35" s="19" customFormat="1" ht="14.5" customHeight="1">
      <c r="A423" t="s">
        <v>277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VLOOKUP(B423,BaseMetodos!$A$2:$F$2173,5,FALSE)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5721</v>
      </c>
      <c r="W423" s="19" t="s">
        <v>5721</v>
      </c>
      <c r="X423" s="19" t="str">
        <f>VLOOKUP(D423,'Info Metodos'!$A$2:$D$90,4,FALSE)</f>
        <v>SI</v>
      </c>
      <c r="Y423" s="19" t="str">
        <f>VLOOKUP(D423,'Info Metodos'!$A$2:$D$90,3,FALSE)</f>
        <v>GET</v>
      </c>
    </row>
    <row r="424" spans="1:35" s="19" customFormat="1" ht="14.5" customHeight="1">
      <c r="A424" t="s">
        <v>277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VLOOKUP(B424,BaseMetodos!$A$2:$F$2173,5,FALSE)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4691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5721</v>
      </c>
      <c r="W424" s="19" t="s">
        <v>5721</v>
      </c>
      <c r="X424" s="19" t="str">
        <f>VLOOKUP(D424,'Info Metodos'!$A$2:$D$90,4,FALSE)</f>
        <v>SI</v>
      </c>
      <c r="Y424" s="19" t="str">
        <f>VLOOKUP(D424,'Info Metodos'!$A$2:$D$90,3,FALSE)</f>
        <v>GET</v>
      </c>
    </row>
    <row r="425" spans="1:35" s="19" customFormat="1" ht="14.5" customHeight="1">
      <c r="A425" t="s">
        <v>277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VLOOKUP(B425,BaseMetodos!$A$2:$F$2173,5,FALSE)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5721</v>
      </c>
      <c r="W425" s="19" t="s">
        <v>5721</v>
      </c>
      <c r="X425" s="19" t="str">
        <f>VLOOKUP(D425,'Info Metodos'!$A$2:$D$90,4,FALSE)</f>
        <v>SI</v>
      </c>
      <c r="Y425" s="19" t="str">
        <f>VLOOKUP(D425,'Info Metodos'!$A$2:$D$90,3,FALSE)</f>
        <v>GET</v>
      </c>
    </row>
    <row r="426" spans="1:35" s="19" customFormat="1" ht="14.5" customHeight="1">
      <c r="A426" t="s">
        <v>277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VLOOKUP(B426,BaseMetodos!$A$2:$F$2173,5,FALSE)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5721</v>
      </c>
      <c r="W426" s="19" t="s">
        <v>5721</v>
      </c>
      <c r="X426" s="19" t="str">
        <f>VLOOKUP(D426,'Info Metodos'!$A$2:$D$90,4,FALSE)</f>
        <v>SI</v>
      </c>
      <c r="Y426" s="19" t="str">
        <f>VLOOKUP(D426,'Info Metodos'!$A$2:$D$90,3,FALSE)</f>
        <v>GET</v>
      </c>
      <c r="Z426"/>
      <c r="AA426"/>
      <c r="AB426"/>
      <c r="AC426"/>
      <c r="AD426"/>
      <c r="AE426"/>
      <c r="AF426"/>
      <c r="AG426"/>
      <c r="AH426"/>
      <c r="AI426"/>
    </row>
    <row r="427" spans="1:35" s="19" customFormat="1" ht="14.5" customHeight="1">
      <c r="A427" t="s">
        <v>277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VLOOKUP(B427,BaseMetodos!$A$2:$F$2173,5,FALSE)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5721</v>
      </c>
      <c r="W427" s="19" t="s">
        <v>5721</v>
      </c>
      <c r="X427" s="19" t="str">
        <f>VLOOKUP(D427,'Info Metodos'!$A$2:$D$90,4,FALSE)</f>
        <v>SI</v>
      </c>
      <c r="Y427" s="19" t="str">
        <f>VLOOKUP(D427,'Info Metodos'!$A$2:$D$90,3,FALSE)</f>
        <v>GET</v>
      </c>
    </row>
    <row r="428" spans="1:35" s="19" customFormat="1" ht="14.5" customHeight="1">
      <c r="A428" t="s">
        <v>277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VLOOKUP(B428,BaseMetodos!$A$2:$F$2173,5,FALSE)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5721</v>
      </c>
      <c r="W428" s="19" t="s">
        <v>5721</v>
      </c>
      <c r="X428" s="19" t="str">
        <f>VLOOKUP(D428,'Info Metodos'!$A$2:$D$90,4,FALSE)</f>
        <v>SI</v>
      </c>
      <c r="Y428" s="19" t="str">
        <f>VLOOKUP(D428,'Info Metodos'!$A$2:$D$90,3,FALSE)</f>
        <v>GET</v>
      </c>
    </row>
    <row r="429" spans="1:35" ht="14.5" customHeight="1">
      <c r="A429" t="s">
        <v>277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VLOOKUP(B429,BaseMetodos!$A$2:$F$2173,5,FALSE)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5721</v>
      </c>
      <c r="W429" s="19" t="s">
        <v>5721</v>
      </c>
      <c r="X429" s="19" t="str">
        <f>VLOOKUP(D429,'Info Metodos'!$A$2:$D$90,4,FALSE)</f>
        <v>SI</v>
      </c>
      <c r="Y429" s="19" t="str">
        <f>VLOOKUP(D429,'Info Metodos'!$A$2:$D$90,3,FALSE)</f>
        <v>GET</v>
      </c>
    </row>
    <row r="430" spans="1:35" ht="14.5" customHeight="1">
      <c r="A430" t="s">
        <v>277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VLOOKUP(B430,BaseMetodos!$A$2:$F$2173,5,FALSE)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5721</v>
      </c>
      <c r="W430" s="19" t="s">
        <v>5721</v>
      </c>
      <c r="X430" s="19" t="str">
        <f>VLOOKUP(D430,'Info Metodos'!$A$2:$D$90,4,FALSE)</f>
        <v>SI</v>
      </c>
      <c r="Y430" s="19" t="str">
        <f>VLOOKUP(D430,'Info Metodos'!$A$2:$D$90,3,FALSE)</f>
        <v>GET</v>
      </c>
    </row>
    <row r="431" spans="1:35" ht="14.5" customHeight="1">
      <c r="A431" t="s">
        <v>277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VLOOKUP(B431,BaseMetodos!$A$2:$F$2173,5,FALSE)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5721</v>
      </c>
      <c r="W431" s="19" t="s">
        <v>5721</v>
      </c>
      <c r="X431" s="19" t="str">
        <f>VLOOKUP(D431,'Info Metodos'!$A$2:$D$90,4,FALSE)</f>
        <v>SI</v>
      </c>
      <c r="Y431" s="19" t="str">
        <f>VLOOKUP(D431,'Info Metodos'!$A$2:$D$90,3,FALSE)</f>
        <v>GET</v>
      </c>
    </row>
    <row r="432" spans="1:35" ht="14.5" customHeight="1">
      <c r="A432" t="s">
        <v>277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VLOOKUP(B432,BaseMetodos!$A$2:$F$2173,5,FALSE)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5721</v>
      </c>
      <c r="W432" s="19" t="s">
        <v>5721</v>
      </c>
      <c r="X432" s="19" t="str">
        <f>VLOOKUP(D432,'Info Metodos'!$A$2:$D$90,4,FALSE)</f>
        <v>SI</v>
      </c>
      <c r="Y432" s="19" t="str">
        <f>VLOOKUP(D432,'Info Metodos'!$A$2:$D$90,3,FALSE)</f>
        <v>GET</v>
      </c>
    </row>
    <row r="433" spans="1:25" ht="14.5" customHeight="1">
      <c r="A433" t="s">
        <v>277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VLOOKUP(B433,BaseMetodos!$A$2:$F$2173,5,FALSE)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5721</v>
      </c>
      <c r="W433" s="19" t="s">
        <v>5721</v>
      </c>
      <c r="X433" s="19" t="str">
        <f>VLOOKUP(D433,'Info Metodos'!$A$2:$D$90,4,FALSE)</f>
        <v>SI</v>
      </c>
      <c r="Y433" s="19" t="str">
        <f>VLOOKUP(D433,'Info Metodos'!$A$2:$D$90,3,FALSE)</f>
        <v>GET</v>
      </c>
    </row>
    <row r="434" spans="1:25" ht="14.5" customHeight="1">
      <c r="A434" t="s">
        <v>277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VLOOKUP(B434,BaseMetodos!$A$2:$F$2173,5,FALSE)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4691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5721</v>
      </c>
      <c r="W434" s="19" t="s">
        <v>5721</v>
      </c>
      <c r="X434" s="19" t="str">
        <f>VLOOKUP(D434,'Info Metodos'!$A$2:$D$90,4,FALSE)</f>
        <v>SI</v>
      </c>
      <c r="Y434" s="19" t="str">
        <f>VLOOKUP(D434,'Info Metodos'!$A$2:$D$90,3,FALSE)</f>
        <v>GET</v>
      </c>
    </row>
    <row r="435" spans="1:25" ht="14.5" customHeight="1">
      <c r="A435" t="s">
        <v>277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VLOOKUP(B435,BaseMetodos!$A$2:$F$2173,5,FALSE)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5721</v>
      </c>
      <c r="W435" s="19" t="s">
        <v>5721</v>
      </c>
      <c r="X435" s="19" t="str">
        <f>VLOOKUP(D435,'Info Metodos'!$A$2:$D$90,4,FALSE)</f>
        <v>SI</v>
      </c>
      <c r="Y435" s="19" t="str">
        <f>VLOOKUP(D435,'Info Metodos'!$A$2:$D$90,3,FALSE)</f>
        <v>GET</v>
      </c>
    </row>
    <row r="436" spans="1:25" ht="14.5" customHeight="1">
      <c r="A436" t="s">
        <v>277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VLOOKUP(B436,BaseMetodos!$A$2:$F$2173,5,FALSE)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5721</v>
      </c>
      <c r="W436" s="19" t="s">
        <v>5721</v>
      </c>
      <c r="X436" s="19" t="str">
        <f>VLOOKUP(D436,'Info Metodos'!$A$2:$D$90,4,FALSE)</f>
        <v>SI</v>
      </c>
      <c r="Y436" s="19" t="str">
        <f>VLOOKUP(D436,'Info Metodos'!$A$2:$D$90,3,FALSE)</f>
        <v>GET</v>
      </c>
    </row>
    <row r="437" spans="1:25" ht="14.5" customHeight="1">
      <c r="A437" t="s">
        <v>277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VLOOKUP(B437,BaseMetodos!$A$2:$F$2173,5,FALSE)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5549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5721</v>
      </c>
      <c r="W437" s="19" t="s">
        <v>5721</v>
      </c>
      <c r="X437" s="19" t="str">
        <f>VLOOKUP(D437,'Info Metodos'!$A$2:$D$90,4,FALSE)</f>
        <v>SI</v>
      </c>
      <c r="Y437" s="19" t="str">
        <f>VLOOKUP(D437,'Info Metodos'!$A$2:$D$90,3,FALSE)</f>
        <v>GET</v>
      </c>
    </row>
    <row r="438" spans="1:25" ht="14.5" customHeight="1">
      <c r="A438" t="s">
        <v>277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VLOOKUP(B438,BaseMetodos!$A$2:$F$2173,5,FALSE)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5548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5721</v>
      </c>
      <c r="W438" s="19" t="s">
        <v>5721</v>
      </c>
      <c r="X438" s="19" t="str">
        <f>VLOOKUP(D438,'Info Metodos'!$A$2:$D$90,4,FALSE)</f>
        <v>SI</v>
      </c>
      <c r="Y438" s="19" t="str">
        <f>VLOOKUP(D438,'Info Metodos'!$A$2:$D$90,3,FALSE)</f>
        <v>GET</v>
      </c>
    </row>
    <row r="439" spans="1:25" ht="14.5" customHeight="1">
      <c r="A439" t="s">
        <v>277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VLOOKUP(B439,BaseMetodos!$A$2:$F$2173,5,FALSE)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5721</v>
      </c>
      <c r="W439" s="19" t="s">
        <v>5721</v>
      </c>
      <c r="X439" s="19" t="str">
        <f>VLOOKUP(D439,'Info Metodos'!$A$2:$D$90,4,FALSE)</f>
        <v>SI</v>
      </c>
      <c r="Y439" s="19" t="str">
        <f>VLOOKUP(D439,'Info Metodos'!$A$2:$D$90,3,FALSE)</f>
        <v>GET</v>
      </c>
    </row>
    <row r="440" spans="1:25" ht="14.5" customHeight="1">
      <c r="A440" t="s">
        <v>277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VLOOKUP(B440,BaseMetodos!$A$2:$F$2173,5,FALSE)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5721</v>
      </c>
      <c r="W440" s="19" t="s">
        <v>5721</v>
      </c>
      <c r="X440" s="19" t="str">
        <f>VLOOKUP(D440,'Info Metodos'!$A$2:$D$90,4,FALSE)</f>
        <v>SI</v>
      </c>
      <c r="Y440" s="19" t="str">
        <f>VLOOKUP(D440,'Info Metodos'!$A$2:$D$90,3,FALSE)</f>
        <v>GET</v>
      </c>
    </row>
    <row r="441" spans="1:25" ht="14.5" customHeight="1">
      <c r="A441" t="s">
        <v>277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VLOOKUP(B441,BaseMetodos!$A$2:$F$2173,5,FALSE)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5721</v>
      </c>
      <c r="W441" s="19" t="s">
        <v>5721</v>
      </c>
      <c r="X441" s="19" t="str">
        <f>VLOOKUP(D441,'Info Metodos'!$A$2:$D$90,4,FALSE)</f>
        <v>SI</v>
      </c>
      <c r="Y441" s="19" t="str">
        <f>VLOOKUP(D441,'Info Metodos'!$A$2:$D$90,3,FALSE)</f>
        <v>GET</v>
      </c>
    </row>
    <row r="442" spans="1:25" ht="14.5" customHeight="1">
      <c r="A442" t="s">
        <v>277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VLOOKUP(B442,BaseMetodos!$A$2:$F$2173,5,FALSE)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5721</v>
      </c>
      <c r="W442" s="19" t="s">
        <v>5721</v>
      </c>
      <c r="X442" s="19" t="str">
        <f>VLOOKUP(D442,'Info Metodos'!$A$2:$D$90,4,FALSE)</f>
        <v>SI</v>
      </c>
      <c r="Y442" s="19" t="str">
        <f>VLOOKUP(D442,'Info Metodos'!$A$2:$D$90,3,FALSE)</f>
        <v>GET</v>
      </c>
    </row>
    <row r="443" spans="1:25" ht="14.5" customHeight="1">
      <c r="A443" t="s">
        <v>277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VLOOKUP(B443,BaseMetodos!$A$2:$F$2173,5,FALSE)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4686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5721</v>
      </c>
      <c r="W443" s="19" t="s">
        <v>5721</v>
      </c>
      <c r="X443" s="19" t="str">
        <f>VLOOKUP(D443,'Info Metodos'!$A$2:$D$90,4,FALSE)</f>
        <v>SI</v>
      </c>
      <c r="Y443" s="19" t="str">
        <f>VLOOKUP(D443,'Info Metodos'!$A$2:$D$90,3,FALSE)</f>
        <v>GET</v>
      </c>
    </row>
    <row r="444" spans="1:25" ht="14.5" customHeight="1">
      <c r="A444" t="s">
        <v>277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VLOOKUP(B444,BaseMetodos!$A$2:$F$2173,5,FALSE)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4686</v>
      </c>
      <c r="I444" s="10">
        <v>20</v>
      </c>
      <c r="J444" s="10" t="s">
        <v>1707</v>
      </c>
      <c r="S444" t="s">
        <v>4695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5721</v>
      </c>
      <c r="W444" s="19" t="s">
        <v>5721</v>
      </c>
      <c r="X444" s="19" t="str">
        <f>VLOOKUP(D444,'Info Metodos'!$A$2:$D$90,4,FALSE)</f>
        <v>SI</v>
      </c>
      <c r="Y444" s="19" t="str">
        <f>VLOOKUP(D444,'Info Metodos'!$A$2:$D$90,3,FALSE)</f>
        <v>GET</v>
      </c>
    </row>
    <row r="445" spans="1:25" ht="14.5" customHeight="1">
      <c r="A445" t="s">
        <v>277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VLOOKUP(B445,BaseMetodos!$A$2:$F$2173,5,FALSE)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4686</v>
      </c>
      <c r="I445" s="10">
        <v>0</v>
      </c>
      <c r="J445" s="10" t="s">
        <v>1707</v>
      </c>
      <c r="S445" t="s">
        <v>4694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5721</v>
      </c>
      <c r="W445" s="19" t="s">
        <v>5721</v>
      </c>
      <c r="X445" s="19" t="str">
        <f>VLOOKUP(D445,'Info Metodos'!$A$2:$D$90,4,FALSE)</f>
        <v>SI</v>
      </c>
      <c r="Y445" s="19" t="str">
        <f>VLOOKUP(D445,'Info Metodos'!$A$2:$D$90,3,FALSE)</f>
        <v>GET</v>
      </c>
    </row>
    <row r="446" spans="1:25" ht="14.5" customHeight="1">
      <c r="A446" t="s">
        <v>277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VLOOKUP(B446,BaseMetodos!$A$2:$F$2173,5,FALSE)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4686</v>
      </c>
      <c r="I446" s="10">
        <v>1</v>
      </c>
      <c r="J446" s="10" t="s">
        <v>258</v>
      </c>
      <c r="S446" t="s">
        <v>5627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5721</v>
      </c>
      <c r="W446" s="19" t="s">
        <v>5721</v>
      </c>
      <c r="X446" s="19" t="str">
        <f>VLOOKUP(D446,'Info Metodos'!$A$2:$D$90,4,FALSE)</f>
        <v>SI</v>
      </c>
      <c r="Y446" s="19" t="str">
        <f>VLOOKUP(D446,'Info Metodos'!$A$2:$D$90,3,FALSE)</f>
        <v>GET</v>
      </c>
    </row>
    <row r="447" spans="1:25" ht="14.5" customHeight="1">
      <c r="A447" t="s">
        <v>277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VLOOKUP(B447,BaseMetodos!$A$2:$F$2173,5,FALSE)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4686</v>
      </c>
      <c r="I447" s="10">
        <v>1</v>
      </c>
      <c r="J447" s="10" t="s">
        <v>258</v>
      </c>
      <c r="S447" t="s">
        <v>5628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5721</v>
      </c>
      <c r="W447" s="19" t="s">
        <v>5721</v>
      </c>
      <c r="X447" s="19" t="str">
        <f>VLOOKUP(D447,'Info Metodos'!$A$2:$D$90,4,FALSE)</f>
        <v>SI</v>
      </c>
      <c r="Y447" s="19" t="str">
        <f>VLOOKUP(D447,'Info Metodos'!$A$2:$D$90,3,FALSE)</f>
        <v>GET</v>
      </c>
    </row>
    <row r="448" spans="1:25" ht="14.5" customHeight="1">
      <c r="A448" t="s">
        <v>277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VLOOKUP(B448,BaseMetodos!$A$2:$F$2173,5,FALSE)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4686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5721</v>
      </c>
      <c r="W448" s="19" t="s">
        <v>5721</v>
      </c>
      <c r="X448" s="19" t="str">
        <f>VLOOKUP(D448,'Info Metodos'!$A$2:$D$90,4,FALSE)</f>
        <v>SI</v>
      </c>
      <c r="Y448" s="19" t="str">
        <f>VLOOKUP(D448,'Info Metodos'!$A$2:$D$90,3,FALSE)</f>
        <v>GET</v>
      </c>
    </row>
    <row r="449" spans="1:35" ht="14.5" customHeight="1">
      <c r="A449" t="s">
        <v>277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VLOOKUP(B449,BaseMetodos!$A$2:$F$2173,5,FALSE)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4689</v>
      </c>
      <c r="H449" s="10" t="s">
        <v>4686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5721</v>
      </c>
      <c r="W449" s="19" t="s">
        <v>5721</v>
      </c>
      <c r="X449" s="19" t="str">
        <f>VLOOKUP(D449,'Info Metodos'!$A$2:$D$90,4,FALSE)</f>
        <v>SI</v>
      </c>
      <c r="Y449" s="19" t="str">
        <f>VLOOKUP(D449,'Info Metodos'!$A$2:$D$90,3,FALSE)</f>
        <v>GET</v>
      </c>
    </row>
    <row r="450" spans="1:35" ht="14.5" customHeight="1">
      <c r="A450" t="s">
        <v>277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VLOOKUP(B450,BaseMetodos!$A$2:$F$2173,5,FALSE)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4686</v>
      </c>
      <c r="I450" s="10">
        <v>0</v>
      </c>
      <c r="J450" s="10" t="s">
        <v>3</v>
      </c>
      <c r="S450" t="s">
        <v>4690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5721</v>
      </c>
      <c r="W450" s="19" t="s">
        <v>5721</v>
      </c>
      <c r="X450" s="19" t="str">
        <f>VLOOKUP(D450,'Info Metodos'!$A$2:$D$90,4,FALSE)</f>
        <v>SI</v>
      </c>
      <c r="Y450" s="19" t="str">
        <f>VLOOKUP(D450,'Info Metodos'!$A$2:$D$90,3,FALSE)</f>
        <v>GET</v>
      </c>
    </row>
    <row r="451" spans="1:35" ht="14.5" customHeight="1">
      <c r="A451" t="s">
        <v>277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VLOOKUP(B451,BaseMetodos!$A$2:$F$2173,5,FALSE)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4686</v>
      </c>
      <c r="I451" s="10">
        <v>0</v>
      </c>
      <c r="J451" s="10" t="s">
        <v>3</v>
      </c>
      <c r="S451" t="s">
        <v>4691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5721</v>
      </c>
      <c r="W451" s="19" t="s">
        <v>5721</v>
      </c>
      <c r="X451" s="19" t="str">
        <f>VLOOKUP(D451,'Info Metodos'!$A$2:$D$90,4,FALSE)</f>
        <v>SI</v>
      </c>
      <c r="Y451" s="19" t="str">
        <f>VLOOKUP(D451,'Info Metodos'!$A$2:$D$90,3,FALSE)</f>
        <v>GET</v>
      </c>
    </row>
    <row r="452" spans="1:35" ht="14.5" customHeight="1">
      <c r="A452" t="s">
        <v>277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VLOOKUP(B452,BaseMetodos!$A$2:$F$2173,5,FALSE)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5721</v>
      </c>
      <c r="W452" s="19" t="s">
        <v>5721</v>
      </c>
      <c r="X452" s="19" t="str">
        <f>VLOOKUP(D452,'Info Metodos'!$A$2:$D$90,4,FALSE)</f>
        <v>SI</v>
      </c>
      <c r="Y452" s="19" t="str">
        <f>VLOOKUP(D452,'Info Metodos'!$A$2:$D$90,3,FALSE)</f>
        <v>GET</v>
      </c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</row>
    <row r="453" spans="1:35" ht="14.5" customHeight="1">
      <c r="A453" t="s">
        <v>277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VLOOKUP(B453,BaseMetodos!$A$2:$F$2173,5,FALSE)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4686</v>
      </c>
      <c r="I453" s="10">
        <v>0</v>
      </c>
      <c r="J453" s="10" t="s">
        <v>3</v>
      </c>
      <c r="S453" t="s">
        <v>4692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5721</v>
      </c>
      <c r="W453" s="19" t="s">
        <v>5721</v>
      </c>
      <c r="X453" s="19" t="str">
        <f>VLOOKUP(D453,'Info Metodos'!$A$2:$D$90,4,FALSE)</f>
        <v>SI</v>
      </c>
      <c r="Y453" s="19" t="str">
        <f>VLOOKUP(D453,'Info Metodos'!$A$2:$D$90,3,FALSE)</f>
        <v>GET</v>
      </c>
    </row>
    <row r="454" spans="1:35" ht="14.5" customHeight="1">
      <c r="A454" t="s">
        <v>277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VLOOKUP(B454,BaseMetodos!$A$2:$F$2173,5,FALSE)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4686</v>
      </c>
      <c r="I454" s="10">
        <v>2</v>
      </c>
      <c r="J454" s="10" t="s">
        <v>3619</v>
      </c>
      <c r="S454" t="s">
        <v>4693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5721</v>
      </c>
      <c r="W454" s="19" t="s">
        <v>5721</v>
      </c>
      <c r="X454" s="19" t="str">
        <f>VLOOKUP(D454,'Info Metodos'!$A$2:$D$90,4,FALSE)</f>
        <v>SI</v>
      </c>
      <c r="Y454" s="19" t="str">
        <f>VLOOKUP(D454,'Info Metodos'!$A$2:$D$90,3,FALSE)</f>
        <v>GET</v>
      </c>
    </row>
    <row r="455" spans="1:35" s="19" customFormat="1">
      <c r="A455" t="s">
        <v>277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VLOOKUP(B455,BaseMetodos!$A$2:$F$2173,5,FALSE)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4686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5721</v>
      </c>
      <c r="W455" s="19" t="s">
        <v>5721</v>
      </c>
      <c r="X455" s="19" t="str">
        <f>VLOOKUP(D455,'Info Metodos'!$A$2:$D$90,4,FALSE)</f>
        <v>SI</v>
      </c>
      <c r="Y455" s="19" t="str">
        <f>VLOOKUP(D455,'Info Metodos'!$A$2:$D$90,3,FALSE)</f>
        <v>POST</v>
      </c>
      <c r="Z455"/>
      <c r="AA455"/>
      <c r="AB455"/>
      <c r="AC455"/>
      <c r="AD455"/>
      <c r="AE455"/>
      <c r="AF455"/>
      <c r="AG455"/>
      <c r="AH455"/>
      <c r="AI455"/>
    </row>
    <row r="456" spans="1:35">
      <c r="A456" t="s">
        <v>277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VLOOKUP(B456,BaseMetodos!$A$2:$F$2173,5,FALSE)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4686</v>
      </c>
      <c r="I456" s="10" t="s">
        <v>4697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5721</v>
      </c>
      <c r="W456" s="19" t="s">
        <v>5721</v>
      </c>
      <c r="X456" s="19" t="str">
        <f>VLOOKUP(D456,'Info Metodos'!$A$2:$D$90,4,FALSE)</f>
        <v>SI</v>
      </c>
      <c r="Y456" s="19" t="str">
        <f>VLOOKUP(D456,'Info Metodos'!$A$2:$D$90,3,FALSE)</f>
        <v>POST</v>
      </c>
    </row>
    <row r="457" spans="1:35">
      <c r="A457" t="s">
        <v>277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VLOOKUP(B457,BaseMetodos!$A$2:$F$2173,5,FALSE)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4686</v>
      </c>
      <c r="I457" s="10" t="s">
        <v>4697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5721</v>
      </c>
      <c r="W457" s="19" t="s">
        <v>5721</v>
      </c>
      <c r="X457" s="19" t="str">
        <f>VLOOKUP(D457,'Info Metodos'!$A$2:$D$90,4,FALSE)</f>
        <v>SI</v>
      </c>
      <c r="Y457" s="19" t="str">
        <f>VLOOKUP(D457,'Info Metodos'!$A$2:$D$90,3,FALSE)</f>
        <v>POST</v>
      </c>
    </row>
    <row r="458" spans="1:35">
      <c r="A458" t="s">
        <v>277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VLOOKUP(B458,BaseMetodos!$A$2:$F$2173,5,FALSE)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4686</v>
      </c>
      <c r="I458" s="10" t="s">
        <v>4697</v>
      </c>
      <c r="J458" s="10">
        <v>5</v>
      </c>
      <c r="S458" t="s">
        <v>4691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5721</v>
      </c>
      <c r="W458" s="19" t="s">
        <v>5721</v>
      </c>
      <c r="X458" s="19" t="str">
        <f>VLOOKUP(D458,'Info Metodos'!$A$2:$D$90,4,FALSE)</f>
        <v>SI</v>
      </c>
      <c r="Y458" s="19" t="str">
        <f>VLOOKUP(D458,'Info Metodos'!$A$2:$D$90,3,FALSE)</f>
        <v>POST</v>
      </c>
    </row>
    <row r="459" spans="1:35">
      <c r="A459" t="s">
        <v>277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VLOOKUP(B459,BaseMetodos!$A$2:$F$2173,5,FALSE)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4686</v>
      </c>
      <c r="I459" s="10" t="s">
        <v>4697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5721</v>
      </c>
      <c r="W459" s="19" t="s">
        <v>5721</v>
      </c>
      <c r="X459" s="19" t="str">
        <f>VLOOKUP(D459,'Info Metodos'!$A$2:$D$90,4,FALSE)</f>
        <v>SI</v>
      </c>
      <c r="Y459" s="19" t="str">
        <f>VLOOKUP(D459,'Info Metodos'!$A$2:$D$90,3,FALSE)</f>
        <v>POST</v>
      </c>
    </row>
    <row r="460" spans="1:35">
      <c r="A460" t="s">
        <v>277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VLOOKUP(B460,BaseMetodos!$A$2:$F$2173,5,FALSE)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4686</v>
      </c>
      <c r="I460" s="10" t="s">
        <v>4697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5721</v>
      </c>
      <c r="W460" s="19" t="s">
        <v>5721</v>
      </c>
      <c r="X460" s="19" t="str">
        <f>VLOOKUP(D460,'Info Metodos'!$A$2:$D$90,4,FALSE)</f>
        <v>SI</v>
      </c>
      <c r="Y460" s="19" t="str">
        <f>VLOOKUP(D460,'Info Metodos'!$A$2:$D$90,3,FALSE)</f>
        <v>POST</v>
      </c>
    </row>
    <row r="461" spans="1:35">
      <c r="A461" t="s">
        <v>277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VLOOKUP(B461,BaseMetodos!$A$2:$F$2173,5,FALSE)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4686</v>
      </c>
      <c r="I461" s="10" t="s">
        <v>4697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5721</v>
      </c>
      <c r="W461" s="19" t="s">
        <v>5721</v>
      </c>
      <c r="X461" s="19" t="str">
        <f>VLOOKUP(D461,'Info Metodos'!$A$2:$D$90,4,FALSE)</f>
        <v>SI</v>
      </c>
      <c r="Y461" s="19" t="str">
        <f>VLOOKUP(D461,'Info Metodos'!$A$2:$D$90,3,FALSE)</f>
        <v>POST</v>
      </c>
    </row>
    <row r="462" spans="1:35" ht="14.5" customHeight="1">
      <c r="A462" t="s">
        <v>277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VLOOKUP(B462,BaseMetodos!$A$2:$F$2173,5,FALSE)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5721</v>
      </c>
      <c r="W462" s="19" t="s">
        <v>5721</v>
      </c>
      <c r="X462" s="19" t="str">
        <f>VLOOKUP(D462,'Info Metodos'!$A$2:$D$90,4,FALSE)</f>
        <v>SI</v>
      </c>
      <c r="Y462" s="19" t="str">
        <f>VLOOKUP(D462,'Info Metodos'!$A$2:$D$90,3,FALSE)</f>
        <v>GET</v>
      </c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</row>
    <row r="463" spans="1:35">
      <c r="A463" t="s">
        <v>277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VLOOKUP(B463,BaseMetodos!$A$2:$F$2173,5,FALSE)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4686</v>
      </c>
      <c r="I463" s="10" t="s">
        <v>4697</v>
      </c>
      <c r="J463" s="10">
        <v>1000</v>
      </c>
      <c r="S463" t="s">
        <v>4699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5721</v>
      </c>
      <c r="W463" s="19" t="s">
        <v>5721</v>
      </c>
      <c r="X463" s="19" t="str">
        <f>VLOOKUP(D463,'Info Metodos'!$A$2:$D$90,4,FALSE)</f>
        <v>SI</v>
      </c>
      <c r="Y463" s="19" t="str">
        <f>VLOOKUP(D463,'Info Metodos'!$A$2:$D$90,3,FALSE)</f>
        <v>POST</v>
      </c>
    </row>
    <row r="464" spans="1:35">
      <c r="A464" t="s">
        <v>277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VLOOKUP(B464,BaseMetodos!$A$2:$F$2173,5,FALSE)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4686</v>
      </c>
      <c r="I464" s="10" t="s">
        <v>4697</v>
      </c>
      <c r="J464" s="10">
        <v>0</v>
      </c>
      <c r="S464" t="s">
        <v>4698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5721</v>
      </c>
      <c r="W464" s="19" t="s">
        <v>5721</v>
      </c>
      <c r="X464" s="19" t="str">
        <f>VLOOKUP(D464,'Info Metodos'!$A$2:$D$90,4,FALSE)</f>
        <v>SI</v>
      </c>
      <c r="Y464" s="19" t="str">
        <f>VLOOKUP(D464,'Info Metodos'!$A$2:$D$90,3,FALSE)</f>
        <v>POST</v>
      </c>
    </row>
    <row r="465" spans="1:25">
      <c r="A465" t="s">
        <v>277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VLOOKUP(B465,BaseMetodos!$A$2:$F$2173,5,FALSE)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4686</v>
      </c>
      <c r="I465" s="10" t="s">
        <v>4697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5721</v>
      </c>
      <c r="W465" s="19" t="s">
        <v>5721</v>
      </c>
      <c r="X465" s="19" t="str">
        <f>VLOOKUP(D465,'Info Metodos'!$A$2:$D$90,4,FALSE)</f>
        <v>SI</v>
      </c>
      <c r="Y465" s="19" t="str">
        <f>VLOOKUP(D465,'Info Metodos'!$A$2:$D$90,3,FALSE)</f>
        <v>POST</v>
      </c>
    </row>
    <row r="466" spans="1:25">
      <c r="A466" t="s">
        <v>277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VLOOKUP(B466,BaseMetodos!$A$2:$F$2173,5,FALSE)</f>
        <v>bcibank/v1/altaTraspasoInterno</v>
      </c>
      <c r="E466" t="str">
        <f>VLOOKUP(B466,BaseMetodos!$A$2:$F$1177,6,FALSE)</f>
        <v>alta/traspaso-interno</v>
      </c>
      <c r="F466" s="10" t="s">
        <v>4731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4732</v>
      </c>
      <c r="M466" s="10" t="s">
        <v>1739</v>
      </c>
      <c r="N466" s="10" t="s">
        <v>4733</v>
      </c>
      <c r="O466" s="10" t="s">
        <v>4734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5721</v>
      </c>
      <c r="W466" s="19" t="s">
        <v>5721</v>
      </c>
      <c r="X466" s="19" t="str">
        <f>VLOOKUP(D466,'Info Metodos'!$A$2:$D$90,4,FALSE)</f>
        <v>SI</v>
      </c>
      <c r="Y466" s="19" t="str">
        <f>VLOOKUP(D466,'Info Metodos'!$A$2:$D$90,3,FALSE)</f>
        <v>POST</v>
      </c>
    </row>
    <row r="467" spans="1:25">
      <c r="A467" t="s">
        <v>277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VLOOKUP(B467,BaseMetodos!$A$2:$F$2173,5,FALSE)</f>
        <v>bcibank/v1/altaTraspasoInterno</v>
      </c>
      <c r="E467" t="str">
        <f>VLOOKUP(B467,BaseMetodos!$A$2:$F$1177,6,FALSE)</f>
        <v>alta/traspaso-interno</v>
      </c>
      <c r="F467" s="10" t="s">
        <v>4731</v>
      </c>
      <c r="G467" s="10" t="s">
        <v>1501</v>
      </c>
      <c r="H467" s="10" t="s">
        <v>1592</v>
      </c>
      <c r="I467" s="10" t="s">
        <v>1539</v>
      </c>
      <c r="J467" s="10" t="s">
        <v>4788</v>
      </c>
      <c r="K467" s="10" t="s">
        <v>1503</v>
      </c>
      <c r="L467" s="10" t="s">
        <v>4732</v>
      </c>
      <c r="M467" s="10" t="s">
        <v>1739</v>
      </c>
      <c r="N467" s="10" t="s">
        <v>4733</v>
      </c>
      <c r="O467" s="10" t="s">
        <v>4734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5721</v>
      </c>
      <c r="W467" s="19" t="s">
        <v>5721</v>
      </c>
      <c r="X467" s="19" t="str">
        <f>VLOOKUP(D467,'Info Metodos'!$A$2:$D$90,4,FALSE)</f>
        <v>SI</v>
      </c>
      <c r="Y467" s="19" t="str">
        <f>VLOOKUP(D467,'Info Metodos'!$A$2:$D$90,3,FALSE)</f>
        <v>POST</v>
      </c>
    </row>
    <row r="468" spans="1:25">
      <c r="A468" t="s">
        <v>277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VLOOKUP(B468,BaseMetodos!$A$2:$F$2173,5,FALSE)</f>
        <v>bcibank/v1/altaTraspasoInterno</v>
      </c>
      <c r="E468" t="str">
        <f>VLOOKUP(B468,BaseMetodos!$A$2:$F$1177,6,FALSE)</f>
        <v>alta/traspaso-interno</v>
      </c>
      <c r="F468" s="10" t="s">
        <v>4731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4732</v>
      </c>
      <c r="M468" s="10" t="s">
        <v>1739</v>
      </c>
      <c r="N468" s="10" t="s">
        <v>4733</v>
      </c>
      <c r="O468" s="10" t="s">
        <v>4734</v>
      </c>
      <c r="P468" s="10" t="s">
        <v>1503</v>
      </c>
      <c r="Q468" s="10">
        <v>1000</v>
      </c>
      <c r="R468" s="10" t="s">
        <v>1808</v>
      </c>
      <c r="S468" t="s">
        <v>4691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5721</v>
      </c>
      <c r="W468" s="19" t="s">
        <v>5721</v>
      </c>
      <c r="X468" s="19" t="str">
        <f>VLOOKUP(D468,'Info Metodos'!$A$2:$D$90,4,FALSE)</f>
        <v>SI</v>
      </c>
      <c r="Y468" s="19" t="str">
        <f>VLOOKUP(D468,'Info Metodos'!$A$2:$D$90,3,FALSE)</f>
        <v>POST</v>
      </c>
    </row>
    <row r="469" spans="1:25">
      <c r="A469" t="s">
        <v>277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VLOOKUP(B469,BaseMetodos!$A$2:$F$2173,5,FALSE)</f>
        <v>bcibank/v1/altaTraspasoInterno</v>
      </c>
      <c r="E469" t="str">
        <f>VLOOKUP(B469,BaseMetodos!$A$2:$F$1177,6,FALSE)</f>
        <v>alta/traspaso-interno</v>
      </c>
      <c r="F469" s="10" t="s">
        <v>4731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4732</v>
      </c>
      <c r="M469" s="10" t="s">
        <v>1739</v>
      </c>
      <c r="N469" s="10" t="s">
        <v>4733</v>
      </c>
      <c r="O469" s="10" t="s">
        <v>4734</v>
      </c>
      <c r="P469" s="10" t="s">
        <v>1503</v>
      </c>
      <c r="Q469" s="10">
        <v>1000</v>
      </c>
      <c r="R469" s="10" t="s">
        <v>1808</v>
      </c>
      <c r="S469" t="s">
        <v>4704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5721</v>
      </c>
      <c r="W469" s="19" t="s">
        <v>5721</v>
      </c>
      <c r="X469" s="19" t="str">
        <f>VLOOKUP(D469,'Info Metodos'!$A$2:$D$90,4,FALSE)</f>
        <v>SI</v>
      </c>
      <c r="Y469" s="19" t="str">
        <f>VLOOKUP(D469,'Info Metodos'!$A$2:$D$90,3,FALSE)</f>
        <v>POST</v>
      </c>
    </row>
    <row r="470" spans="1:25">
      <c r="A470" t="s">
        <v>277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VLOOKUP(B470,BaseMetodos!$A$2:$F$2173,5,FALSE)</f>
        <v>bcibank/v1/altaTraspasoInterno</v>
      </c>
      <c r="E470" t="str">
        <f>VLOOKUP(B470,BaseMetodos!$A$2:$F$1177,6,FALSE)</f>
        <v>alta/traspaso-interno</v>
      </c>
      <c r="F470" s="10" t="s">
        <v>4731</v>
      </c>
      <c r="G470" s="10" t="s">
        <v>4735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4732</v>
      </c>
      <c r="M470" s="10" t="s">
        <v>1739</v>
      </c>
      <c r="N470" s="10" t="s">
        <v>4733</v>
      </c>
      <c r="O470" s="10" t="s">
        <v>4734</v>
      </c>
      <c r="P470" s="10" t="s">
        <v>1503</v>
      </c>
      <c r="Q470" s="10">
        <v>1000</v>
      </c>
      <c r="R470" s="10" t="s">
        <v>1808</v>
      </c>
      <c r="S470" t="s">
        <v>4736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5721</v>
      </c>
      <c r="W470" s="19" t="s">
        <v>5721</v>
      </c>
      <c r="X470" s="19" t="str">
        <f>VLOOKUP(D470,'Info Metodos'!$A$2:$D$90,4,FALSE)</f>
        <v>SI</v>
      </c>
      <c r="Y470" s="19" t="str">
        <f>VLOOKUP(D470,'Info Metodos'!$A$2:$D$90,3,FALSE)</f>
        <v>POST</v>
      </c>
    </row>
    <row r="471" spans="1:25">
      <c r="A471" t="s">
        <v>277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VLOOKUP(B471,BaseMetodos!$A$2:$F$2173,5,FALSE)</f>
        <v>bcibank/v1/altaTraspasoInterno</v>
      </c>
      <c r="E471" t="str">
        <f>VLOOKUP(B471,BaseMetodos!$A$2:$F$1177,6,FALSE)</f>
        <v>alta/traspaso-interno</v>
      </c>
      <c r="F471" s="10" t="s">
        <v>4731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4732</v>
      </c>
      <c r="M471" s="10" t="s">
        <v>1739</v>
      </c>
      <c r="N471" s="10" t="s">
        <v>4737</v>
      </c>
      <c r="O471" s="10" t="s">
        <v>4734</v>
      </c>
      <c r="P471" s="10" t="s">
        <v>1503</v>
      </c>
      <c r="Q471" s="10">
        <v>1000</v>
      </c>
      <c r="R471" s="10" t="s">
        <v>1808</v>
      </c>
      <c r="S471" t="s">
        <v>4738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5721</v>
      </c>
      <c r="W471" s="19" t="s">
        <v>5721</v>
      </c>
      <c r="X471" s="19" t="str">
        <f>VLOOKUP(D471,'Info Metodos'!$A$2:$D$90,4,FALSE)</f>
        <v>SI</v>
      </c>
      <c r="Y471" s="19" t="str">
        <f>VLOOKUP(D471,'Info Metodos'!$A$2:$D$90,3,FALSE)</f>
        <v>POST</v>
      </c>
    </row>
    <row r="472" spans="1:25">
      <c r="A472" t="s">
        <v>277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VLOOKUP(B472,BaseMetodos!$A$2:$F$2173,5,FALSE)</f>
        <v>bcibank/v1/altaTraspasoInterno</v>
      </c>
      <c r="E472" t="str">
        <f>VLOOKUP(B472,BaseMetodos!$A$2:$F$1177,6,FALSE)</f>
        <v>alta/traspaso-interno</v>
      </c>
      <c r="F472" s="10" t="s">
        <v>4731</v>
      </c>
      <c r="G472" s="10" t="s">
        <v>4739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4732</v>
      </c>
      <c r="M472" s="10" t="s">
        <v>1739</v>
      </c>
      <c r="N472" s="10" t="s">
        <v>4733</v>
      </c>
      <c r="O472" s="10" t="s">
        <v>4734</v>
      </c>
      <c r="P472" s="10" t="s">
        <v>1503</v>
      </c>
      <c r="Q472" s="10">
        <v>1000</v>
      </c>
      <c r="R472" s="10" t="s">
        <v>1808</v>
      </c>
      <c r="S472" t="s">
        <v>4740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5721</v>
      </c>
      <c r="W472" s="19" t="s">
        <v>5721</v>
      </c>
      <c r="X472" s="19" t="str">
        <f>VLOOKUP(D472,'Info Metodos'!$A$2:$D$90,4,FALSE)</f>
        <v>SI</v>
      </c>
      <c r="Y472" s="19" t="str">
        <f>VLOOKUP(D472,'Info Metodos'!$A$2:$D$90,3,FALSE)</f>
        <v>POST</v>
      </c>
    </row>
    <row r="473" spans="1:25">
      <c r="A473" t="s">
        <v>277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VLOOKUP(B473,BaseMetodos!$A$2:$F$2173,5,FALSE)</f>
        <v>bcibank/v1/altaTraspasoInterno</v>
      </c>
      <c r="E473" t="str">
        <f>VLOOKUP(B473,BaseMetodos!$A$2:$F$1177,6,FALSE)</f>
        <v>alta/traspaso-interno</v>
      </c>
      <c r="F473" s="10" t="s">
        <v>4731</v>
      </c>
      <c r="G473" s="10" t="s">
        <v>1501</v>
      </c>
      <c r="H473" s="10" t="s">
        <v>4741</v>
      </c>
      <c r="I473" s="10" t="s">
        <v>1539</v>
      </c>
      <c r="J473" s="10" t="s">
        <v>1500</v>
      </c>
      <c r="K473" s="10" t="s">
        <v>1503</v>
      </c>
      <c r="L473" s="10" t="s">
        <v>4732</v>
      </c>
      <c r="M473" s="10" t="s">
        <v>1739</v>
      </c>
      <c r="N473" s="10" t="s">
        <v>4733</v>
      </c>
      <c r="O473" s="10" t="s">
        <v>4734</v>
      </c>
      <c r="P473" s="10" t="s">
        <v>1503</v>
      </c>
      <c r="Q473" s="10">
        <v>1000</v>
      </c>
      <c r="R473" s="10" t="s">
        <v>1808</v>
      </c>
      <c r="S473" t="s">
        <v>4742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5721</v>
      </c>
      <c r="W473" s="19" t="s">
        <v>5721</v>
      </c>
      <c r="X473" s="19" t="str">
        <f>VLOOKUP(D473,'Info Metodos'!$A$2:$D$90,4,FALSE)</f>
        <v>SI</v>
      </c>
      <c r="Y473" s="19" t="str">
        <f>VLOOKUP(D473,'Info Metodos'!$A$2:$D$90,3,FALSE)</f>
        <v>POST</v>
      </c>
    </row>
    <row r="474" spans="1:25">
      <c r="A474" t="s">
        <v>277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VLOOKUP(B474,BaseMetodos!$A$2:$F$2173,5,FALSE)</f>
        <v>bcibank/v1/altaTraspasoInterno</v>
      </c>
      <c r="E474" t="str">
        <f>VLOOKUP(B474,BaseMetodos!$A$2:$F$1177,6,FALSE)</f>
        <v>alta/traspaso-interno</v>
      </c>
      <c r="F474" s="10" t="s">
        <v>4731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4732</v>
      </c>
      <c r="M474" s="10" t="s">
        <v>1739</v>
      </c>
      <c r="N474" s="10" t="s">
        <v>4733</v>
      </c>
      <c r="O474" s="10" t="s">
        <v>4734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5721</v>
      </c>
      <c r="W474" s="19" t="s">
        <v>5721</v>
      </c>
      <c r="X474" s="19" t="str">
        <f>VLOOKUP(D474,'Info Metodos'!$A$2:$D$90,4,FALSE)</f>
        <v>SI</v>
      </c>
      <c r="Y474" s="19" t="str">
        <f>VLOOKUP(D474,'Info Metodos'!$A$2:$D$90,3,FALSE)</f>
        <v>POST</v>
      </c>
    </row>
    <row r="475" spans="1:25">
      <c r="A475" t="s">
        <v>277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VLOOKUP(B475,BaseMetodos!$A$2:$F$2173,5,FALSE)</f>
        <v>bcibank/v1/altaTraspasoInterno</v>
      </c>
      <c r="E475" t="str">
        <f>VLOOKUP(B475,BaseMetodos!$A$2:$F$1177,6,FALSE)</f>
        <v>alta/traspaso-interno</v>
      </c>
      <c r="F475" s="10" t="s">
        <v>4731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4732</v>
      </c>
      <c r="M475" s="10" t="s">
        <v>1739</v>
      </c>
      <c r="N475" s="10" t="s">
        <v>4733</v>
      </c>
      <c r="O475" s="10" t="s">
        <v>4734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5721</v>
      </c>
      <c r="W475" s="19" t="s">
        <v>5721</v>
      </c>
      <c r="X475" s="19" t="str">
        <f>VLOOKUP(D475,'Info Metodos'!$A$2:$D$90,4,FALSE)</f>
        <v>SI</v>
      </c>
      <c r="Y475" s="19" t="str">
        <f>VLOOKUP(D475,'Info Metodos'!$A$2:$D$90,3,FALSE)</f>
        <v>POST</v>
      </c>
    </row>
    <row r="476" spans="1:25">
      <c r="A476" t="s">
        <v>277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VLOOKUP(B476,BaseMetodos!$A$2:$F$2173,5,FALSE)</f>
        <v>bcibank/v1/altaTraspasoInterno</v>
      </c>
      <c r="E476" t="str">
        <f>VLOOKUP(B476,BaseMetodos!$A$2:$F$1177,6,FALSE)</f>
        <v>alta/traspaso-interno</v>
      </c>
      <c r="F476" s="10" t="s">
        <v>4731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4732</v>
      </c>
      <c r="M476" s="10" t="s">
        <v>1739</v>
      </c>
      <c r="N476" s="10" t="s">
        <v>4733</v>
      </c>
      <c r="O476" s="10" t="s">
        <v>4734</v>
      </c>
      <c r="P476" s="10" t="s">
        <v>1503</v>
      </c>
      <c r="Q476" s="10">
        <v>1000</v>
      </c>
      <c r="R476" s="10" t="s">
        <v>1808</v>
      </c>
      <c r="S476" t="s">
        <v>4743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5721</v>
      </c>
      <c r="W476" s="19" t="s">
        <v>5721</v>
      </c>
      <c r="X476" s="19" t="str">
        <f>VLOOKUP(D476,'Info Metodos'!$A$2:$D$90,4,FALSE)</f>
        <v>SI</v>
      </c>
      <c r="Y476" s="19" t="str">
        <f>VLOOKUP(D476,'Info Metodos'!$A$2:$D$90,3,FALSE)</f>
        <v>POST</v>
      </c>
    </row>
    <row r="477" spans="1:25">
      <c r="A477" t="s">
        <v>277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VLOOKUP(B477,BaseMetodos!$A$2:$F$2173,5,FALSE)</f>
        <v>bcibank/v1/altaTraspasoInterno</v>
      </c>
      <c r="E477" t="str">
        <f>VLOOKUP(B477,BaseMetodos!$A$2:$F$1177,6,FALSE)</f>
        <v>alta/traspaso-interno</v>
      </c>
      <c r="F477" s="10" t="s">
        <v>4731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4732</v>
      </c>
      <c r="M477" s="10" t="s">
        <v>1739</v>
      </c>
      <c r="N477" s="10" t="s">
        <v>4733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4752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5721</v>
      </c>
      <c r="W477" s="19" t="s">
        <v>5721</v>
      </c>
      <c r="X477" s="19" t="str">
        <f>VLOOKUP(D477,'Info Metodos'!$A$2:$D$90,4,FALSE)</f>
        <v>SI</v>
      </c>
      <c r="Y477" s="19" t="str">
        <f>VLOOKUP(D477,'Info Metodos'!$A$2:$D$90,3,FALSE)</f>
        <v>POST</v>
      </c>
    </row>
    <row r="478" spans="1:25" s="19" customFormat="1" ht="14.5" customHeight="1">
      <c r="A478" t="s">
        <v>277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VLOOKUP(B478,BaseMetodos!$A$2:$F$2173,5,FALSE)</f>
        <v>bcibank/v1/altaOperacionAPV</v>
      </c>
      <c r="E478" s="19" t="str">
        <f>VLOOKUP(B478,BaseMetodos!$A$2:$F$1177,6,FALSE)</f>
        <v>alta/operacion-apv</v>
      </c>
      <c r="F478" s="28" t="s">
        <v>4683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5721</v>
      </c>
      <c r="W478" s="19" t="s">
        <v>5721</v>
      </c>
      <c r="X478" s="19" t="str">
        <f>VLOOKUP(D478,'Info Metodos'!$A$2:$D$90,4,FALSE)</f>
        <v>SI</v>
      </c>
      <c r="Y478" s="19" t="str">
        <f>VLOOKUP(D478,'Info Metodos'!$A$2:$D$90,3,FALSE)</f>
        <v>POST</v>
      </c>
    </row>
    <row r="479" spans="1:25" s="19" customFormat="1" ht="14.5" customHeight="1">
      <c r="A479" t="s">
        <v>277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VLOOKUP(B479,BaseMetodos!$A$2:$F$2173,5,FALSE)</f>
        <v>bcibank/v1/altaOperacionAPV</v>
      </c>
      <c r="E479" s="19" t="str">
        <f>VLOOKUP(B479,BaseMetodos!$A$2:$F$1177,6,FALSE)</f>
        <v>alta/operacion-apv</v>
      </c>
      <c r="F479" s="28" t="s">
        <v>4683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5721</v>
      </c>
      <c r="W479" s="19" t="s">
        <v>5721</v>
      </c>
      <c r="X479" s="19" t="str">
        <f>VLOOKUP(D479,'Info Metodos'!$A$2:$D$90,4,FALSE)</f>
        <v>SI</v>
      </c>
      <c r="Y479" s="19" t="str">
        <f>VLOOKUP(D479,'Info Metodos'!$A$2:$D$90,3,FALSE)</f>
        <v>POST</v>
      </c>
    </row>
    <row r="480" spans="1:25" s="19" customFormat="1" ht="14.5" customHeight="1">
      <c r="A480" t="s">
        <v>277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VLOOKUP(B480,BaseMetodos!$A$2:$F$2173,5,FALSE)</f>
        <v>bcibank/v1/altaOperacionAPV</v>
      </c>
      <c r="E480" s="19" t="str">
        <f>VLOOKUP(B480,BaseMetodos!$A$2:$F$1177,6,FALSE)</f>
        <v>alta/operacion-apv</v>
      </c>
      <c r="F480" s="28" t="s">
        <v>4683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5721</v>
      </c>
      <c r="W480" s="19" t="s">
        <v>5721</v>
      </c>
      <c r="X480" s="19" t="str">
        <f>VLOOKUP(D480,'Info Metodos'!$A$2:$D$90,4,FALSE)</f>
        <v>SI</v>
      </c>
      <c r="Y480" s="19" t="str">
        <f>VLOOKUP(D480,'Info Metodos'!$A$2:$D$90,3,FALSE)</f>
        <v>POST</v>
      </c>
    </row>
    <row r="481" spans="1:35" s="19" customFormat="1" ht="14.5" customHeight="1">
      <c r="A481" t="s">
        <v>277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VLOOKUP(B481,BaseMetodos!$A$2:$F$2173,5,FALSE)</f>
        <v>bcibank/v1/altaOperacionAPV</v>
      </c>
      <c r="E481" s="19" t="str">
        <f>VLOOKUP(B481,BaseMetodos!$A$2:$F$1177,6,FALSE)</f>
        <v>alta/operacion-apv</v>
      </c>
      <c r="F481" s="28" t="s">
        <v>4683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5721</v>
      </c>
      <c r="W481" s="19" t="s">
        <v>5721</v>
      </c>
      <c r="X481" s="19" t="str">
        <f>VLOOKUP(D481,'Info Metodos'!$A$2:$D$90,4,FALSE)</f>
        <v>SI</v>
      </c>
      <c r="Y481" s="19" t="str">
        <f>VLOOKUP(D481,'Info Metodos'!$A$2:$D$90,3,FALSE)</f>
        <v>POST</v>
      </c>
    </row>
    <row r="482" spans="1:35" s="19" customFormat="1" ht="14.5" customHeight="1">
      <c r="A482" t="s">
        <v>277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VLOOKUP(B482,BaseMetodos!$A$2:$F$2173,5,FALSE)</f>
        <v>bcibank/v1/altaOperacionAPV</v>
      </c>
      <c r="E482" s="19" t="str">
        <f>VLOOKUP(B482,BaseMetodos!$A$2:$F$1177,6,FALSE)</f>
        <v>alta/operacion-apv</v>
      </c>
      <c r="F482" s="28" t="s">
        <v>4683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5721</v>
      </c>
      <c r="W482" s="19" t="s">
        <v>5721</v>
      </c>
      <c r="X482" s="19" t="str">
        <f>VLOOKUP(D482,'Info Metodos'!$A$2:$D$90,4,FALSE)</f>
        <v>SI</v>
      </c>
      <c r="Y482" s="19" t="str">
        <f>VLOOKUP(D482,'Info Metodos'!$A$2:$D$90,3,FALSE)</f>
        <v>POST</v>
      </c>
    </row>
    <row r="483" spans="1:35" s="19" customFormat="1" ht="14.5" customHeight="1">
      <c r="A483" t="s">
        <v>277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VLOOKUP(B483,BaseMetodos!$A$2:$F$2173,5,FALSE)</f>
        <v>bcibank/v1/altaOperacionAPV</v>
      </c>
      <c r="E483" s="19" t="str">
        <f>VLOOKUP(B483,BaseMetodos!$A$2:$F$1177,6,FALSE)</f>
        <v>alta/operacion-apv</v>
      </c>
      <c r="F483" s="28" t="s">
        <v>4683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5721</v>
      </c>
      <c r="W483" s="19" t="s">
        <v>5721</v>
      </c>
      <c r="X483" s="19" t="str">
        <f>VLOOKUP(D483,'Info Metodos'!$A$2:$D$90,4,FALSE)</f>
        <v>SI</v>
      </c>
      <c r="Y483" s="19" t="str">
        <f>VLOOKUP(D483,'Info Metodos'!$A$2:$D$90,3,FALSE)</f>
        <v>POST</v>
      </c>
    </row>
    <row r="484" spans="1:35" s="19" customFormat="1" ht="14.5" customHeight="1">
      <c r="A484" t="s">
        <v>277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VLOOKUP(B484,BaseMetodos!$A$2:$F$2173,5,FALSE)</f>
        <v>bcibank/v1/altaOperacionAPV</v>
      </c>
      <c r="E484" s="19" t="str">
        <f>VLOOKUP(B484,BaseMetodos!$A$2:$F$1177,6,FALSE)</f>
        <v>alta/operacion-apv</v>
      </c>
      <c r="F484" s="28" t="s">
        <v>4683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5721</v>
      </c>
      <c r="W484" s="19" t="s">
        <v>5721</v>
      </c>
      <c r="X484" s="19" t="str">
        <f>VLOOKUP(D484,'Info Metodos'!$A$2:$D$90,4,FALSE)</f>
        <v>SI</v>
      </c>
      <c r="Y484" s="19" t="str">
        <f>VLOOKUP(D484,'Info Metodos'!$A$2:$D$90,3,FALSE)</f>
        <v>POST</v>
      </c>
    </row>
    <row r="485" spans="1:35" s="19" customFormat="1" ht="14.5" customHeight="1">
      <c r="A485" t="s">
        <v>277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VLOOKUP(B485,BaseMetodos!$A$2:$F$2173,5,FALSE)</f>
        <v>bcibank/v1/altaOperacionAPV</v>
      </c>
      <c r="E485" s="19" t="str">
        <f>VLOOKUP(B485,BaseMetodos!$A$2:$F$1177,6,FALSE)</f>
        <v>alta/operacion-apv</v>
      </c>
      <c r="F485" s="28" t="s">
        <v>4683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5721</v>
      </c>
      <c r="W485" s="19" t="s">
        <v>5721</v>
      </c>
      <c r="X485" s="19" t="str">
        <f>VLOOKUP(D485,'Info Metodos'!$A$2:$D$90,4,FALSE)</f>
        <v>SI</v>
      </c>
      <c r="Y485" s="19" t="str">
        <f>VLOOKUP(D485,'Info Metodos'!$A$2:$D$90,3,FALSE)</f>
        <v>POST</v>
      </c>
    </row>
    <row r="486" spans="1:35" s="19" customFormat="1" ht="14.5" customHeight="1">
      <c r="A486" t="s">
        <v>277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VLOOKUP(B486,BaseMetodos!$A$2:$F$2173,5,FALSE)</f>
        <v>bcibank/v1/altaOperacionAPV</v>
      </c>
      <c r="E486" s="19" t="str">
        <f>VLOOKUP(B486,BaseMetodos!$A$2:$F$1177,6,FALSE)</f>
        <v>alta/operacion-apv</v>
      </c>
      <c r="F486" s="28" t="s">
        <v>4683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5721</v>
      </c>
      <c r="W486" s="19" t="s">
        <v>5721</v>
      </c>
      <c r="X486" s="19" t="str">
        <f>VLOOKUP(D486,'Info Metodos'!$A$2:$D$90,4,FALSE)</f>
        <v>SI</v>
      </c>
      <c r="Y486" s="19" t="str">
        <f>VLOOKUP(D486,'Info Metodos'!$A$2:$D$90,3,FALSE)</f>
        <v>POST</v>
      </c>
    </row>
    <row r="487" spans="1:35" s="19" customFormat="1" ht="14.5" customHeight="1">
      <c r="A487" t="s">
        <v>277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VLOOKUP(B487,BaseMetodos!$A$2:$F$2173,5,FALSE)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5721</v>
      </c>
      <c r="W487" s="19" t="s">
        <v>5721</v>
      </c>
      <c r="X487" s="19" t="str">
        <f>VLOOKUP(D487,'Info Metodos'!$A$2:$D$90,4,FALSE)</f>
        <v>SI</v>
      </c>
      <c r="Y487" s="19" t="str">
        <f>VLOOKUP(D487,'Info Metodos'!$A$2:$D$90,3,FALSE)</f>
        <v>GET</v>
      </c>
      <c r="Z487"/>
      <c r="AA487"/>
      <c r="AB487"/>
      <c r="AC487"/>
      <c r="AD487"/>
      <c r="AE487"/>
      <c r="AF487"/>
      <c r="AG487"/>
      <c r="AH487"/>
      <c r="AI487"/>
    </row>
    <row r="488" spans="1:35" s="19" customFormat="1" ht="14.5" customHeight="1">
      <c r="A488" t="s">
        <v>277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VLOOKUP(B488,BaseMetodos!$A$2:$F$2173,5,FALSE)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4834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5721</v>
      </c>
      <c r="W488" s="19" t="s">
        <v>5721</v>
      </c>
      <c r="X488" s="19" t="str">
        <f>VLOOKUP(D488,'Info Metodos'!$A$2:$D$90,4,FALSE)</f>
        <v>SI</v>
      </c>
      <c r="Y488" s="19" t="str">
        <f>VLOOKUP(D488,'Info Metodos'!$A$2:$D$90,3,FALSE)</f>
        <v>GET</v>
      </c>
      <c r="Z488"/>
      <c r="AA488"/>
      <c r="AB488"/>
      <c r="AC488"/>
      <c r="AD488"/>
      <c r="AE488"/>
      <c r="AF488"/>
      <c r="AG488"/>
      <c r="AH488"/>
      <c r="AI488"/>
    </row>
    <row r="489" spans="1:35" s="19" customFormat="1" ht="14.5" customHeight="1">
      <c r="A489" t="s">
        <v>277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VLOOKUP(B489,BaseMetodos!$A$2:$F$2173,5,FALSE)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4833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5721</v>
      </c>
      <c r="W489" s="19" t="s">
        <v>5721</v>
      </c>
      <c r="X489" s="19" t="str">
        <f>VLOOKUP(D489,'Info Metodos'!$A$2:$D$90,4,FALSE)</f>
        <v>SI</v>
      </c>
      <c r="Y489" s="19" t="str">
        <f>VLOOKUP(D489,'Info Metodos'!$A$2:$D$90,3,FALSE)</f>
        <v>GET</v>
      </c>
      <c r="Z489"/>
      <c r="AA489"/>
      <c r="AB489"/>
      <c r="AC489"/>
      <c r="AD489"/>
      <c r="AE489"/>
      <c r="AF489"/>
      <c r="AG489"/>
      <c r="AH489"/>
      <c r="AI489"/>
    </row>
    <row r="490" spans="1:35">
      <c r="A490" t="s">
        <v>277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VLOOKUP(B490,BaseMetodos!$A$2:$F$2173,5,FALSE)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5410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5721</v>
      </c>
      <c r="W490" s="19" t="s">
        <v>5721</v>
      </c>
      <c r="X490" s="19" t="str">
        <f>VLOOKUP(D490,'Info Metodos'!$A$2:$D$90,4,FALSE)</f>
        <v>SI</v>
      </c>
      <c r="Y490" s="19" t="str">
        <f>VLOOKUP(D490,'Info Metodos'!$A$2:$D$90,3,FALSE)</f>
        <v>GET</v>
      </c>
    </row>
    <row r="491" spans="1:35">
      <c r="A491" t="s">
        <v>277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VLOOKUP(B491,BaseMetodos!$A$2:$F$2173,5,FALSE)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5411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5721</v>
      </c>
      <c r="W491" s="19" t="s">
        <v>5721</v>
      </c>
      <c r="X491" s="19" t="str">
        <f>VLOOKUP(D491,'Info Metodos'!$A$2:$D$90,4,FALSE)</f>
        <v>SI</v>
      </c>
      <c r="Y491" s="19" t="str">
        <f>VLOOKUP(D491,'Info Metodos'!$A$2:$D$90,3,FALSE)</f>
        <v>GET</v>
      </c>
    </row>
    <row r="492" spans="1:35">
      <c r="A492" t="s">
        <v>277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VLOOKUP(B492,BaseMetodos!$A$2:$F$2173,5,FALSE)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5721</v>
      </c>
      <c r="W492" s="19" t="s">
        <v>5721</v>
      </c>
      <c r="X492" s="19" t="str">
        <f>VLOOKUP(D492,'Info Metodos'!$A$2:$D$90,4,FALSE)</f>
        <v>SI</v>
      </c>
      <c r="Y492" s="19" t="str">
        <f>VLOOKUP(D492,'Info Metodos'!$A$2:$D$90,3,FALSE)</f>
        <v>GET</v>
      </c>
    </row>
    <row r="493" spans="1:35">
      <c r="A493" t="s">
        <v>277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VLOOKUP(B493,BaseMetodos!$A$2:$F$2173,5,FALSE)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5412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5721</v>
      </c>
      <c r="W493" s="19" t="s">
        <v>5721</v>
      </c>
      <c r="X493" s="19" t="str">
        <f>VLOOKUP(D493,'Info Metodos'!$A$2:$D$90,4,FALSE)</f>
        <v>SI</v>
      </c>
      <c r="Y493" s="19" t="str">
        <f>VLOOKUP(D493,'Info Metodos'!$A$2:$D$90,3,FALSE)</f>
        <v>GET</v>
      </c>
    </row>
    <row r="494" spans="1:35">
      <c r="A494" t="s">
        <v>277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VLOOKUP(B494,BaseMetodos!$A$2:$F$2173,5,FALSE)</f>
        <v>bcibank/v1/altaEmisoras</v>
      </c>
      <c r="E494" t="str">
        <f>VLOOKUP(B494,BaseMetodos!$A$2:$F$1177,6,FALSE)</f>
        <v>alta/emisoras</v>
      </c>
      <c r="F494" s="50" t="s">
        <v>5447</v>
      </c>
      <c r="G494" s="42" t="s">
        <v>5451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5448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5721</v>
      </c>
      <c r="W494" s="19" t="s">
        <v>5721</v>
      </c>
      <c r="X494" s="19" t="str">
        <f>VLOOKUP(D494,'Info Metodos'!$A$2:$D$90,4,FALSE)</f>
        <v>NO</v>
      </c>
      <c r="Y494" s="19" t="str">
        <f>VLOOKUP(D494,'Info Metodos'!$A$2:$D$90,3,FALSE)</f>
        <v>POST</v>
      </c>
    </row>
    <row r="495" spans="1:35" ht="14.5" customHeight="1">
      <c r="A495" t="s">
        <v>277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VLOOKUP(B495,BaseMetodos!$A$2:$F$2173,5,FALSE)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5721</v>
      </c>
      <c r="W495" s="19" t="s">
        <v>5721</v>
      </c>
      <c r="X495" s="19" t="str">
        <f>VLOOKUP(D495,'Info Metodos'!$A$2:$D$90,4,FALSE)</f>
        <v>SI</v>
      </c>
      <c r="Y495" s="19" t="str">
        <f>VLOOKUP(D495,'Info Metodos'!$A$2:$D$90,3,FALSE)</f>
        <v>POST</v>
      </c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</row>
    <row r="496" spans="1:35" ht="14.5" customHeight="1">
      <c r="A496" t="s">
        <v>277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VLOOKUP(B496,BaseMetodos!$A$2:$F$2173,5,FALSE)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5721</v>
      </c>
      <c r="W496" s="19" t="s">
        <v>5721</v>
      </c>
      <c r="X496" s="19" t="str">
        <f>VLOOKUP(D496,'Info Metodos'!$A$2:$D$90,4,FALSE)</f>
        <v>SI</v>
      </c>
      <c r="Y496" s="19" t="str">
        <f>VLOOKUP(D496,'Info Metodos'!$A$2:$D$90,3,FALSE)</f>
        <v>POST</v>
      </c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</row>
    <row r="497" spans="1:35" ht="14.5" customHeight="1">
      <c r="A497" t="s">
        <v>277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VLOOKUP(B497,BaseMetodos!$A$2:$F$2173,5,FALSE)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5721</v>
      </c>
      <c r="W497" s="19" t="s">
        <v>5721</v>
      </c>
      <c r="X497" s="19" t="str">
        <f>VLOOKUP(D497,'Info Metodos'!$A$2:$D$90,4,FALSE)</f>
        <v>SI</v>
      </c>
      <c r="Y497" s="19" t="str">
        <f>VLOOKUP(D497,'Info Metodos'!$A$2:$D$90,3,FALSE)</f>
        <v>POST</v>
      </c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</row>
    <row r="498" spans="1:35" ht="14.5" customHeight="1">
      <c r="A498" t="s">
        <v>277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VLOOKUP(B498,BaseMetodos!$A$2:$F$2173,5,FALSE)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5721</v>
      </c>
      <c r="W498" s="19" t="s">
        <v>5721</v>
      </c>
      <c r="X498" s="19" t="str">
        <f>VLOOKUP(D498,'Info Metodos'!$A$2:$D$90,4,FALSE)</f>
        <v>SI</v>
      </c>
      <c r="Y498" s="19" t="str">
        <f>VLOOKUP(D498,'Info Metodos'!$A$2:$D$90,3,FALSE)</f>
        <v>POST</v>
      </c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</row>
    <row r="499" spans="1:35" ht="14.5" customHeight="1">
      <c r="A499" t="s">
        <v>277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VLOOKUP(B499,BaseMetodos!$A$2:$F$2173,5,FALSE)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5721</v>
      </c>
      <c r="W499" s="19" t="s">
        <v>5721</v>
      </c>
      <c r="X499" s="19" t="str">
        <f>VLOOKUP(D499,'Info Metodos'!$A$2:$D$90,4,FALSE)</f>
        <v>SI</v>
      </c>
      <c r="Y499" s="19" t="str">
        <f>VLOOKUP(D499,'Info Metodos'!$A$2:$D$90,3,FALSE)</f>
        <v>POST</v>
      </c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</row>
    <row r="500" spans="1:35" ht="14.5" customHeight="1">
      <c r="A500" t="s">
        <v>277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VLOOKUP(B500,BaseMetodos!$A$2:$F$2173,5,FALSE)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5721</v>
      </c>
      <c r="W500" s="19" t="s">
        <v>5721</v>
      </c>
      <c r="X500" s="19" t="str">
        <f>VLOOKUP(D500,'Info Metodos'!$A$2:$D$90,4,FALSE)</f>
        <v>SI</v>
      </c>
      <c r="Y500" s="19" t="str">
        <f>VLOOKUP(D500,'Info Metodos'!$A$2:$D$90,3,FALSE)</f>
        <v>POST</v>
      </c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</row>
    <row r="501" spans="1:35" ht="14.5" customHeight="1">
      <c r="A501" t="s">
        <v>277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VLOOKUP(B501,BaseMetodos!$A$2:$F$2173,5,FALSE)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5721</v>
      </c>
      <c r="W501" s="19" t="s">
        <v>5721</v>
      </c>
      <c r="X501" s="19" t="str">
        <f>VLOOKUP(D501,'Info Metodos'!$A$2:$D$90,4,FALSE)</f>
        <v>SI</v>
      </c>
      <c r="Y501" s="19" t="str">
        <f>VLOOKUP(D501,'Info Metodos'!$A$2:$D$90,3,FALSE)</f>
        <v>POST</v>
      </c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</row>
    <row r="502" spans="1:35" ht="14.5" customHeight="1">
      <c r="A502" t="s">
        <v>277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VLOOKUP(B502,BaseMetodos!$A$2:$F$2173,5,FALSE)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5721</v>
      </c>
      <c r="W502" s="19" t="s">
        <v>5721</v>
      </c>
      <c r="X502" s="19" t="str">
        <f>VLOOKUP(D502,'Info Metodos'!$A$2:$D$90,4,FALSE)</f>
        <v>SI</v>
      </c>
      <c r="Y502" s="19" t="str">
        <f>VLOOKUP(D502,'Info Metodos'!$A$2:$D$90,3,FALSE)</f>
        <v>POST</v>
      </c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</row>
    <row r="503" spans="1:35">
      <c r="A503" t="s">
        <v>277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VLOOKUP(B503,BaseMetodos!$A$2:$F$2173,5,FALSE)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5553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5721</v>
      </c>
      <c r="W503" s="19" t="s">
        <v>5721</v>
      </c>
      <c r="X503" s="19" t="str">
        <f>VLOOKUP(D503,'Info Metodos'!$A$2:$D$90,4,FALSE)</f>
        <v>SI</v>
      </c>
      <c r="Y503" s="19" t="str">
        <f>VLOOKUP(D503,'Info Metodos'!$A$2:$D$90,3,FALSE)</f>
        <v>PUT</v>
      </c>
    </row>
    <row r="504" spans="1:35">
      <c r="A504" t="s">
        <v>277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VLOOKUP(B504,BaseMetodos!$A$2:$F$2173,5,FALSE)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5721</v>
      </c>
      <c r="W504" s="19" t="s">
        <v>5721</v>
      </c>
      <c r="X504" s="19" t="str">
        <f>VLOOKUP(D504,'Info Metodos'!$A$2:$D$90,4,FALSE)</f>
        <v>SI</v>
      </c>
      <c r="Y504" s="19" t="str">
        <f>VLOOKUP(D504,'Info Metodos'!$A$2:$D$90,3,FALSE)</f>
        <v>PUT</v>
      </c>
    </row>
    <row r="505" spans="1:35">
      <c r="A505" t="s">
        <v>277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VLOOKUP(B505,BaseMetodos!$A$2:$F$2173,5,FALSE)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5555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5721</v>
      </c>
      <c r="W505" s="19" t="s">
        <v>5721</v>
      </c>
      <c r="X505" s="19" t="str">
        <f>VLOOKUP(D505,'Info Metodos'!$A$2:$D$90,4,FALSE)</f>
        <v>SI</v>
      </c>
      <c r="Y505" s="19" t="str">
        <f>VLOOKUP(D505,'Info Metodos'!$A$2:$D$90,3,FALSE)</f>
        <v>PUT</v>
      </c>
    </row>
    <row r="506" spans="1:35">
      <c r="A506" t="s">
        <v>277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VLOOKUP(B506,BaseMetodos!$A$2:$F$2173,5,FALSE)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5556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5721</v>
      </c>
      <c r="W506" s="19" t="s">
        <v>5721</v>
      </c>
      <c r="X506" s="19" t="str">
        <f>VLOOKUP(D506,'Info Metodos'!$A$2:$D$90,4,FALSE)</f>
        <v>SI</v>
      </c>
      <c r="Y506" s="19" t="str">
        <f>VLOOKUP(D506,'Info Metodos'!$A$2:$D$90,3,FALSE)</f>
        <v>PUT</v>
      </c>
    </row>
    <row r="507" spans="1:35">
      <c r="A507" t="s">
        <v>277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VLOOKUP(B507,BaseMetodos!$A$2:$F$2173,5,FALSE)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5557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5721</v>
      </c>
      <c r="W507" s="19" t="s">
        <v>5721</v>
      </c>
      <c r="X507" s="19" t="str">
        <f>VLOOKUP(D507,'Info Metodos'!$A$2:$D$90,4,FALSE)</f>
        <v>SI</v>
      </c>
      <c r="Y507" s="19" t="str">
        <f>VLOOKUP(D507,'Info Metodos'!$A$2:$D$90,3,FALSE)</f>
        <v>PUT</v>
      </c>
    </row>
    <row r="508" spans="1:35">
      <c r="A508" t="s">
        <v>277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VLOOKUP(B508,BaseMetodos!$A$2:$F$2173,5,FALSE)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5562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5721</v>
      </c>
      <c r="W508" s="19" t="s">
        <v>5721</v>
      </c>
      <c r="X508" s="19" t="str">
        <f>VLOOKUP(D508,'Info Metodos'!$A$2:$D$90,4,FALSE)</f>
        <v>SI</v>
      </c>
      <c r="Y508" s="19" t="str">
        <f>VLOOKUP(D508,'Info Metodos'!$A$2:$D$90,3,FALSE)</f>
        <v>PUT</v>
      </c>
    </row>
    <row r="509" spans="1:35">
      <c r="A509" t="s">
        <v>277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VLOOKUP(B509,BaseMetodos!$A$2:$F$2173,5,FALSE)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5561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5721</v>
      </c>
      <c r="W509" s="19" t="s">
        <v>5721</v>
      </c>
      <c r="X509" s="19" t="str">
        <f>VLOOKUP(D509,'Info Metodos'!$A$2:$D$90,4,FALSE)</f>
        <v>SI</v>
      </c>
      <c r="Y509" s="19" t="str">
        <f>VLOOKUP(D509,'Info Metodos'!$A$2:$D$90,3,FALSE)</f>
        <v>PUT</v>
      </c>
    </row>
    <row r="510" spans="1:35">
      <c r="A510" t="s">
        <v>277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VLOOKUP(B510,BaseMetodos!$A$2:$F$2173,5,FALSE)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5646</v>
      </c>
      <c r="S510" t="s">
        <v>5674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5721</v>
      </c>
      <c r="W510" s="19" t="s">
        <v>5721</v>
      </c>
      <c r="X510" s="19" t="str">
        <f>VLOOKUP(D510,'Info Metodos'!$A$2:$D$90,4,FALSE)</f>
        <v>SI</v>
      </c>
      <c r="Y510" s="19" t="str">
        <f>VLOOKUP(D510,'Info Metodos'!$A$2:$D$90,3,FALSE)</f>
        <v>GET</v>
      </c>
    </row>
    <row r="511" spans="1:35">
      <c r="A511" t="s">
        <v>277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VLOOKUP(B511,BaseMetodos!$A$2:$F$2173,5,FALSE)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5647</v>
      </c>
      <c r="S511" t="s">
        <v>5675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5721</v>
      </c>
      <c r="W511" s="19" t="s">
        <v>5721</v>
      </c>
      <c r="X511" s="19" t="str">
        <f>VLOOKUP(D511,'Info Metodos'!$A$2:$D$90,4,FALSE)</f>
        <v>SI</v>
      </c>
      <c r="Y511" s="19" t="str">
        <f>VLOOKUP(D511,'Info Metodos'!$A$2:$D$90,3,FALSE)</f>
        <v>GET</v>
      </c>
    </row>
    <row r="512" spans="1:35">
      <c r="A512" t="s">
        <v>277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VLOOKUP(B512,BaseMetodos!$A$2:$F$2173,5,FALSE)</f>
        <v>bcibank/v1/obtenerListadoDocumentos</v>
      </c>
      <c r="E512" s="19" t="str">
        <f>VLOOKUP(B512,BaseMetodos!$A$2:$F$1177,6,FALSE)</f>
        <v>archivo/documento/lista/busqueda</v>
      </c>
      <c r="F512" s="10" t="s">
        <v>5564</v>
      </c>
      <c r="G512" s="10" t="s">
        <v>5645</v>
      </c>
      <c r="S512" t="s">
        <v>5676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5721</v>
      </c>
      <c r="W512" s="19" t="s">
        <v>5721</v>
      </c>
      <c r="X512" s="19" t="str">
        <f>VLOOKUP(D512,'Info Metodos'!$A$2:$D$90,4,FALSE)</f>
        <v>SI</v>
      </c>
      <c r="Y512" s="19" t="str">
        <f>VLOOKUP(D512,'Info Metodos'!$A$2:$D$90,3,FALSE)</f>
        <v>GET</v>
      </c>
    </row>
    <row r="513" spans="1:25">
      <c r="A513" t="s">
        <v>277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VLOOKUP(B513,BaseMetodos!$A$2:$F$2173,5,FALSE)</f>
        <v>bcibank/v1/obtenerListadoDocumentos</v>
      </c>
      <c r="E513" s="19" t="str">
        <f>VLOOKUP(B513,BaseMetodos!$A$2:$F$1177,6,FALSE)</f>
        <v>archivo/documento/lista/busqueda</v>
      </c>
      <c r="F513" s="10" t="s">
        <v>4703</v>
      </c>
      <c r="G513" s="10" t="s">
        <v>5648</v>
      </c>
      <c r="S513" t="s">
        <v>5677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5721</v>
      </c>
      <c r="W513" s="19" t="s">
        <v>5721</v>
      </c>
      <c r="X513" s="19" t="str">
        <f>VLOOKUP(D513,'Info Metodos'!$A$2:$D$90,4,FALSE)</f>
        <v>SI</v>
      </c>
      <c r="Y513" s="19" t="str">
        <f>VLOOKUP(D513,'Info Metodos'!$A$2:$D$90,3,FALSE)</f>
        <v>GET</v>
      </c>
    </row>
    <row r="514" spans="1:25">
      <c r="A514" t="s">
        <v>277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VLOOKUP(B514,BaseMetodos!$A$2:$F$2173,5,FALSE)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5649</v>
      </c>
      <c r="S514" t="s">
        <v>5678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5721</v>
      </c>
      <c r="W514" s="19" t="s">
        <v>5721</v>
      </c>
      <c r="X514" s="19" t="str">
        <f>VLOOKUP(D514,'Info Metodos'!$A$2:$D$90,4,FALSE)</f>
        <v>SI</v>
      </c>
      <c r="Y514" s="19" t="str">
        <f>VLOOKUP(D514,'Info Metodos'!$A$2:$D$90,3,FALSE)</f>
        <v>GET</v>
      </c>
    </row>
    <row r="515" spans="1:25">
      <c r="A515" t="s">
        <v>277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VLOOKUP(B515,BaseMetodos!$A$2:$F$2173,5,FALSE)</f>
        <v>bcibank/v1/obtenerListadoDocumentos</v>
      </c>
      <c r="E515" s="19" t="str">
        <f>VLOOKUP(B515,BaseMetodos!$A$2:$F$1177,6,FALSE)</f>
        <v>archivo/documento/lista/busqueda</v>
      </c>
      <c r="F515" s="10" t="s">
        <v>5565</v>
      </c>
      <c r="G515" s="10" t="s">
        <v>5650</v>
      </c>
      <c r="S515" t="s">
        <v>5679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5721</v>
      </c>
      <c r="W515" s="19" t="s">
        <v>5721</v>
      </c>
      <c r="X515" s="19" t="str">
        <f>VLOOKUP(D515,'Info Metodos'!$A$2:$D$90,4,FALSE)</f>
        <v>SI</v>
      </c>
      <c r="Y515" s="19" t="str">
        <f>VLOOKUP(D515,'Info Metodos'!$A$2:$D$90,3,FALSE)</f>
        <v>GET</v>
      </c>
    </row>
    <row r="516" spans="1:25">
      <c r="A516" t="s">
        <v>277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VLOOKUP(B516,BaseMetodos!$A$2:$F$2173,5,FALSE)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5651</v>
      </c>
      <c r="S516" t="s">
        <v>5567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5721</v>
      </c>
      <c r="W516" s="19" t="s">
        <v>5721</v>
      </c>
      <c r="X516" s="19" t="str">
        <f>VLOOKUP(D516,'Info Metodos'!$A$2:$D$90,4,FALSE)</f>
        <v>SI</v>
      </c>
      <c r="Y516" s="19" t="str">
        <f>VLOOKUP(D516,'Info Metodos'!$A$2:$D$90,3,FALSE)</f>
        <v>GET</v>
      </c>
    </row>
    <row r="517" spans="1:25">
      <c r="A517" t="s">
        <v>277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VLOOKUP(B517,BaseMetodos!$A$2:$F$2173,5,FALSE)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5651</v>
      </c>
      <c r="S517" t="s">
        <v>5566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5721</v>
      </c>
      <c r="W517" s="19" t="s">
        <v>5721</v>
      </c>
      <c r="X517" s="19" t="str">
        <f>VLOOKUP(D517,'Info Metodos'!$A$2:$D$90,4,FALSE)</f>
        <v>SI</v>
      </c>
      <c r="Y517" s="19" t="str">
        <f>VLOOKUP(D517,'Info Metodos'!$A$2:$D$90,3,FALSE)</f>
        <v>GET</v>
      </c>
    </row>
    <row r="518" spans="1:25">
      <c r="A518" t="s">
        <v>277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VLOOKUP(B518,BaseMetodos!$A$2:$F$2173,5,FALSE)</f>
        <v>bcibank/v1/obtenerListadoDocumentos</v>
      </c>
      <c r="E518" s="19" t="str">
        <f>VLOOKUP(B518,BaseMetodos!$A$2:$F$1177,6,FALSE)</f>
        <v>archivo/documento/lista/busqueda</v>
      </c>
      <c r="F518" s="10" t="s">
        <v>5564</v>
      </c>
      <c r="G518" s="10" t="s">
        <v>5651</v>
      </c>
      <c r="S518" t="s">
        <v>5568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5721</v>
      </c>
      <c r="W518" s="19" t="s">
        <v>5721</v>
      </c>
      <c r="X518" s="19" t="str">
        <f>VLOOKUP(D518,'Info Metodos'!$A$2:$D$90,4,FALSE)</f>
        <v>SI</v>
      </c>
      <c r="Y518" s="19" t="str">
        <f>VLOOKUP(D518,'Info Metodos'!$A$2:$D$90,3,FALSE)</f>
        <v>GET</v>
      </c>
    </row>
    <row r="519" spans="1:25">
      <c r="A519" t="s">
        <v>277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VLOOKUP(B519,BaseMetodos!$A$2:$F$2173,5,FALSE)</f>
        <v>bcibank/v1/obtenerListadoDocumentos</v>
      </c>
      <c r="E519" s="19" t="str">
        <f>VLOOKUP(B519,BaseMetodos!$A$2:$F$1177,6,FALSE)</f>
        <v>archivo/documento/lista/busqueda</v>
      </c>
      <c r="F519" s="10" t="s">
        <v>4703</v>
      </c>
      <c r="G519" s="10" t="s">
        <v>5572</v>
      </c>
      <c r="S519" t="s">
        <v>5569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5721</v>
      </c>
      <c r="W519" s="19" t="s">
        <v>5721</v>
      </c>
      <c r="X519" s="19" t="str">
        <f>VLOOKUP(D519,'Info Metodos'!$A$2:$D$90,4,FALSE)</f>
        <v>SI</v>
      </c>
      <c r="Y519" s="19" t="str">
        <f>VLOOKUP(D519,'Info Metodos'!$A$2:$D$90,3,FALSE)</f>
        <v>GET</v>
      </c>
    </row>
    <row r="520" spans="1:25">
      <c r="A520" t="s">
        <v>277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VLOOKUP(B520,BaseMetodos!$A$2:$F$2173,5,FALSE)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5572</v>
      </c>
      <c r="S520" t="s">
        <v>5570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5721</v>
      </c>
      <c r="W520" s="19" t="s">
        <v>5721</v>
      </c>
      <c r="X520" s="19" t="str">
        <f>VLOOKUP(D520,'Info Metodos'!$A$2:$D$90,4,FALSE)</f>
        <v>SI</v>
      </c>
      <c r="Y520" s="19" t="str">
        <f>VLOOKUP(D520,'Info Metodos'!$A$2:$D$90,3,FALSE)</f>
        <v>GET</v>
      </c>
    </row>
    <row r="521" spans="1:25">
      <c r="A521" t="s">
        <v>277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VLOOKUP(B521,BaseMetodos!$A$2:$F$2173,5,FALSE)</f>
        <v>bcibank/v1/obtenerListadoDocumentos</v>
      </c>
      <c r="E521" s="19" t="str">
        <f>VLOOKUP(B521,BaseMetodos!$A$2:$F$1177,6,FALSE)</f>
        <v>archivo/documento/lista/busqueda</v>
      </c>
      <c r="F521" s="10" t="s">
        <v>5565</v>
      </c>
      <c r="G521" s="10" t="s">
        <v>5572</v>
      </c>
      <c r="S521" t="s">
        <v>5571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5721</v>
      </c>
      <c r="W521" s="19" t="s">
        <v>5721</v>
      </c>
      <c r="X521" s="19" t="str">
        <f>VLOOKUP(D521,'Info Metodos'!$A$2:$D$90,4,FALSE)</f>
        <v>SI</v>
      </c>
      <c r="Y521" s="19" t="str">
        <f>VLOOKUP(D521,'Info Metodos'!$A$2:$D$90,3,FALSE)</f>
        <v>GET</v>
      </c>
    </row>
    <row r="522" spans="1:25">
      <c r="A522" t="s">
        <v>277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VLOOKUP(B522,BaseMetodos!$A$2:$F$2173,5,FALSE)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3626</v>
      </c>
      <c r="S522" t="s">
        <v>5574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5721</v>
      </c>
      <c r="W522" s="19" t="s">
        <v>5721</v>
      </c>
      <c r="X522" s="19" t="str">
        <f>VLOOKUP(D522,'Info Metodos'!$A$2:$D$90,4,FALSE)</f>
        <v>SI</v>
      </c>
      <c r="Y522" s="19" t="str">
        <f>VLOOKUP(D522,'Info Metodos'!$A$2:$D$90,3,FALSE)</f>
        <v>PUT</v>
      </c>
    </row>
    <row r="523" spans="1:25">
      <c r="A523" t="s">
        <v>277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VLOOKUP(B523,BaseMetodos!$A$2:$F$2173,5,FALSE)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5573</v>
      </c>
      <c r="S523" t="s">
        <v>5574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5721</v>
      </c>
      <c r="W523" s="19" t="s">
        <v>5721</v>
      </c>
      <c r="X523" s="19" t="str">
        <f>VLOOKUP(D523,'Info Metodos'!$A$2:$D$90,4,FALSE)</f>
        <v>SI</v>
      </c>
      <c r="Y523" s="19" t="str">
        <f>VLOOKUP(D523,'Info Metodos'!$A$2:$D$90,3,FALSE)</f>
        <v>PUT</v>
      </c>
    </row>
    <row r="524" spans="1:25">
      <c r="A524" t="s">
        <v>277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VLOOKUP(B524,BaseMetodos!$A$2:$F$2173,5,FALSE)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3626</v>
      </c>
      <c r="S524" t="s">
        <v>5575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5721</v>
      </c>
      <c r="W524" s="19" t="s">
        <v>5721</v>
      </c>
      <c r="X524" s="19" t="str">
        <f>VLOOKUP(D524,'Info Metodos'!$A$2:$D$90,4,FALSE)</f>
        <v>SI</v>
      </c>
      <c r="Y524" s="19" t="str">
        <f>VLOOKUP(D524,'Info Metodos'!$A$2:$D$90,3,FALSE)</f>
        <v>PUT</v>
      </c>
    </row>
    <row r="525" spans="1:25">
      <c r="A525" t="s">
        <v>277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VLOOKUP(B525,BaseMetodos!$A$2:$F$2173,5,FALSE)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5573</v>
      </c>
      <c r="S525" t="s">
        <v>5575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5721</v>
      </c>
      <c r="W525" s="19" t="s">
        <v>5721</v>
      </c>
      <c r="X525" s="19" t="str">
        <f>VLOOKUP(D525,'Info Metodos'!$A$2:$D$90,4,FALSE)</f>
        <v>SI</v>
      </c>
      <c r="Y525" s="19" t="str">
        <f>VLOOKUP(D525,'Info Metodos'!$A$2:$D$90,3,FALSE)</f>
        <v>PUT</v>
      </c>
    </row>
    <row r="526" spans="1:25">
      <c r="A526" t="s">
        <v>277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VLOOKUP(B526,BaseMetodos!$A$2:$F$2173,5,FALSE)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5721</v>
      </c>
      <c r="W526" s="19" t="s">
        <v>5721</v>
      </c>
      <c r="X526" s="19" t="str">
        <f>VLOOKUP(D526,'Info Metodos'!$A$2:$D$90,4,FALSE)</f>
        <v>SI</v>
      </c>
      <c r="Y526" s="19" t="str">
        <f>VLOOKUP(D526,'Info Metodos'!$A$2:$D$90,3,FALSE)</f>
        <v>PUT</v>
      </c>
    </row>
    <row r="527" spans="1:25">
      <c r="A527" t="s">
        <v>277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VLOOKUP(B527,BaseMetodos!$A$2:$F$2173,5,FALSE)</f>
        <v>bcibank/v1/modificarEstadoFirmaDocumento</v>
      </c>
      <c r="E527" s="19" t="str">
        <f>VLOOKUP(B527,BaseMetodos!$A$2:$F$2173,6,FALSE)</f>
        <v>archivo/documento/firma/modificacion</v>
      </c>
      <c r="F527" s="10">
        <v>5389643</v>
      </c>
      <c r="G527" s="10" t="s">
        <v>5576</v>
      </c>
      <c r="S527" t="s">
        <v>5577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5721</v>
      </c>
      <c r="W527" s="19" t="s">
        <v>5721</v>
      </c>
      <c r="X527" s="19" t="str">
        <f>VLOOKUP(D527,'Info Metodos'!$A$2:$D$90,4,FALSE)</f>
        <v>SI</v>
      </c>
      <c r="Y527" s="19" t="str">
        <f>VLOOKUP(D527,'Info Metodos'!$A$2:$D$90,3,FALSE)</f>
        <v>PUT</v>
      </c>
    </row>
    <row r="528" spans="1:25" s="79" customFormat="1">
      <c r="A528" s="79" t="s">
        <v>1</v>
      </c>
      <c r="B528" s="80">
        <v>1179</v>
      </c>
      <c r="C528" s="80" t="s">
        <v>5656</v>
      </c>
      <c r="D528" s="80" t="str">
        <f>VLOOKUP(B528,BaseMetodos!$A$2:$F$2173,5,FALSE)</f>
        <v>abq/fronton/saldoCartera</v>
      </c>
      <c r="E528" s="80" t="str">
        <f>VLOOKUP(B528,BaseMetodos!$A$2:$F$2173,6,FALSE)</f>
        <v>abq/fronton/saldoCartera</v>
      </c>
      <c r="F528" s="81" t="s">
        <v>5658</v>
      </c>
      <c r="G528" s="81" t="s">
        <v>5658</v>
      </c>
      <c r="H528" s="82"/>
      <c r="I528" s="82"/>
      <c r="J528" s="82"/>
      <c r="K528" s="82"/>
      <c r="L528" s="82"/>
      <c r="M528" s="82"/>
      <c r="N528" s="82"/>
      <c r="O528" s="82"/>
      <c r="P528" s="82"/>
      <c r="Q528" s="82"/>
      <c r="R528" s="82"/>
      <c r="S528" s="79" t="s">
        <v>5657</v>
      </c>
      <c r="T528" s="83" t="str">
        <f>paramGPL(BaseParametros!$C$385:$E$387,F528:G528)</f>
        <v>{"usuario":"string", "cartera":"string"}</v>
      </c>
      <c r="U528" s="79" t="s">
        <v>5656</v>
      </c>
      <c r="V528" s="80" t="s">
        <v>5721</v>
      </c>
      <c r="W528" s="80" t="s">
        <v>5721</v>
      </c>
      <c r="X528" s="80" t="str">
        <f>VLOOKUP(D528,'Info Metodos'!$A$2:$D$90,4,FALSE)</f>
        <v>NO</v>
      </c>
      <c r="Y528" s="80" t="str">
        <f>VLOOKUP(D528,'Info Metodos'!$A$2:$D$90,3,FALSE)</f>
        <v>POST</v>
      </c>
    </row>
    <row r="529" spans="1:25">
      <c r="A529" t="s">
        <v>1</v>
      </c>
      <c r="B529" s="19">
        <v>1179</v>
      </c>
      <c r="C529" s="19" t="s">
        <v>5656</v>
      </c>
      <c r="D529" s="19" t="str">
        <f>VLOOKUP(B529,BaseMetodos!$A$2:$F$2173,5,FALSE)</f>
        <v>abq/fronton/saldoCartera</v>
      </c>
      <c r="E529" s="19" t="str">
        <f>VLOOKUP(B529,BaseMetodos!$A$2:$F$2173,6,FALSE)</f>
        <v>abq/fronton/saldoCartera</v>
      </c>
      <c r="F529" s="10">
        <v>0</v>
      </c>
      <c r="G529" s="10">
        <v>0</v>
      </c>
      <c r="S529" t="s">
        <v>5659</v>
      </c>
      <c r="T529" s="2" t="str">
        <f>paramGPL(BaseParametros!$C$385:$E$387,F529:G529)</f>
        <v>{"usuario":0, "cartera":0}</v>
      </c>
      <c r="U529" t="s">
        <v>5656</v>
      </c>
      <c r="V529" s="19" t="s">
        <v>5721</v>
      </c>
      <c r="W529" s="19" t="s">
        <v>5721</v>
      </c>
      <c r="X529" s="19" t="str">
        <f>VLOOKUP(D529,'Info Metodos'!$A$2:$D$90,4,FALSE)</f>
        <v>NO</v>
      </c>
      <c r="Y529" s="19" t="str">
        <f>VLOOKUP(D529,'Info Metodos'!$A$2:$D$90,3,FALSE)</f>
        <v>POST</v>
      </c>
    </row>
    <row r="530" spans="1:25">
      <c r="A530" t="s">
        <v>1</v>
      </c>
      <c r="B530" s="19">
        <v>1179</v>
      </c>
      <c r="C530" s="19" t="s">
        <v>5656</v>
      </c>
      <c r="D530" s="19" t="str">
        <f>VLOOKUP(B530,BaseMetodos!$A$2:$F$2173,5,FALSE)</f>
        <v>abq/fronton/saldoCartera</v>
      </c>
      <c r="E530" s="19" t="str">
        <f>VLOOKUP(B530,BaseMetodos!$A$2:$F$2173,6,FALSE)</f>
        <v>abq/fronton/saldoCartera</v>
      </c>
      <c r="F530" s="10" t="s">
        <v>3</v>
      </c>
      <c r="G530" s="10" t="s">
        <v>3</v>
      </c>
      <c r="S530" t="s">
        <v>5660</v>
      </c>
      <c r="T530" s="2" t="str">
        <f>paramGPL(BaseParametros!$C$385:$E$387,F530:G530)</f>
        <v>{"usuario":"", "cartera":""}</v>
      </c>
      <c r="U530" t="s">
        <v>5656</v>
      </c>
      <c r="V530" s="19" t="s">
        <v>5721</v>
      </c>
      <c r="W530" s="19" t="s">
        <v>5721</v>
      </c>
      <c r="X530" s="19" t="str">
        <f>VLOOKUP(D530,'Info Metodos'!$A$2:$D$90,4,FALSE)</f>
        <v>NO</v>
      </c>
      <c r="Y530" s="19" t="str">
        <f>VLOOKUP(D530,'Info Metodos'!$A$2:$D$90,3,FALSE)</f>
        <v>POST</v>
      </c>
    </row>
    <row r="531" spans="1:25">
      <c r="A531" t="s">
        <v>1</v>
      </c>
      <c r="B531" s="19">
        <v>1179</v>
      </c>
      <c r="C531" s="19" t="s">
        <v>5656</v>
      </c>
      <c r="D531" s="19" t="str">
        <f>VLOOKUP(B531,BaseMetodos!$A$2:$F$2173,5,FALSE)</f>
        <v>abq/fronton/saldoCartera</v>
      </c>
      <c r="E531" s="19" t="str">
        <f>VLOOKUP(B531,BaseMetodos!$A$2:$F$2173,6,FALSE)</f>
        <v>abq/fronton/saldoCartera</v>
      </c>
      <c r="F531" s="104" t="s">
        <v>1588</v>
      </c>
      <c r="G531" s="10" t="s">
        <v>3</v>
      </c>
      <c r="S531" t="s">
        <v>5661</v>
      </c>
      <c r="T531" s="2" t="str">
        <f>"{ "&amp;F531&amp;": 1 }"</f>
        <v>{ "usuario": 1 }</v>
      </c>
      <c r="U531" t="s">
        <v>5656</v>
      </c>
      <c r="V531" s="19" t="s">
        <v>5721</v>
      </c>
      <c r="W531" s="19" t="s">
        <v>5721</v>
      </c>
      <c r="X531" s="19" t="str">
        <f>VLOOKUP(D531,'Info Metodos'!$A$2:$D$90,4,FALSE)</f>
        <v>NO</v>
      </c>
      <c r="Y531" s="19" t="str">
        <f>VLOOKUP(D531,'Info Metodos'!$A$2:$D$90,3,FALSE)</f>
        <v>POST</v>
      </c>
    </row>
    <row r="532" spans="1:25">
      <c r="A532" t="s">
        <v>1</v>
      </c>
      <c r="B532" s="19">
        <v>1179</v>
      </c>
      <c r="C532" s="19" t="s">
        <v>5656</v>
      </c>
      <c r="D532" s="19" t="str">
        <f>VLOOKUP(B532,BaseMetodos!$A$2:$F$2173,5,FALSE)</f>
        <v>abq/fronton/saldoCartera</v>
      </c>
      <c r="E532" s="19" t="str">
        <f>VLOOKUP(B532,BaseMetodos!$A$2:$F$2173,6,FALSE)</f>
        <v>abq/fronton/saldoCartera</v>
      </c>
      <c r="F532" s="104" t="s">
        <v>1524</v>
      </c>
      <c r="G532" s="10" t="s">
        <v>3</v>
      </c>
      <c r="S532" t="s">
        <v>5662</v>
      </c>
      <c r="T532" s="2" t="str">
        <f>"{ "&amp;F532&amp;": 1 }"</f>
        <v>{ "cartera": 1 }</v>
      </c>
      <c r="U532" t="s">
        <v>5656</v>
      </c>
      <c r="V532" s="19" t="s">
        <v>5721</v>
      </c>
      <c r="W532" s="19" t="s">
        <v>5721</v>
      </c>
      <c r="X532" s="19" t="str">
        <f>VLOOKUP(D532,'Info Metodos'!$A$2:$D$90,4,FALSE)</f>
        <v>NO</v>
      </c>
      <c r="Y532" s="19" t="str">
        <f>VLOOKUP(D532,'Info Metodos'!$A$2:$D$90,3,FALSE)</f>
        <v>POST</v>
      </c>
    </row>
    <row r="533" spans="1:25">
      <c r="A533" t="s">
        <v>1</v>
      </c>
      <c r="B533" s="19">
        <v>1179</v>
      </c>
      <c r="C533" s="19" t="s">
        <v>5656</v>
      </c>
      <c r="D533" s="19" t="str">
        <f>VLOOKUP(B533,BaseMetodos!$A$2:$F$2173,5,FALSE)</f>
        <v>abq/fronton/saldoCartera</v>
      </c>
      <c r="E533" s="19" t="str">
        <f>VLOOKUP(B533,BaseMetodos!$A$2:$F$2173,6,FALSE)</f>
        <v>abq/fronton/saldoCartera</v>
      </c>
      <c r="F533" s="10" t="s">
        <v>5663</v>
      </c>
      <c r="G533" s="104" t="s">
        <v>3</v>
      </c>
      <c r="S533" t="s">
        <v>5664</v>
      </c>
      <c r="T533" s="2" t="str">
        <f>"{ "&amp;F533&amp;": 1 }"</f>
        <v>{ "carteraxx": 1 }</v>
      </c>
      <c r="U533" t="s">
        <v>5656</v>
      </c>
      <c r="V533" s="19" t="s">
        <v>5721</v>
      </c>
      <c r="W533" s="19" t="s">
        <v>5721</v>
      </c>
      <c r="X533" s="19" t="str">
        <f>VLOOKUP(D533,'Info Metodos'!$A$2:$D$90,4,FALSE)</f>
        <v>NO</v>
      </c>
      <c r="Y533" s="19" t="str">
        <f>VLOOKUP(D533,'Info Metodos'!$A$2:$D$90,3,FALSE)</f>
        <v>POST</v>
      </c>
    </row>
    <row r="534" spans="1:25">
      <c r="A534" t="s">
        <v>1</v>
      </c>
      <c r="B534" s="19">
        <v>1179</v>
      </c>
      <c r="C534" s="19" t="s">
        <v>5656</v>
      </c>
      <c r="D534" s="19" t="str">
        <f>VLOOKUP(B534,BaseMetodos!$A$2:$F$2173,5,FALSE)</f>
        <v>abq/fronton/saldoCartera</v>
      </c>
      <c r="E534" s="19" t="str">
        <f>VLOOKUP(B534,BaseMetodos!$A$2:$F$2173,6,FALSE)</f>
        <v>abq/fronton/saldoCartera</v>
      </c>
      <c r="F534" s="104"/>
      <c r="G534" s="104"/>
      <c r="S534" t="s">
        <v>5665</v>
      </c>
      <c r="T534" s="2" t="str">
        <f>"{  }"</f>
        <v>{  }</v>
      </c>
      <c r="U534" t="s">
        <v>5656</v>
      </c>
      <c r="V534" s="19" t="s">
        <v>5721</v>
      </c>
      <c r="W534" s="19" t="s">
        <v>5721</v>
      </c>
      <c r="X534" s="19" t="str">
        <f>VLOOKUP(D534,'Info Metodos'!$A$2:$D$90,4,FALSE)</f>
        <v>NO</v>
      </c>
      <c r="Y534" s="19" t="str">
        <f>VLOOKUP(D534,'Info Metodos'!$A$2:$D$90,3,FALSE)</f>
        <v>POST</v>
      </c>
    </row>
    <row r="535" spans="1:25">
      <c r="A535" t="s">
        <v>1</v>
      </c>
      <c r="B535" s="19">
        <v>1179</v>
      </c>
      <c r="C535" s="19" t="s">
        <v>5656</v>
      </c>
      <c r="D535" s="19" t="str">
        <f>VLOOKUP(B535,BaseMetodos!$A$2:$F$2173,5,FALSE)</f>
        <v>abq/fronton/saldoCartera</v>
      </c>
      <c r="E535" s="19" t="str">
        <f>VLOOKUP(B535,BaseMetodos!$A$2:$F$2173,6,FALSE)</f>
        <v>abq/fronton/saldoCartera</v>
      </c>
      <c r="F535" s="10" t="s">
        <v>5667</v>
      </c>
      <c r="G535" s="104" t="s">
        <v>5578</v>
      </c>
      <c r="S535" t="s">
        <v>5666</v>
      </c>
      <c r="T535" s="2" t="str">
        <f>paramGPL(BaseParametros!$C$385:$E$387,F535:G535)</f>
        <v>{"usuario":"1111", "cartera":"706"}</v>
      </c>
      <c r="U535" t="s">
        <v>5656</v>
      </c>
      <c r="V535" s="19" t="s">
        <v>5721</v>
      </c>
      <c r="W535" s="19" t="s">
        <v>5721</v>
      </c>
      <c r="X535" s="19" t="str">
        <f>VLOOKUP(D535,'Info Metodos'!$A$2:$D$90,4,FALSE)</f>
        <v>NO</v>
      </c>
      <c r="Y535" s="19" t="str">
        <f>VLOOKUP(D535,'Info Metodos'!$A$2:$D$90,3,FALSE)</f>
        <v>POST</v>
      </c>
    </row>
    <row r="536" spans="1:25">
      <c r="A536" t="s">
        <v>1</v>
      </c>
      <c r="B536" s="19">
        <v>1179</v>
      </c>
      <c r="C536" s="19" t="s">
        <v>5656</v>
      </c>
      <c r="D536" s="19" t="str">
        <f>VLOOKUP(B536,BaseMetodos!$A$2:$F$2173,5,FALSE)</f>
        <v>abq/fronton/saldoCartera</v>
      </c>
      <c r="E536" s="19" t="str">
        <f>VLOOKUP(B536,BaseMetodos!$A$2:$F$2173,6,FALSE)</f>
        <v>abq/fronton/saldoCartera</v>
      </c>
      <c r="F536" s="10" t="s">
        <v>6107</v>
      </c>
      <c r="G536" s="104" t="s">
        <v>5578</v>
      </c>
      <c r="S536" t="s">
        <v>6108</v>
      </c>
      <c r="T536" s="2" t="str">
        <f>paramGPL(BaseParametros!$C$385:$E$387,F536:G536)</f>
        <v>{"usuario":"10114", "cartera":"706"}</v>
      </c>
      <c r="U536" t="s">
        <v>5656</v>
      </c>
      <c r="V536" s="19" t="s">
        <v>5721</v>
      </c>
      <c r="W536" s="19" t="s">
        <v>5721</v>
      </c>
      <c r="X536" s="19" t="str">
        <f>VLOOKUP(D536,'Info Metodos'!$A$2:$D$90,4,FALSE)</f>
        <v>NO</v>
      </c>
      <c r="Y536" s="19" t="str">
        <f>VLOOKUP(D536,'Info Metodos'!$A$2:$D$90,3,FALSE)</f>
        <v>POST</v>
      </c>
    </row>
    <row r="537" spans="1:25">
      <c r="A537" t="s">
        <v>1</v>
      </c>
      <c r="B537" s="19">
        <v>1179</v>
      </c>
      <c r="C537" s="19" t="s">
        <v>5656</v>
      </c>
      <c r="D537" s="19" t="str">
        <f>VLOOKUP(B537,BaseMetodos!$A$2:$F$2173,5,FALSE)</f>
        <v>abq/fronton/saldoCartera</v>
      </c>
      <c r="E537" s="19" t="str">
        <f>VLOOKUP(B537,BaseMetodos!$A$2:$F$2173,6,FALSE)</f>
        <v>abq/fronton/saldoCartera</v>
      </c>
      <c r="F537" s="104" t="s">
        <v>266</v>
      </c>
      <c r="G537" s="10" t="s">
        <v>5667</v>
      </c>
      <c r="S537" t="s">
        <v>5668</v>
      </c>
      <c r="T537" s="2" t="str">
        <f>paramGPL(BaseParametros!$C$385:$E$387,F537:G537)</f>
        <v>{"usuario":"1", "cartera":"1111"}</v>
      </c>
      <c r="U537" t="s">
        <v>5656</v>
      </c>
      <c r="V537" s="19" t="s">
        <v>5721</v>
      </c>
      <c r="W537" s="19" t="s">
        <v>5721</v>
      </c>
      <c r="X537" s="19" t="str">
        <f>VLOOKUP(D537,'Info Metodos'!$A$2:$D$90,4,FALSE)</f>
        <v>NO</v>
      </c>
      <c r="Y537" s="19" t="str">
        <f>VLOOKUP(D537,'Info Metodos'!$A$2:$D$90,3,FALSE)</f>
        <v>POST</v>
      </c>
    </row>
    <row r="538" spans="1:25">
      <c r="A538" t="s">
        <v>1</v>
      </c>
      <c r="B538" s="19">
        <v>1179</v>
      </c>
      <c r="C538" s="19" t="s">
        <v>5656</v>
      </c>
      <c r="D538" s="19" t="str">
        <f>VLOOKUP(B538,BaseMetodos!$A$2:$F$2173,5,FALSE)</f>
        <v>abq/fronton/saldoCartera</v>
      </c>
      <c r="E538" s="19" t="str">
        <f>VLOOKUP(B538,BaseMetodos!$A$2:$F$2173,6,FALSE)</f>
        <v>abq/fronton/saldoCartera</v>
      </c>
      <c r="F538" s="104" t="s">
        <v>266</v>
      </c>
      <c r="G538" s="104" t="s">
        <v>5670</v>
      </c>
      <c r="S538" t="s">
        <v>5669</v>
      </c>
      <c r="T538" s="2" t="str">
        <f>paramGPL(BaseParametros!$C$385:$E$387,F538:G538)</f>
        <v>{"usuario":"1", "cartera":"542"}</v>
      </c>
      <c r="U538" t="s">
        <v>5656</v>
      </c>
      <c r="V538" s="19" t="s">
        <v>5721</v>
      </c>
      <c r="W538" s="19" t="s">
        <v>5721</v>
      </c>
      <c r="X538" s="19" t="str">
        <f>VLOOKUP(D538,'Info Metodos'!$A$2:$D$90,4,FALSE)</f>
        <v>NO</v>
      </c>
      <c r="Y538" s="19" t="str">
        <f>VLOOKUP(D538,'Info Metodos'!$A$2:$D$90,3,FALSE)</f>
        <v>POST</v>
      </c>
    </row>
    <row r="539" spans="1:25">
      <c r="A539" t="s">
        <v>1</v>
      </c>
      <c r="B539" s="19">
        <v>1179</v>
      </c>
      <c r="C539" s="19" t="s">
        <v>5656</v>
      </c>
      <c r="D539" s="19" t="str">
        <f>VLOOKUP(B539,BaseMetodos!$A$2:$F$2173,5,FALSE)</f>
        <v>abq/fronton/saldoCartera</v>
      </c>
      <c r="E539" s="19" t="str">
        <f>VLOOKUP(B539,BaseMetodos!$A$2:$F$2173,6,FALSE)</f>
        <v>abq/fronton/saldoCartera</v>
      </c>
      <c r="F539" s="104" t="s">
        <v>266</v>
      </c>
      <c r="G539" s="104" t="s">
        <v>5578</v>
      </c>
      <c r="S539" t="s">
        <v>5671</v>
      </c>
      <c r="T539" s="2" t="str">
        <f>paramGPL(BaseParametros!$C$385:$E$387,F539:G539)</f>
        <v>{"usuario":"1", "cartera":"706"}</v>
      </c>
      <c r="U539" t="s">
        <v>5656</v>
      </c>
      <c r="V539" s="19" t="s">
        <v>5721</v>
      </c>
      <c r="W539" s="19" t="s">
        <v>5721</v>
      </c>
      <c r="X539" s="19" t="str">
        <f>VLOOKUP(D539,'Info Metodos'!$A$2:$D$90,4,FALSE)</f>
        <v>NO</v>
      </c>
      <c r="Y539" s="19" t="str">
        <f>VLOOKUP(D539,'Info Metodos'!$A$2:$D$90,3,FALSE)</f>
        <v>POST</v>
      </c>
    </row>
    <row r="540" spans="1:25">
      <c r="A540" t="s">
        <v>1</v>
      </c>
      <c r="B540" s="19">
        <v>1180</v>
      </c>
      <c r="C540" s="19" t="s">
        <v>5656</v>
      </c>
      <c r="D540" s="19" t="str">
        <f>VLOOKUP(B540,BaseMetodos!$A$2:$F$2173,5,FALSE)</f>
        <v>abq/fronton/patrimonioCartera</v>
      </c>
      <c r="E540" s="19" t="str">
        <f>VLOOKUP(B540,BaseMetodos!$A$2:$F$2173,6,FALSE)</f>
        <v>abq/fronton/patrimonioCartera</v>
      </c>
      <c r="F540" s="10" t="s">
        <v>5658</v>
      </c>
      <c r="G540" s="10" t="s">
        <v>5658</v>
      </c>
      <c r="S540" t="s">
        <v>5657</v>
      </c>
      <c r="T540" s="2" t="str">
        <f>paramGPL(BaseParametros!$C$385:$E$387,F540:G540)</f>
        <v>{"usuario":"string", "cartera":"string"}</v>
      </c>
      <c r="U540" t="s">
        <v>5656</v>
      </c>
      <c r="V540" s="19" t="s">
        <v>5721</v>
      </c>
      <c r="W540" s="19" t="s">
        <v>5721</v>
      </c>
      <c r="X540" s="19" t="str">
        <f>VLOOKUP(D540,'Info Metodos'!$A$2:$D$90,4,FALSE)</f>
        <v>NO</v>
      </c>
      <c r="Y540" s="19" t="str">
        <f>VLOOKUP(D540,'Info Metodos'!$A$2:$D$90,3,FALSE)</f>
        <v>POST</v>
      </c>
    </row>
    <row r="541" spans="1:25">
      <c r="A541" t="s">
        <v>1</v>
      </c>
      <c r="B541" s="19">
        <v>1180</v>
      </c>
      <c r="C541" s="19" t="s">
        <v>5656</v>
      </c>
      <c r="D541" s="19" t="str">
        <f>VLOOKUP(B541,BaseMetodos!$A$2:$F$2173,5,FALSE)</f>
        <v>abq/fronton/patrimonioCartera</v>
      </c>
      <c r="E541" s="19" t="str">
        <f>VLOOKUP(B541,BaseMetodos!$A$2:$F$2173,6,FALSE)</f>
        <v>abq/fronton/patrimonioCartera</v>
      </c>
      <c r="F541" s="10">
        <v>0</v>
      </c>
      <c r="G541" s="10">
        <v>0</v>
      </c>
      <c r="S541" t="s">
        <v>5659</v>
      </c>
      <c r="T541" s="2" t="str">
        <f>paramGPL(BaseParametros!$C$385:$E$387,F541:G541)</f>
        <v>{"usuario":0, "cartera":0}</v>
      </c>
      <c r="U541" t="s">
        <v>5656</v>
      </c>
      <c r="V541" s="19" t="s">
        <v>5721</v>
      </c>
      <c r="W541" s="19" t="s">
        <v>5721</v>
      </c>
      <c r="X541" s="19" t="str">
        <f>VLOOKUP(D541,'Info Metodos'!$A$2:$D$90,4,FALSE)</f>
        <v>NO</v>
      </c>
      <c r="Y541" s="19" t="str">
        <f>VLOOKUP(D541,'Info Metodos'!$A$2:$D$90,3,FALSE)</f>
        <v>POST</v>
      </c>
    </row>
    <row r="542" spans="1:25">
      <c r="A542" t="s">
        <v>1</v>
      </c>
      <c r="B542" s="19">
        <v>1180</v>
      </c>
      <c r="C542" s="19" t="s">
        <v>5656</v>
      </c>
      <c r="D542" s="19" t="str">
        <f>VLOOKUP(B542,BaseMetodos!$A$2:$F$2173,5,FALSE)</f>
        <v>abq/fronton/patrimonioCartera</v>
      </c>
      <c r="E542" s="19" t="str">
        <f>VLOOKUP(B542,BaseMetodos!$A$2:$F$2173,6,FALSE)</f>
        <v>abq/fronton/patrimonioCartera</v>
      </c>
      <c r="F542" s="10" t="s">
        <v>3</v>
      </c>
      <c r="G542" s="10" t="s">
        <v>3</v>
      </c>
      <c r="S542" t="s">
        <v>5660</v>
      </c>
      <c r="T542" s="2" t="str">
        <f>paramGPL(BaseParametros!$C$385:$E$387,F542:G542)</f>
        <v>{"usuario":"", "cartera":""}</v>
      </c>
      <c r="U542" t="s">
        <v>5656</v>
      </c>
      <c r="V542" s="19" t="s">
        <v>5721</v>
      </c>
      <c r="W542" s="19" t="s">
        <v>5721</v>
      </c>
      <c r="X542" s="19" t="str">
        <f>VLOOKUP(D542,'Info Metodos'!$A$2:$D$90,4,FALSE)</f>
        <v>NO</v>
      </c>
      <c r="Y542" s="19" t="str">
        <f>VLOOKUP(D542,'Info Metodos'!$A$2:$D$90,3,FALSE)</f>
        <v>POST</v>
      </c>
    </row>
    <row r="543" spans="1:25">
      <c r="A543" t="s">
        <v>1</v>
      </c>
      <c r="B543" s="19">
        <v>1180</v>
      </c>
      <c r="C543" s="19" t="s">
        <v>5656</v>
      </c>
      <c r="D543" s="19" t="str">
        <f>VLOOKUP(B543,BaseMetodos!$A$2:$F$2173,5,FALSE)</f>
        <v>abq/fronton/patrimonioCartera</v>
      </c>
      <c r="E543" s="19" t="str">
        <f>VLOOKUP(B543,BaseMetodos!$A$2:$F$2173,6,FALSE)</f>
        <v>abq/fronton/patrimonioCartera</v>
      </c>
      <c r="F543" s="104" t="s">
        <v>1588</v>
      </c>
      <c r="G543" s="104" t="s">
        <v>3</v>
      </c>
      <c r="S543" t="s">
        <v>5661</v>
      </c>
      <c r="T543" s="2" t="str">
        <f>"{ "&amp;F543&amp;": 1 }"</f>
        <v>{ "usuario": 1 }</v>
      </c>
      <c r="U543" t="s">
        <v>5656</v>
      </c>
      <c r="V543" s="19" t="s">
        <v>5721</v>
      </c>
      <c r="W543" s="19" t="s">
        <v>5721</v>
      </c>
      <c r="X543" s="19" t="str">
        <f>VLOOKUP(D543,'Info Metodos'!$A$2:$D$90,4,FALSE)</f>
        <v>NO</v>
      </c>
      <c r="Y543" s="19" t="str">
        <f>VLOOKUP(D543,'Info Metodos'!$A$2:$D$90,3,FALSE)</f>
        <v>POST</v>
      </c>
    </row>
    <row r="544" spans="1:25">
      <c r="A544" t="s">
        <v>1</v>
      </c>
      <c r="B544" s="19">
        <v>1180</v>
      </c>
      <c r="C544" s="19" t="s">
        <v>5656</v>
      </c>
      <c r="D544" s="19" t="str">
        <f>VLOOKUP(B544,BaseMetodos!$A$2:$F$2173,5,FALSE)</f>
        <v>abq/fronton/patrimonioCartera</v>
      </c>
      <c r="E544" s="19" t="str">
        <f>VLOOKUP(B544,BaseMetodos!$A$2:$F$2173,6,FALSE)</f>
        <v>abq/fronton/patrimonioCartera</v>
      </c>
      <c r="F544" s="104" t="s">
        <v>1524</v>
      </c>
      <c r="G544" s="10" t="s">
        <v>3</v>
      </c>
      <c r="S544" t="s">
        <v>5662</v>
      </c>
      <c r="T544" s="2" t="str">
        <f>"{ "&amp;F544&amp;": 1 }"</f>
        <v>{ "cartera": 1 }</v>
      </c>
      <c r="U544" t="s">
        <v>5656</v>
      </c>
      <c r="V544" s="19" t="s">
        <v>5721</v>
      </c>
      <c r="W544" s="19" t="s">
        <v>5721</v>
      </c>
      <c r="X544" s="19" t="str">
        <f>VLOOKUP(D544,'Info Metodos'!$A$2:$D$90,4,FALSE)</f>
        <v>NO</v>
      </c>
      <c r="Y544" s="19" t="str">
        <f>VLOOKUP(D544,'Info Metodos'!$A$2:$D$90,3,FALSE)</f>
        <v>POST</v>
      </c>
    </row>
    <row r="545" spans="1:25">
      <c r="A545" t="s">
        <v>1</v>
      </c>
      <c r="B545" s="19">
        <v>1180</v>
      </c>
      <c r="C545" s="19" t="s">
        <v>5656</v>
      </c>
      <c r="D545" s="19" t="str">
        <f>VLOOKUP(B545,BaseMetodos!$A$2:$F$2173,5,FALSE)</f>
        <v>abq/fronton/patrimonioCartera</v>
      </c>
      <c r="E545" s="19" t="str">
        <f>VLOOKUP(B545,BaseMetodos!$A$2:$F$2173,6,FALSE)</f>
        <v>abq/fronton/patrimonioCartera</v>
      </c>
      <c r="F545" s="104" t="s">
        <v>5663</v>
      </c>
      <c r="G545" s="10" t="s">
        <v>3</v>
      </c>
      <c r="S545" t="s">
        <v>5664</v>
      </c>
      <c r="T545" s="2" t="str">
        <f>"{ "&amp;F545&amp;": 1 }"</f>
        <v>{ "carteraxx": 1 }</v>
      </c>
      <c r="U545" t="s">
        <v>5656</v>
      </c>
      <c r="V545" s="19" t="s">
        <v>5721</v>
      </c>
      <c r="W545" s="19" t="s">
        <v>5721</v>
      </c>
      <c r="X545" s="19" t="str">
        <f>VLOOKUP(D545,'Info Metodos'!$A$2:$D$90,4,FALSE)</f>
        <v>NO</v>
      </c>
      <c r="Y545" s="19" t="str">
        <f>VLOOKUP(D545,'Info Metodos'!$A$2:$D$90,3,FALSE)</f>
        <v>POST</v>
      </c>
    </row>
    <row r="546" spans="1:25">
      <c r="A546" t="s">
        <v>1</v>
      </c>
      <c r="B546" s="19">
        <v>1180</v>
      </c>
      <c r="C546" s="19" t="s">
        <v>5656</v>
      </c>
      <c r="D546" s="19" t="str">
        <f>VLOOKUP(B546,BaseMetodos!$A$2:$F$2173,5,FALSE)</f>
        <v>abq/fronton/patrimonioCartera</v>
      </c>
      <c r="E546" s="19" t="str">
        <f>VLOOKUP(B546,BaseMetodos!$A$2:$F$2173,6,FALSE)</f>
        <v>abq/fronton/patrimonioCartera</v>
      </c>
      <c r="F546" s="104"/>
      <c r="G546" s="104"/>
      <c r="S546" t="s">
        <v>5665</v>
      </c>
      <c r="T546" s="2" t="str">
        <f>"{  }"</f>
        <v>{  }</v>
      </c>
      <c r="U546" t="s">
        <v>5656</v>
      </c>
      <c r="V546" s="19" t="s">
        <v>5721</v>
      </c>
      <c r="W546" s="19" t="s">
        <v>5721</v>
      </c>
      <c r="X546" s="19" t="str">
        <f>VLOOKUP(D546,'Info Metodos'!$A$2:$D$90,4,FALSE)</f>
        <v>NO</v>
      </c>
      <c r="Y546" s="19" t="str">
        <f>VLOOKUP(D546,'Info Metodos'!$A$2:$D$90,3,FALSE)</f>
        <v>POST</v>
      </c>
    </row>
    <row r="547" spans="1:25">
      <c r="A547" t="s">
        <v>1</v>
      </c>
      <c r="B547" s="19">
        <v>1180</v>
      </c>
      <c r="C547" s="19" t="s">
        <v>5656</v>
      </c>
      <c r="D547" s="19" t="str">
        <f>VLOOKUP(B547,BaseMetodos!$A$2:$F$2173,5,FALSE)</f>
        <v>abq/fronton/patrimonioCartera</v>
      </c>
      <c r="E547" s="19" t="str">
        <f>VLOOKUP(B547,BaseMetodos!$A$2:$F$2173,6,FALSE)</f>
        <v>abq/fronton/patrimonioCartera</v>
      </c>
      <c r="F547" s="10" t="s">
        <v>5667</v>
      </c>
      <c r="G547" s="104" t="s">
        <v>5578</v>
      </c>
      <c r="S547" t="s">
        <v>5666</v>
      </c>
      <c r="T547" s="2" t="str">
        <f>paramGPL(BaseParametros!$C$385:$E$387,F547:G547)</f>
        <v>{"usuario":"1111", "cartera":"706"}</v>
      </c>
      <c r="U547" t="s">
        <v>5656</v>
      </c>
      <c r="V547" s="19" t="s">
        <v>5721</v>
      </c>
      <c r="W547" s="19" t="s">
        <v>5721</v>
      </c>
      <c r="X547" s="19" t="str">
        <f>VLOOKUP(D547,'Info Metodos'!$A$2:$D$90,4,FALSE)</f>
        <v>NO</v>
      </c>
      <c r="Y547" s="19" t="str">
        <f>VLOOKUP(D547,'Info Metodos'!$A$2:$D$90,3,FALSE)</f>
        <v>POST</v>
      </c>
    </row>
    <row r="548" spans="1:25">
      <c r="A548" t="s">
        <v>1</v>
      </c>
      <c r="B548" s="19">
        <v>1180</v>
      </c>
      <c r="C548" s="19" t="s">
        <v>5656</v>
      </c>
      <c r="D548" s="19" t="str">
        <f>VLOOKUP(B548,BaseMetodos!$A$2:$F$2173,5,FALSE)</f>
        <v>abq/fronton/patrimonioCartera</v>
      </c>
      <c r="E548" s="19" t="str">
        <f>VLOOKUP(B548,BaseMetodos!$A$2:$F$2173,6,FALSE)</f>
        <v>abq/fronton/patrimonioCartera</v>
      </c>
      <c r="F548" s="10" t="s">
        <v>6107</v>
      </c>
      <c r="G548" s="104" t="s">
        <v>5578</v>
      </c>
      <c r="S548" t="s">
        <v>6108</v>
      </c>
      <c r="T548" s="2" t="str">
        <f>paramGPL(BaseParametros!$C$385:$E$387,F548:G548)</f>
        <v>{"usuario":"10114", "cartera":"706"}</v>
      </c>
      <c r="U548" t="s">
        <v>5656</v>
      </c>
      <c r="V548" s="19" t="s">
        <v>5721</v>
      </c>
      <c r="W548" s="19" t="s">
        <v>5721</v>
      </c>
      <c r="X548" s="19" t="str">
        <f>VLOOKUP(D548,'Info Metodos'!$A$2:$D$90,4,FALSE)</f>
        <v>NO</v>
      </c>
      <c r="Y548" s="19" t="str">
        <f>VLOOKUP(D548,'Info Metodos'!$A$2:$D$90,3,FALSE)</f>
        <v>POST</v>
      </c>
    </row>
    <row r="549" spans="1:25">
      <c r="A549" t="s">
        <v>1</v>
      </c>
      <c r="B549" s="19">
        <v>1180</v>
      </c>
      <c r="C549" s="19" t="s">
        <v>5656</v>
      </c>
      <c r="D549" s="19" t="str">
        <f>VLOOKUP(B549,BaseMetodos!$A$2:$F$2173,5,FALSE)</f>
        <v>abq/fronton/patrimonioCartera</v>
      </c>
      <c r="E549" s="19" t="str">
        <f>VLOOKUP(B549,BaseMetodos!$A$2:$F$2173,6,FALSE)</f>
        <v>abq/fronton/patrimonioCartera</v>
      </c>
      <c r="F549" s="104" t="s">
        <v>266</v>
      </c>
      <c r="G549" s="10" t="s">
        <v>5667</v>
      </c>
      <c r="S549" t="s">
        <v>5668</v>
      </c>
      <c r="T549" s="2" t="str">
        <f>paramGPL(BaseParametros!$C$385:$E$387,F549:G549)</f>
        <v>{"usuario":"1", "cartera":"1111"}</v>
      </c>
      <c r="U549" t="s">
        <v>5656</v>
      </c>
      <c r="V549" s="19" t="s">
        <v>5721</v>
      </c>
      <c r="W549" s="19" t="s">
        <v>5721</v>
      </c>
      <c r="X549" s="19" t="str">
        <f>VLOOKUP(D549,'Info Metodos'!$A$2:$D$90,4,FALSE)</f>
        <v>NO</v>
      </c>
      <c r="Y549" s="19" t="str">
        <f>VLOOKUP(D549,'Info Metodos'!$A$2:$D$90,3,FALSE)</f>
        <v>POST</v>
      </c>
    </row>
    <row r="550" spans="1:25">
      <c r="A550" t="s">
        <v>1</v>
      </c>
      <c r="B550" s="19">
        <v>1180</v>
      </c>
      <c r="C550" s="19" t="s">
        <v>5656</v>
      </c>
      <c r="D550" s="19" t="str">
        <f>VLOOKUP(B550,BaseMetodos!$A$2:$F$2173,5,FALSE)</f>
        <v>abq/fronton/patrimonioCartera</v>
      </c>
      <c r="E550" s="19" t="str">
        <f>VLOOKUP(B550,BaseMetodos!$A$2:$F$2173,6,FALSE)</f>
        <v>abq/fronton/patrimonioCartera</v>
      </c>
      <c r="F550" s="104" t="s">
        <v>266</v>
      </c>
      <c r="G550" s="104" t="s">
        <v>5670</v>
      </c>
      <c r="S550" t="s">
        <v>5669</v>
      </c>
      <c r="T550" s="2" t="str">
        <f>paramGPL(BaseParametros!$C$385:$E$387,F550:G550)</f>
        <v>{"usuario":"1", "cartera":"542"}</v>
      </c>
      <c r="U550" t="s">
        <v>5656</v>
      </c>
      <c r="V550" s="19" t="s">
        <v>5721</v>
      </c>
      <c r="W550" s="19" t="s">
        <v>5721</v>
      </c>
      <c r="X550" s="19" t="str">
        <f>VLOOKUP(D550,'Info Metodos'!$A$2:$D$90,4,FALSE)</f>
        <v>NO</v>
      </c>
      <c r="Y550" s="19" t="str">
        <f>VLOOKUP(D550,'Info Metodos'!$A$2:$D$90,3,FALSE)</f>
        <v>POST</v>
      </c>
    </row>
    <row r="551" spans="1:25">
      <c r="A551" t="s">
        <v>1</v>
      </c>
      <c r="B551" s="19">
        <v>1180</v>
      </c>
      <c r="C551" s="19" t="s">
        <v>5656</v>
      </c>
      <c r="D551" s="19" t="str">
        <f>VLOOKUP(B551,BaseMetodos!$A$2:$F$2173,5,FALSE)</f>
        <v>abq/fronton/patrimonioCartera</v>
      </c>
      <c r="E551" s="19" t="str">
        <f>VLOOKUP(B551,BaseMetodos!$A$2:$F$2173,6,FALSE)</f>
        <v>abq/fronton/patrimonioCartera</v>
      </c>
      <c r="F551" s="104" t="s">
        <v>266</v>
      </c>
      <c r="G551" s="104" t="s">
        <v>5578</v>
      </c>
      <c r="S551" t="s">
        <v>5671</v>
      </c>
      <c r="T551" s="2" t="str">
        <f>paramGPL(BaseParametros!$C$385:$E$387,F551:G551)</f>
        <v>{"usuario":"1", "cartera":"706"}</v>
      </c>
      <c r="U551" t="s">
        <v>5656</v>
      </c>
      <c r="V551" s="19" t="s">
        <v>5721</v>
      </c>
      <c r="W551" s="19" t="s">
        <v>5721</v>
      </c>
      <c r="X551" s="19" t="str">
        <f>VLOOKUP(D551,'Info Metodos'!$A$2:$D$90,4,FALSE)</f>
        <v>NO</v>
      </c>
      <c r="Y551" s="19" t="str">
        <f>VLOOKUP(D551,'Info Metodos'!$A$2:$D$90,3,FALSE)</f>
        <v>POST</v>
      </c>
    </row>
    <row r="552" spans="1:25">
      <c r="A552" t="s">
        <v>1</v>
      </c>
      <c r="B552" s="19">
        <v>1181</v>
      </c>
      <c r="C552" s="19" t="s">
        <v>5656</v>
      </c>
      <c r="D552" s="19" t="str">
        <f>VLOOKUP(B552,BaseMetodos!$A$2:$F$2173,5,FALSE)</f>
        <v>abq/fronton/liquidezCartera</v>
      </c>
      <c r="E552" s="19" t="str">
        <f>VLOOKUP(B552,BaseMetodos!$A$2:$F$2173,6,FALSE)</f>
        <v>abq/fronton/liquidezCartera</v>
      </c>
      <c r="F552" s="10" t="s">
        <v>5658</v>
      </c>
      <c r="G552" s="10" t="s">
        <v>5658</v>
      </c>
      <c r="S552" t="s">
        <v>5657</v>
      </c>
      <c r="T552" s="2" t="str">
        <f>paramGPL(BaseParametros!$C$385:$E$387,F552:G552)</f>
        <v>{"usuario":"string", "cartera":"string"}</v>
      </c>
      <c r="U552" t="s">
        <v>5656</v>
      </c>
      <c r="V552" s="19" t="s">
        <v>5721</v>
      </c>
      <c r="W552" s="19" t="s">
        <v>5721</v>
      </c>
      <c r="X552" s="19" t="str">
        <f>VLOOKUP(D552,'Info Metodos'!$A$2:$D$90,4,FALSE)</f>
        <v>NO</v>
      </c>
      <c r="Y552" s="19" t="str">
        <f>VLOOKUP(D552,'Info Metodos'!$A$2:$D$90,3,FALSE)</f>
        <v>POST</v>
      </c>
    </row>
    <row r="553" spans="1:25">
      <c r="A553" t="s">
        <v>1</v>
      </c>
      <c r="B553" s="19">
        <v>1181</v>
      </c>
      <c r="C553" s="19" t="s">
        <v>5656</v>
      </c>
      <c r="D553" s="19" t="str">
        <f>VLOOKUP(B553,BaseMetodos!$A$2:$F$2173,5,FALSE)</f>
        <v>abq/fronton/liquidezCartera</v>
      </c>
      <c r="E553" s="19" t="str">
        <f>VLOOKUP(B553,BaseMetodos!$A$2:$F$2173,6,FALSE)</f>
        <v>abq/fronton/liquidezCartera</v>
      </c>
      <c r="F553" s="10">
        <v>0</v>
      </c>
      <c r="G553" s="10">
        <v>0</v>
      </c>
      <c r="S553" t="s">
        <v>5659</v>
      </c>
      <c r="T553" s="2" t="str">
        <f>paramGPL(BaseParametros!$C$385:$E$387,F553:G553)</f>
        <v>{"usuario":0, "cartera":0}</v>
      </c>
      <c r="U553" t="s">
        <v>5656</v>
      </c>
      <c r="V553" s="19" t="s">
        <v>5721</v>
      </c>
      <c r="W553" s="19" t="s">
        <v>5721</v>
      </c>
      <c r="X553" s="19" t="str">
        <f>VLOOKUP(D553,'Info Metodos'!$A$2:$D$90,4,FALSE)</f>
        <v>NO</v>
      </c>
      <c r="Y553" s="19" t="str">
        <f>VLOOKUP(D553,'Info Metodos'!$A$2:$D$90,3,FALSE)</f>
        <v>POST</v>
      </c>
    </row>
    <row r="554" spans="1:25">
      <c r="A554" t="s">
        <v>1</v>
      </c>
      <c r="B554" s="19">
        <v>1181</v>
      </c>
      <c r="C554" s="19" t="s">
        <v>5656</v>
      </c>
      <c r="D554" s="19" t="str">
        <f>VLOOKUP(B554,BaseMetodos!$A$2:$F$2173,5,FALSE)</f>
        <v>abq/fronton/liquidezCartera</v>
      </c>
      <c r="E554" s="19" t="str">
        <f>VLOOKUP(B554,BaseMetodos!$A$2:$F$2173,6,FALSE)</f>
        <v>abq/fronton/liquidezCartera</v>
      </c>
      <c r="F554" s="10" t="s">
        <v>3</v>
      </c>
      <c r="G554" s="10" t="s">
        <v>3</v>
      </c>
      <c r="S554" t="s">
        <v>5660</v>
      </c>
      <c r="T554" s="2" t="str">
        <f>paramGPL(BaseParametros!$C$385:$E$387,F554:G554)</f>
        <v>{"usuario":"", "cartera":""}</v>
      </c>
      <c r="U554" t="s">
        <v>5656</v>
      </c>
      <c r="V554" s="19" t="s">
        <v>5721</v>
      </c>
      <c r="W554" s="19" t="s">
        <v>5721</v>
      </c>
      <c r="X554" s="19" t="str">
        <f>VLOOKUP(D554,'Info Metodos'!$A$2:$D$90,4,FALSE)</f>
        <v>NO</v>
      </c>
      <c r="Y554" s="19" t="str">
        <f>VLOOKUP(D554,'Info Metodos'!$A$2:$D$90,3,FALSE)</f>
        <v>POST</v>
      </c>
    </row>
    <row r="555" spans="1:25">
      <c r="A555" t="s">
        <v>1</v>
      </c>
      <c r="B555" s="19">
        <v>1181</v>
      </c>
      <c r="C555" s="19" t="s">
        <v>5656</v>
      </c>
      <c r="D555" s="19" t="str">
        <f>VLOOKUP(B555,BaseMetodos!$A$2:$F$2173,5,FALSE)</f>
        <v>abq/fronton/liquidezCartera</v>
      </c>
      <c r="E555" s="19" t="str">
        <f>VLOOKUP(B555,BaseMetodos!$A$2:$F$2173,6,FALSE)</f>
        <v>abq/fronton/liquidezCartera</v>
      </c>
      <c r="F555" s="104" t="s">
        <v>1588</v>
      </c>
      <c r="G555" s="10" t="s">
        <v>3</v>
      </c>
      <c r="S555" t="s">
        <v>5661</v>
      </c>
      <c r="T555" s="2" t="str">
        <f>"{ "&amp;F555&amp;": 1 }"</f>
        <v>{ "usuario": 1 }</v>
      </c>
      <c r="U555" t="s">
        <v>5656</v>
      </c>
      <c r="V555" s="19" t="s">
        <v>5721</v>
      </c>
      <c r="W555" s="19" t="s">
        <v>5721</v>
      </c>
      <c r="X555" s="19" t="str">
        <f>VLOOKUP(D555,'Info Metodos'!$A$2:$D$90,4,FALSE)</f>
        <v>NO</v>
      </c>
      <c r="Y555" s="19" t="str">
        <f>VLOOKUP(D555,'Info Metodos'!$A$2:$D$90,3,FALSE)</f>
        <v>POST</v>
      </c>
    </row>
    <row r="556" spans="1:25">
      <c r="A556" t="s">
        <v>1</v>
      </c>
      <c r="B556" s="19">
        <v>1181</v>
      </c>
      <c r="C556" s="43" t="s">
        <v>5656</v>
      </c>
      <c r="D556" s="19" t="str">
        <f>VLOOKUP(B556,BaseMetodos!$A$2:$F$2173,5,FALSE)</f>
        <v>abq/fronton/liquidezCartera</v>
      </c>
      <c r="E556" s="19" t="str">
        <f>VLOOKUP(B556,BaseMetodos!$A$2:$F$2173,6,FALSE)</f>
        <v>abq/fronton/liquidezCartera</v>
      </c>
      <c r="F556" s="104" t="s">
        <v>1524</v>
      </c>
      <c r="G556" s="10" t="s">
        <v>3</v>
      </c>
      <c r="S556" t="s">
        <v>5662</v>
      </c>
      <c r="T556" s="2" t="str">
        <f>"{ "&amp;F556&amp;": 1 }"</f>
        <v>{ "cartera": 1 }</v>
      </c>
      <c r="U556" t="s">
        <v>5656</v>
      </c>
      <c r="V556" s="19" t="s">
        <v>5721</v>
      </c>
      <c r="W556" s="19" t="s">
        <v>5721</v>
      </c>
      <c r="X556" s="19" t="str">
        <f>VLOOKUP(D556,'Info Metodos'!$A$2:$D$90,4,FALSE)</f>
        <v>NO</v>
      </c>
      <c r="Y556" s="19" t="str">
        <f>VLOOKUP(D556,'Info Metodos'!$A$2:$D$90,3,FALSE)</f>
        <v>POST</v>
      </c>
    </row>
    <row r="557" spans="1:25">
      <c r="A557" t="s">
        <v>1</v>
      </c>
      <c r="B557" s="19">
        <v>1181</v>
      </c>
      <c r="C557" s="19" t="s">
        <v>5656</v>
      </c>
      <c r="D557" s="19" t="str">
        <f>VLOOKUP(B557,BaseMetodos!$A$2:$F$2173,5,FALSE)</f>
        <v>abq/fronton/liquidezCartera</v>
      </c>
      <c r="E557" s="19" t="str">
        <f>VLOOKUP(B557,BaseMetodos!$A$2:$F$2173,6,FALSE)</f>
        <v>abq/fronton/liquidezCartera</v>
      </c>
      <c r="F557" s="104" t="s">
        <v>5663</v>
      </c>
      <c r="G557" s="10" t="s">
        <v>3</v>
      </c>
      <c r="S557" t="s">
        <v>5664</v>
      </c>
      <c r="T557" s="2" t="str">
        <f>"{ "&amp;F557&amp;": 1 }"</f>
        <v>{ "carteraxx": 1 }</v>
      </c>
      <c r="U557" t="s">
        <v>5656</v>
      </c>
      <c r="V557" s="19" t="s">
        <v>5721</v>
      </c>
      <c r="W557" s="19" t="s">
        <v>5721</v>
      </c>
      <c r="X557" s="19" t="str">
        <f>VLOOKUP(D557,'Info Metodos'!$A$2:$D$90,4,FALSE)</f>
        <v>NO</v>
      </c>
      <c r="Y557" s="19" t="str">
        <f>VLOOKUP(D557,'Info Metodos'!$A$2:$D$90,3,FALSE)</f>
        <v>POST</v>
      </c>
    </row>
    <row r="558" spans="1:25">
      <c r="A558" t="s">
        <v>1</v>
      </c>
      <c r="B558" s="19">
        <v>1181</v>
      </c>
      <c r="C558" s="19" t="s">
        <v>5656</v>
      </c>
      <c r="D558" s="19" t="str">
        <f>VLOOKUP(B558,BaseMetodos!$A$2:$F$2173,5,FALSE)</f>
        <v>abq/fronton/liquidezCartera</v>
      </c>
      <c r="E558" s="19" t="str">
        <f>VLOOKUP(B558,BaseMetodos!$A$2:$F$2173,6,FALSE)</f>
        <v>abq/fronton/liquidezCartera</v>
      </c>
      <c r="F558" s="104"/>
      <c r="G558" s="104"/>
      <c r="S558" t="s">
        <v>5665</v>
      </c>
      <c r="T558" s="2" t="str">
        <f>"{  }"</f>
        <v>{  }</v>
      </c>
      <c r="U558" t="s">
        <v>5656</v>
      </c>
      <c r="V558" s="19" t="s">
        <v>5721</v>
      </c>
      <c r="W558" s="19" t="s">
        <v>5721</v>
      </c>
      <c r="X558" s="19" t="str">
        <f>VLOOKUP(D558,'Info Metodos'!$A$2:$D$90,4,FALSE)</f>
        <v>NO</v>
      </c>
      <c r="Y558" s="19" t="str">
        <f>VLOOKUP(D558,'Info Metodos'!$A$2:$D$90,3,FALSE)</f>
        <v>POST</v>
      </c>
    </row>
    <row r="559" spans="1:25">
      <c r="A559" t="s">
        <v>1</v>
      </c>
      <c r="B559" s="19">
        <v>1181</v>
      </c>
      <c r="C559" s="19" t="s">
        <v>5656</v>
      </c>
      <c r="D559" s="19" t="str">
        <f>VLOOKUP(B559,BaseMetodos!$A$2:$F$2173,5,FALSE)</f>
        <v>abq/fronton/liquidezCartera</v>
      </c>
      <c r="E559" s="19" t="str">
        <f>VLOOKUP(B559,BaseMetodos!$A$2:$F$2173,6,FALSE)</f>
        <v>abq/fronton/liquidezCartera</v>
      </c>
      <c r="F559" s="10" t="s">
        <v>5667</v>
      </c>
      <c r="G559" s="104" t="s">
        <v>5578</v>
      </c>
      <c r="S559" t="s">
        <v>5666</v>
      </c>
      <c r="T559" s="2" t="str">
        <f>paramGPL(BaseParametros!$C$385:$E$387,F559:G559)</f>
        <v>{"usuario":"1111", "cartera":"706"}</v>
      </c>
      <c r="U559" t="s">
        <v>5656</v>
      </c>
      <c r="V559" s="19" t="s">
        <v>5721</v>
      </c>
      <c r="W559" s="19" t="s">
        <v>5721</v>
      </c>
      <c r="X559" s="19" t="str">
        <f>VLOOKUP(D559,'Info Metodos'!$A$2:$D$90,4,FALSE)</f>
        <v>NO</v>
      </c>
      <c r="Y559" s="19" t="str">
        <f>VLOOKUP(D559,'Info Metodos'!$A$2:$D$90,3,FALSE)</f>
        <v>POST</v>
      </c>
    </row>
    <row r="560" spans="1:25">
      <c r="A560" t="s">
        <v>1</v>
      </c>
      <c r="B560" s="19">
        <v>1181</v>
      </c>
      <c r="C560" s="19" t="s">
        <v>5656</v>
      </c>
      <c r="D560" s="19" t="str">
        <f>VLOOKUP(B560,BaseMetodos!$A$2:$F$2173,5,FALSE)</f>
        <v>abq/fronton/liquidezCartera</v>
      </c>
      <c r="E560" s="19" t="str">
        <f>VLOOKUP(B560,BaseMetodos!$A$2:$F$2173,6,FALSE)</f>
        <v>abq/fronton/liquidezCartera</v>
      </c>
      <c r="F560" s="10" t="s">
        <v>6107</v>
      </c>
      <c r="G560" s="104" t="s">
        <v>5578</v>
      </c>
      <c r="S560" t="s">
        <v>6108</v>
      </c>
      <c r="T560" s="2" t="str">
        <f>paramGPL(BaseParametros!$C$385:$E$387,F560:G560)</f>
        <v>{"usuario":"10114", "cartera":"706"}</v>
      </c>
      <c r="U560" t="s">
        <v>5656</v>
      </c>
      <c r="V560" s="19" t="s">
        <v>5721</v>
      </c>
      <c r="W560" s="19" t="s">
        <v>5721</v>
      </c>
      <c r="X560" s="19" t="str">
        <f>VLOOKUP(D560,'Info Metodos'!$A$2:$D$90,4,FALSE)</f>
        <v>NO</v>
      </c>
      <c r="Y560" s="19" t="str">
        <f>VLOOKUP(D560,'Info Metodos'!$A$2:$D$90,3,FALSE)</f>
        <v>POST</v>
      </c>
    </row>
    <row r="561" spans="1:25">
      <c r="A561" t="s">
        <v>1</v>
      </c>
      <c r="B561" s="19">
        <v>1181</v>
      </c>
      <c r="C561" s="19" t="s">
        <v>5656</v>
      </c>
      <c r="D561" s="19" t="str">
        <f>VLOOKUP(B561,BaseMetodos!$A$2:$F$2173,5,FALSE)</f>
        <v>abq/fronton/liquidezCartera</v>
      </c>
      <c r="E561" s="19" t="str">
        <f>VLOOKUP(B561,BaseMetodos!$A$2:$F$2173,6,FALSE)</f>
        <v>abq/fronton/liquidezCartera</v>
      </c>
      <c r="F561" s="104" t="s">
        <v>266</v>
      </c>
      <c r="G561" s="10" t="s">
        <v>5667</v>
      </c>
      <c r="S561" t="s">
        <v>5668</v>
      </c>
      <c r="T561" s="2" t="str">
        <f>paramGPL(BaseParametros!$C$385:$E$387,F561:G561)</f>
        <v>{"usuario":"1", "cartera":"1111"}</v>
      </c>
      <c r="U561" t="s">
        <v>5656</v>
      </c>
      <c r="V561" s="19" t="s">
        <v>5721</v>
      </c>
      <c r="W561" s="19" t="s">
        <v>5721</v>
      </c>
      <c r="X561" s="19" t="str">
        <f>VLOOKUP(D561,'Info Metodos'!$A$2:$D$90,4,FALSE)</f>
        <v>NO</v>
      </c>
      <c r="Y561" s="19" t="str">
        <f>VLOOKUP(D561,'Info Metodos'!$A$2:$D$90,3,FALSE)</f>
        <v>POST</v>
      </c>
    </row>
    <row r="562" spans="1:25">
      <c r="A562" t="s">
        <v>1</v>
      </c>
      <c r="B562" s="19">
        <v>1181</v>
      </c>
      <c r="C562" s="19" t="s">
        <v>5656</v>
      </c>
      <c r="D562" s="19" t="str">
        <f>VLOOKUP(B562,BaseMetodos!$A$2:$F$2173,5,FALSE)</f>
        <v>abq/fronton/liquidezCartera</v>
      </c>
      <c r="E562" s="19" t="str">
        <f>VLOOKUP(B562,BaseMetodos!$A$2:$F$2173,6,FALSE)</f>
        <v>abq/fronton/liquidezCartera</v>
      </c>
      <c r="F562" s="104" t="s">
        <v>266</v>
      </c>
      <c r="G562" s="104" t="s">
        <v>5670</v>
      </c>
      <c r="S562" t="s">
        <v>5669</v>
      </c>
      <c r="T562" s="2" t="str">
        <f>paramGPL(BaseParametros!$C$385:$E$387,F562:G562)</f>
        <v>{"usuario":"1", "cartera":"542"}</v>
      </c>
      <c r="U562" t="s">
        <v>5656</v>
      </c>
      <c r="V562" s="19" t="s">
        <v>5721</v>
      </c>
      <c r="W562" s="19" t="s">
        <v>5721</v>
      </c>
      <c r="X562" s="19" t="str">
        <f>VLOOKUP(D562,'Info Metodos'!$A$2:$D$90,4,FALSE)</f>
        <v>NO</v>
      </c>
      <c r="Y562" s="19" t="str">
        <f>VLOOKUP(D562,'Info Metodos'!$A$2:$D$90,3,FALSE)</f>
        <v>POST</v>
      </c>
    </row>
    <row r="563" spans="1:25">
      <c r="A563" t="s">
        <v>1</v>
      </c>
      <c r="B563" s="19">
        <v>1181</v>
      </c>
      <c r="C563" s="19" t="s">
        <v>5656</v>
      </c>
      <c r="D563" s="19" t="str">
        <f>VLOOKUP(B563,BaseMetodos!$A$2:$F$2173,5,FALSE)</f>
        <v>abq/fronton/liquidezCartera</v>
      </c>
      <c r="E563" s="19" t="str">
        <f>VLOOKUP(B563,BaseMetodos!$A$2:$F$2173,6,FALSE)</f>
        <v>abq/fronton/liquidezCartera</v>
      </c>
      <c r="F563" s="104" t="s">
        <v>266</v>
      </c>
      <c r="G563" s="104" t="s">
        <v>5578</v>
      </c>
      <c r="S563" t="s">
        <v>5671</v>
      </c>
      <c r="T563" s="2" t="str">
        <f>paramGPL(BaseParametros!$C$385:$E$387,F563:G563)</f>
        <v>{"usuario":"1", "cartera":"706"}</v>
      </c>
      <c r="U563" t="s">
        <v>5656</v>
      </c>
      <c r="V563" s="19" t="s">
        <v>5721</v>
      </c>
      <c r="W563" s="19" t="s">
        <v>5721</v>
      </c>
      <c r="X563" s="19" t="str">
        <f>VLOOKUP(D563,'Info Metodos'!$A$2:$D$90,4,FALSE)</f>
        <v>NO</v>
      </c>
      <c r="Y563" s="19" t="str">
        <f>VLOOKUP(D563,'Info Metodos'!$A$2:$D$90,3,FALSE)</f>
        <v>POST</v>
      </c>
    </row>
    <row r="564" spans="1:25" ht="27.5" customHeight="1">
      <c r="A564" t="s">
        <v>277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VLOOKUP(B564,BaseMetodos!$A$2:$F$2173,5,FALSE)</f>
        <v>bcibank/v1/previsionTesoreriaFrontOn</v>
      </c>
      <c r="E564" s="19" t="str">
        <f>VLOOKUP(B564,BaseMetodos!$A$2:$F$2173,6,FALSE)</f>
        <v>frontOn/prevision/busqueda</v>
      </c>
      <c r="F564" s="62" t="s">
        <v>5579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5</v>
      </c>
      <c r="L564" s="11">
        <v>25882</v>
      </c>
      <c r="S564" t="s">
        <v>5702</v>
      </c>
      <c r="T564" s="2" t="str">
        <f>paramGPL(BaseParametros!$C$389:$E$395,G564:L564)</f>
        <v>{"tipoSeleccion":"A", "agrupacion":1, "tipoCarteras":"", "carteras":"", "divisa":5, "instrumento":25882}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4" s="19" t="s">
        <v>5721</v>
      </c>
      <c r="W564" s="19" t="s">
        <v>5721</v>
      </c>
      <c r="X564" s="19" t="str">
        <f>VLOOKUP(D564,'Info Metodos'!$A$2:$D$90,4,FALSE)</f>
        <v>SI</v>
      </c>
      <c r="Y564" s="19" t="str">
        <f>VLOOKUP(D564,'Info Metodos'!$A$2:$D$90,3,FALSE)</f>
        <v>GET</v>
      </c>
    </row>
    <row r="565" spans="1:25" ht="21.5" customHeight="1">
      <c r="A565" t="s">
        <v>277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VLOOKUP(B565,BaseMetodos!$A$2:$F$2173,5,FALSE)</f>
        <v>bcibank/v1/previsionTesoreriaFrontOn</v>
      </c>
      <c r="E565" s="19" t="str">
        <f>VLOOKUP(B565,BaseMetodos!$A$2:$F$2173,6,FALSE)</f>
        <v>frontOn/prevision/busqueda</v>
      </c>
      <c r="F565" s="62" t="s">
        <v>5579</v>
      </c>
      <c r="G565" s="11" t="s">
        <v>1723</v>
      </c>
      <c r="H565" s="11">
        <v>0</v>
      </c>
      <c r="I565" s="11" t="s">
        <v>5700</v>
      </c>
      <c r="J565" s="11" t="s">
        <v>3</v>
      </c>
      <c r="K565" s="11">
        <v>5</v>
      </c>
      <c r="L565" s="11">
        <v>25882</v>
      </c>
      <c r="S565" t="s">
        <v>5703</v>
      </c>
      <c r="T565" s="2" t="str">
        <f>paramGPL(BaseParametros!$C$389:$E$395,G565:L565)</f>
        <v>{"tipoSeleccion":"T", "agrupacion":0, "tipoCarteras":"PAT", "carteras":"", "divisa":5, "instrumento":25882}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5721</v>
      </c>
      <c r="W565" s="19" t="s">
        <v>5721</v>
      </c>
      <c r="X565" s="19" t="str">
        <f>VLOOKUP(D565,'Info Metodos'!$A$2:$D$90,4,FALSE)</f>
        <v>SI</v>
      </c>
      <c r="Y565" s="19" t="str">
        <f>VLOOKUP(D565,'Info Metodos'!$A$2:$D$90,3,FALSE)</f>
        <v>GET</v>
      </c>
    </row>
    <row r="566" spans="1:25" ht="26" customHeight="1">
      <c r="A566" t="s">
        <v>277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VLOOKUP(B566,BaseMetodos!$A$2:$F$2173,5,FALSE)</f>
        <v>bcibank/v1/previsionTesoreriaFrontOn</v>
      </c>
      <c r="E566" s="19" t="str">
        <f>VLOOKUP(B566,BaseMetodos!$A$2:$F$2173,6,FALSE)</f>
        <v>frontOn/prevision/busqueda</v>
      </c>
      <c r="F566" s="62" t="s">
        <v>5579</v>
      </c>
      <c r="G566" s="11" t="s">
        <v>258</v>
      </c>
      <c r="H566" s="11">
        <v>0</v>
      </c>
      <c r="I566" s="11" t="s">
        <v>3</v>
      </c>
      <c r="J566" s="11" t="s">
        <v>5701</v>
      </c>
      <c r="K566" s="11">
        <v>5</v>
      </c>
      <c r="L566" s="11">
        <v>25882</v>
      </c>
      <c r="S566" t="s">
        <v>5704</v>
      </c>
      <c r="T566" s="2" t="str">
        <f>paramGPL(BaseParametros!$C$389:$E$395,G566:L566)</f>
        <v>{"tipoSeleccion":"C", "agrupacion":0, "tipoCarteras":"", "carteras":"701, 706", "divisa":5, "instrumento":25882}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5721</v>
      </c>
      <c r="W566" s="19" t="s">
        <v>5721</v>
      </c>
      <c r="X566" s="19" t="str">
        <f>VLOOKUP(D566,'Info Metodos'!$A$2:$D$90,4,FALSE)</f>
        <v>SI</v>
      </c>
      <c r="Y566" s="19" t="str">
        <f>VLOOKUP(D566,'Info Metodos'!$A$2:$D$90,3,FALSE)</f>
        <v>GET</v>
      </c>
    </row>
    <row r="567" spans="1:25" ht="25" customHeight="1">
      <c r="A567" t="s">
        <v>277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VLOOKUP(B567,BaseMetodos!$A$2:$F$2173,5,FALSE)</f>
        <v>bcibank/v1/previsionTesoreriaFrontOn</v>
      </c>
      <c r="E567" s="19" t="str">
        <f>VLOOKUP(B567,BaseMetodos!$A$2:$F$2173,6,FALSE)</f>
        <v>frontOn/prevision/busqueda</v>
      </c>
      <c r="F567" s="62" t="s">
        <v>5579</v>
      </c>
      <c r="G567" s="11" t="s">
        <v>1503</v>
      </c>
      <c r="H567" s="11">
        <v>1</v>
      </c>
      <c r="I567" s="11" t="s">
        <v>3</v>
      </c>
      <c r="J567" s="11" t="s">
        <v>3</v>
      </c>
      <c r="K567" s="11">
        <v>39</v>
      </c>
      <c r="L567" s="11">
        <v>47034</v>
      </c>
      <c r="S567" t="s">
        <v>5705</v>
      </c>
      <c r="T567" s="2" t="str">
        <f>paramGPL(BaseParametros!$C$389:$E$395,G567:L567)</f>
        <v>{"tipoSeleccion":"A", "agrupacion":1, "tipoCarteras":"", "carteras":"", "divisa":39, "instrumento":47034}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7" s="19" t="s">
        <v>5721</v>
      </c>
      <c r="W567" s="19" t="s">
        <v>5721</v>
      </c>
      <c r="X567" s="19" t="str">
        <f>VLOOKUP(D567,'Info Metodos'!$A$2:$D$90,4,FALSE)</f>
        <v>SI</v>
      </c>
      <c r="Y567" s="19" t="str">
        <f>VLOOKUP(D567,'Info Metodos'!$A$2:$D$90,3,FALSE)</f>
        <v>GET</v>
      </c>
    </row>
    <row r="568" spans="1:25" ht="25" customHeight="1">
      <c r="A568" t="s">
        <v>277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VLOOKUP(B568,BaseMetodos!$A$2:$F$2173,5,FALSE)</f>
        <v>bcibank/v1/previsionTesoreriaFrontOn</v>
      </c>
      <c r="E568" s="19" t="str">
        <f>VLOOKUP(B568,BaseMetodos!$A$2:$F$2173,6,FALSE)</f>
        <v>frontOn/prevision/busqueda</v>
      </c>
      <c r="F568" s="62" t="s">
        <v>5579</v>
      </c>
      <c r="G568" s="11" t="s">
        <v>1723</v>
      </c>
      <c r="H568" s="11">
        <v>0</v>
      </c>
      <c r="I568" s="11" t="s">
        <v>5700</v>
      </c>
      <c r="J568" s="11" t="s">
        <v>3</v>
      </c>
      <c r="K568" s="11">
        <v>39</v>
      </c>
      <c r="L568" s="11">
        <v>47034</v>
      </c>
      <c r="S568" t="s">
        <v>5706</v>
      </c>
      <c r="T568" s="2" t="str">
        <f>paramGPL(BaseParametros!$C$389:$E$395,G568:L568)</f>
        <v>{"tipoSeleccion":"T", "agrupacion":0, "tipoCarteras":"PAT", "carteras":"", "divisa":39, "instrumento":47034}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8" s="19" t="s">
        <v>5721</v>
      </c>
      <c r="W568" s="19" t="s">
        <v>5721</v>
      </c>
      <c r="X568" s="19" t="str">
        <f>VLOOKUP(D568,'Info Metodos'!$A$2:$D$90,4,FALSE)</f>
        <v>SI</v>
      </c>
      <c r="Y568" s="19" t="str">
        <f>VLOOKUP(D568,'Info Metodos'!$A$2:$D$90,3,FALSE)</f>
        <v>GET</v>
      </c>
    </row>
    <row r="569" spans="1:25" ht="26" customHeight="1">
      <c r="A569" t="s">
        <v>277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VLOOKUP(B569,BaseMetodos!$A$2:$F$2173,5,FALSE)</f>
        <v>bcibank/v1/previsionTesoreriaFrontOn</v>
      </c>
      <c r="E569" s="19" t="str">
        <f>VLOOKUP(B569,BaseMetodos!$A$2:$F$2173,6,FALSE)</f>
        <v>frontOn/prevision/busqueda</v>
      </c>
      <c r="F569" s="62" t="s">
        <v>5579</v>
      </c>
      <c r="G569" s="11" t="s">
        <v>258</v>
      </c>
      <c r="H569" s="11">
        <v>0</v>
      </c>
      <c r="I569" s="11" t="s">
        <v>3</v>
      </c>
      <c r="J569" s="11" t="s">
        <v>5701</v>
      </c>
      <c r="K569" s="11">
        <v>39</v>
      </c>
      <c r="L569" s="11">
        <v>47034</v>
      </c>
      <c r="S569" t="s">
        <v>5707</v>
      </c>
      <c r="T569" s="2" t="str">
        <f>paramGPL(BaseParametros!$C$389:$E$395,G569:L569)</f>
        <v>{"tipoSeleccion":"C", "agrupacion":0, "tipoCarteras":"", "carteras":"701, 706", "divisa":39, "instrumento":47034}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9" s="19" t="s">
        <v>5721</v>
      </c>
      <c r="W569" s="19" t="s">
        <v>5721</v>
      </c>
      <c r="X569" s="19" t="str">
        <f>VLOOKUP(D569,'Info Metodos'!$A$2:$D$90,4,FALSE)</f>
        <v>SI</v>
      </c>
      <c r="Y569" s="19" t="str">
        <f>VLOOKUP(D569,'Info Metodos'!$A$2:$D$90,3,FALSE)</f>
        <v>GET</v>
      </c>
    </row>
    <row r="570" spans="1:25" ht="23.5" customHeight="1">
      <c r="A570" t="s">
        <v>277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VLOOKUP(B570,BaseMetodos!$A$2:$F$2173,5,FALSE)</f>
        <v>bcibank/v1/previsionTesoreriaFrontOn</v>
      </c>
      <c r="E570" s="19" t="str">
        <f>VLOOKUP(B570,BaseMetodos!$A$2:$F$2173,6,FALSE)</f>
        <v>frontOn/prevision/busqueda</v>
      </c>
      <c r="F570" s="62" t="s">
        <v>5579</v>
      </c>
      <c r="G570" s="11" t="s">
        <v>5584</v>
      </c>
      <c r="H570" s="11">
        <v>1</v>
      </c>
      <c r="I570" s="11" t="s">
        <v>3</v>
      </c>
      <c r="J570" s="11" t="s">
        <v>3</v>
      </c>
      <c r="K570" s="11">
        <v>5</v>
      </c>
      <c r="L570" s="11">
        <v>25882</v>
      </c>
      <c r="S570" t="s">
        <v>5708</v>
      </c>
      <c r="T570" s="2" t="str">
        <f>paramGPL(BaseParametros!$C$389:$E$395,G570:L570)</f>
        <v>{"tipoSeleccion":"X", "agrupacion":1, "tipoCarteras":"",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5721</v>
      </c>
      <c r="W570" s="19" t="s">
        <v>5721</v>
      </c>
      <c r="X570" s="19" t="str">
        <f>VLOOKUP(D570,'Info Metodos'!$A$2:$D$90,4,FALSE)</f>
        <v>SI</v>
      </c>
      <c r="Y570" s="19" t="str">
        <f>VLOOKUP(D570,'Info Metodos'!$A$2:$D$90,3,FALSE)</f>
        <v>GET</v>
      </c>
    </row>
    <row r="571" spans="1:25" ht="23.5" customHeight="1">
      <c r="A571" t="s">
        <v>277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VLOOKUP(B571,BaseMetodos!$A$2:$F$2173,5,FALSE)</f>
        <v>bcibank/v1/previsionTesoreriaFrontOn</v>
      </c>
      <c r="E571" s="19" t="str">
        <f>VLOOKUP(B571,BaseMetodos!$A$2:$F$2173,6,FALSE)</f>
        <v>frontOn/prevision/busqueda</v>
      </c>
      <c r="F571" s="62" t="s">
        <v>5579</v>
      </c>
      <c r="G571" s="11" t="s">
        <v>1503</v>
      </c>
      <c r="H571" s="11">
        <v>999999</v>
      </c>
      <c r="I571" s="11" t="s">
        <v>3</v>
      </c>
      <c r="J571" s="11" t="s">
        <v>3</v>
      </c>
      <c r="K571" s="11">
        <v>5</v>
      </c>
      <c r="L571" s="11">
        <v>25882</v>
      </c>
      <c r="S571" t="s">
        <v>5709</v>
      </c>
      <c r="T571" s="2" t="str">
        <f>paramGPL(BaseParametros!$C$389:$E$395,G571:L571)</f>
        <v>{"tipoSeleccion":"A", "agrupacion":999999, "tipoCarteras":"", "carteras":"", "divisa":5,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5721</v>
      </c>
      <c r="W571" s="19" t="s">
        <v>5721</v>
      </c>
      <c r="X571" s="19" t="str">
        <f>VLOOKUP(D571,'Info Metodos'!$A$2:$D$90,4,FALSE)</f>
        <v>SI</v>
      </c>
      <c r="Y571" s="19" t="str">
        <f>VLOOKUP(D571,'Info Metodos'!$A$2:$D$90,3,FALSE)</f>
        <v>GET</v>
      </c>
    </row>
    <row r="572" spans="1:25" ht="23" customHeight="1">
      <c r="A572" t="s">
        <v>277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VLOOKUP(B572,BaseMetodos!$A$2:$F$2173,5,FALSE)</f>
        <v>bcibank/v1/previsionTesoreriaFrontOn</v>
      </c>
      <c r="E572" s="19" t="str">
        <f>VLOOKUP(B572,BaseMetodos!$A$2:$F$2173,6,FALSE)</f>
        <v>frontOn/prevision/busqueda</v>
      </c>
      <c r="F572" s="62" t="s">
        <v>5579</v>
      </c>
      <c r="G572" s="11" t="s">
        <v>258</v>
      </c>
      <c r="H572" s="11">
        <v>0</v>
      </c>
      <c r="I572" s="11" t="s">
        <v>3</v>
      </c>
      <c r="J572" s="11" t="s">
        <v>3</v>
      </c>
      <c r="K572" s="11">
        <v>5</v>
      </c>
      <c r="L572" s="11">
        <v>25882</v>
      </c>
      <c r="S572" t="s">
        <v>5710</v>
      </c>
      <c r="T572" s="2" t="str">
        <f>paramGPL(BaseParametros!$C$389:$E$395,G572:L572)</f>
        <v>{"tipoSeleccion":"C", "agrupacion":0, "tipoCarteras":"", "carteras":"", "divisa":5,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5721</v>
      </c>
      <c r="W572" s="19" t="s">
        <v>5721</v>
      </c>
      <c r="X572" s="19" t="str">
        <f>VLOOKUP(D572,'Info Metodos'!$A$2:$D$90,4,FALSE)</f>
        <v>SI</v>
      </c>
      <c r="Y572" s="19" t="str">
        <f>VLOOKUP(D572,'Info Metodos'!$A$2:$D$90,3,FALSE)</f>
        <v>GET</v>
      </c>
    </row>
    <row r="573" spans="1:25" ht="25" customHeight="1">
      <c r="A573" t="s">
        <v>277</v>
      </c>
      <c r="B573" s="19">
        <v>51</v>
      </c>
      <c r="C573" s="19" t="str">
        <f>VLOOKUP(B573,BaseMetodos!$A$2:$E$1177,3,FALSE)&amp;"."&amp;VLOOKUP(B573,BaseMetodos!$A$2:$E$1177,4,FALSE)</f>
        <v>u_xr_bci.previsionTesoreriaFrontOn</v>
      </c>
      <c r="D573" s="19" t="str">
        <f>VLOOKUP(B573,BaseMetodos!$A$2:$F$2173,5,FALSE)</f>
        <v>bcibank/v1/previsionTesoreriaFrontOn</v>
      </c>
      <c r="E573" s="19" t="str">
        <f>VLOOKUP(B573,BaseMetodos!$A$2:$F$2173,6,FALSE)</f>
        <v>frontOn/prevision/busqueda</v>
      </c>
      <c r="F573" s="62" t="s">
        <v>5579</v>
      </c>
      <c r="G573" s="11" t="s">
        <v>1723</v>
      </c>
      <c r="H573" s="11">
        <v>0</v>
      </c>
      <c r="I573" s="11" t="s">
        <v>267</v>
      </c>
      <c r="J573" s="11" t="s">
        <v>3</v>
      </c>
      <c r="K573" s="11">
        <v>5</v>
      </c>
      <c r="L573" s="11">
        <v>25882</v>
      </c>
      <c r="S573" t="s">
        <v>5711</v>
      </c>
      <c r="T573" s="2" t="str">
        <f>paramGPL(BaseParametros!$C$389:$E$395,G573:L573)</f>
        <v>{"tipoSeleccion":"T", "agrupacion":0, "tipoCarteras":"XXX", "carteras":"", "divisa":5, "instrumento":25882}</v>
      </c>
      <c r="U573" s="1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3" s="19" t="s">
        <v>5721</v>
      </c>
      <c r="W573" s="19" t="s">
        <v>5721</v>
      </c>
      <c r="X573" s="19" t="str">
        <f>VLOOKUP(D573,'Info Metodos'!$A$2:$D$90,4,FALSE)</f>
        <v>SI</v>
      </c>
      <c r="Y573" s="19" t="str">
        <f>VLOOKUP(D573,'Info Metodos'!$A$2:$D$90,3,FALSE)</f>
        <v>GET</v>
      </c>
    </row>
    <row r="574" spans="1:25" ht="23.5" customHeight="1">
      <c r="A574" t="s">
        <v>277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VLOOKUP(B574,BaseMetodos!$A$2:$F$2173,5,FALSE)</f>
        <v>bcibank/v1/previsionTesoreriaFrontOn</v>
      </c>
      <c r="E574" s="19" t="str">
        <f>VLOOKUP(B574,BaseMetodos!$A$2:$F$2173,6,FALSE)</f>
        <v>frontOn/prevision/busqueda</v>
      </c>
      <c r="F574" s="62" t="s">
        <v>5579</v>
      </c>
      <c r="G574" s="11" t="s">
        <v>258</v>
      </c>
      <c r="H574" s="11">
        <v>0</v>
      </c>
      <c r="I574" s="11" t="s">
        <v>3</v>
      </c>
      <c r="J574" s="11" t="s">
        <v>5701</v>
      </c>
      <c r="K574" s="11">
        <v>0</v>
      </c>
      <c r="L574" s="11">
        <v>25882</v>
      </c>
      <c r="S574" t="s">
        <v>5712</v>
      </c>
      <c r="T574" s="2" t="str">
        <f>paramGPL(BaseParametros!$C$389:$E$395,G574:L574)</f>
        <v>{"tipoSeleccion":"C", "agrupacion":0, "tipoCarteras":"", "carteras":"701, 706", "divisa":0, "instrumento":25882}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5721</v>
      </c>
      <c r="W574" s="19" t="s">
        <v>5721</v>
      </c>
      <c r="X574" s="19" t="str">
        <f>VLOOKUP(D574,'Info Metodos'!$A$2:$D$90,4,FALSE)</f>
        <v>SI</v>
      </c>
      <c r="Y574" s="19" t="str">
        <f>VLOOKUP(D574,'Info Metodos'!$A$2:$D$90,3,FALSE)</f>
        <v>GET</v>
      </c>
    </row>
    <row r="575" spans="1:25" ht="23" customHeight="1">
      <c r="A575" t="s">
        <v>277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VLOOKUP(B575,BaseMetodos!$A$2:$F$2173,5,FALSE)</f>
        <v>bcibank/v1/previsionTesoreriaFrontOn</v>
      </c>
      <c r="E575" s="19" t="str">
        <f>VLOOKUP(B575,BaseMetodos!$A$2:$F$2173,6,FALSE)</f>
        <v>frontOn/prevision/busqueda</v>
      </c>
      <c r="F575" s="62" t="s">
        <v>5579</v>
      </c>
      <c r="G575" s="11" t="s">
        <v>258</v>
      </c>
      <c r="H575" s="11">
        <v>0</v>
      </c>
      <c r="I575" s="11" t="s">
        <v>3</v>
      </c>
      <c r="J575" s="11" t="s">
        <v>5701</v>
      </c>
      <c r="K575" s="11">
        <v>39</v>
      </c>
      <c r="L575" s="11">
        <v>25882</v>
      </c>
      <c r="S575" t="s">
        <v>5712</v>
      </c>
      <c r="T575" s="2" t="str">
        <f>paramGPL(BaseParametros!$C$389:$E$395,G575:L575)</f>
        <v>{"tipoSeleccion":"C", "agrupacion":0, "tipoCarteras":"", "carteras":"701, 706", "divisa":39, "instrumento":25882}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5721</v>
      </c>
      <c r="W575" s="19" t="s">
        <v>5721</v>
      </c>
      <c r="X575" s="19" t="str">
        <f>VLOOKUP(D575,'Info Metodos'!$A$2:$D$90,4,FALSE)</f>
        <v>SI</v>
      </c>
      <c r="Y575" s="19" t="str">
        <f>VLOOKUP(D575,'Info Metodos'!$A$2:$D$90,3,FALSE)</f>
        <v>GET</v>
      </c>
    </row>
    <row r="576" spans="1:25" s="63" customFormat="1" ht="24" customHeight="1" thickBot="1">
      <c r="A576" t="s">
        <v>277</v>
      </c>
      <c r="B576" s="64">
        <v>51</v>
      </c>
      <c r="C576" s="64" t="str">
        <f>VLOOKUP(B576,BaseMetodos!$A$2:$E$1177,3,FALSE)&amp;"."&amp;VLOOKUP(B576,BaseMetodos!$A$2:$E$1177,4,FALSE)</f>
        <v>u_xr_bci.previsionTesoreriaFrontOn</v>
      </c>
      <c r="D576" s="19" t="str">
        <f>VLOOKUP(B576,BaseMetodos!$A$2:$F$2173,5,FALSE)</f>
        <v>bcibank/v1/previsionTesoreriaFrontOn</v>
      </c>
      <c r="E576" s="64" t="str">
        <f>VLOOKUP(B576,BaseMetodos!$A$2:$F$2173,6,FALSE)</f>
        <v>frontOn/prevision/busqueda</v>
      </c>
      <c r="F576" s="65" t="s">
        <v>5579</v>
      </c>
      <c r="G576" s="66" t="s">
        <v>258</v>
      </c>
      <c r="H576" s="66">
        <v>0</v>
      </c>
      <c r="I576" s="66" t="s">
        <v>3</v>
      </c>
      <c r="J576" s="66" t="s">
        <v>5701</v>
      </c>
      <c r="K576" s="66">
        <v>39</v>
      </c>
      <c r="L576" s="66">
        <v>0</v>
      </c>
      <c r="M576" s="66"/>
      <c r="N576" s="66"/>
      <c r="O576" s="66"/>
      <c r="P576" s="66"/>
      <c r="Q576" s="66"/>
      <c r="R576" s="66"/>
      <c r="S576" s="63" t="s">
        <v>5583</v>
      </c>
      <c r="T576" s="67" t="str">
        <f>paramGPL(BaseParametros!$C$389:$E$395,G576:L576)</f>
        <v>{"tipoSeleccion":"C", "agrupacion":0, "tipoCarteras":"", "carteras":"701, 706", "divisa":39, "instrumento":0}</v>
      </c>
      <c r="U576" s="68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6" s="19" t="s">
        <v>5721</v>
      </c>
      <c r="W576" s="19" t="s">
        <v>5721</v>
      </c>
      <c r="X576" s="19" t="str">
        <f>VLOOKUP(D576,'Info Metodos'!$A$2:$D$90,4,FALSE)</f>
        <v>SI</v>
      </c>
      <c r="Y576" s="19" t="str">
        <f>VLOOKUP(D576,'Info Metodos'!$A$2:$D$90,3,FALSE)</f>
        <v>GET</v>
      </c>
    </row>
    <row r="577" spans="1:25" ht="64">
      <c r="A577" t="s">
        <v>277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VLOOKUP(B577,BaseMetodos!$A$2:$F$2173,5,FALSE)</f>
        <v>bcibank/v1/previsionTesoreriaFrontOn</v>
      </c>
      <c r="E577" s="19" t="str">
        <f>VLOOKUP(B577,BaseMetodos!$A$2:$F$2173,6,FALSE)</f>
        <v>frontOn/prevision/busqueda</v>
      </c>
      <c r="F577" s="62" t="s">
        <v>5579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5</v>
      </c>
      <c r="L577" s="11">
        <v>25882</v>
      </c>
      <c r="S577" t="s">
        <v>5702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7" s="19" t="s">
        <v>5721</v>
      </c>
      <c r="W577" s="19" t="s">
        <v>5721</v>
      </c>
      <c r="X577" s="19" t="str">
        <f>VLOOKUP(D577,'Info Metodos'!$A$2:$D$90,4,FALSE)</f>
        <v>SI</v>
      </c>
      <c r="Y577" s="19" t="str">
        <f>VLOOKUP(D577,'Info Metodos'!$A$2:$D$90,3,FALSE)</f>
        <v>GET</v>
      </c>
    </row>
    <row r="578" spans="1:25" ht="64">
      <c r="A578" t="s">
        <v>277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VLOOKUP(B578,BaseMetodos!$A$2:$F$2173,5,FALSE)</f>
        <v>bcibank/v1/previsionTesoreriaFrontOn</v>
      </c>
      <c r="E578" s="19" t="str">
        <f>VLOOKUP(B578,BaseMetodos!$A$2:$F$2173,6,FALSE)</f>
        <v>frontOn/prevision/busqueda</v>
      </c>
      <c r="F578" s="62" t="s">
        <v>5579</v>
      </c>
      <c r="G578" s="11" t="s">
        <v>1723</v>
      </c>
      <c r="H578" s="11">
        <v>0</v>
      </c>
      <c r="I578" s="11" t="s">
        <v>5700</v>
      </c>
      <c r="J578" s="11" t="s">
        <v>3</v>
      </c>
      <c r="K578" s="11">
        <v>5</v>
      </c>
      <c r="L578" s="11">
        <v>25882</v>
      </c>
      <c r="S578" t="s">
        <v>5703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8" s="19" t="s">
        <v>5721</v>
      </c>
      <c r="W578" s="19" t="s">
        <v>5721</v>
      </c>
      <c r="X578" s="19" t="str">
        <f>VLOOKUP(D578,'Info Metodos'!$A$2:$D$90,4,FALSE)</f>
        <v>SI</v>
      </c>
      <c r="Y578" s="19" t="str">
        <f>VLOOKUP(D578,'Info Metodos'!$A$2:$D$90,3,FALSE)</f>
        <v>GET</v>
      </c>
    </row>
    <row r="579" spans="1:25" ht="64">
      <c r="A579" t="s">
        <v>277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VLOOKUP(B579,BaseMetodos!$A$2:$F$2173,5,FALSE)</f>
        <v>bcibank/v1/previsionTesoreriaFrontOn</v>
      </c>
      <c r="E579" s="19" t="str">
        <f>VLOOKUP(B579,BaseMetodos!$A$2:$F$2173,6,FALSE)</f>
        <v>frontOn/prevision/busqueda</v>
      </c>
      <c r="F579" s="62" t="s">
        <v>5579</v>
      </c>
      <c r="G579" s="11" t="s">
        <v>258</v>
      </c>
      <c r="H579" s="11">
        <v>0</v>
      </c>
      <c r="I579" s="11" t="s">
        <v>3</v>
      </c>
      <c r="J579" s="11" t="s">
        <v>5701</v>
      </c>
      <c r="K579" s="11">
        <v>5</v>
      </c>
      <c r="L579" s="11">
        <v>25882</v>
      </c>
      <c r="S579" t="s">
        <v>5704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9" s="19" t="s">
        <v>5721</v>
      </c>
      <c r="W579" s="19" t="s">
        <v>5721</v>
      </c>
      <c r="X579" s="19" t="str">
        <f>VLOOKUP(D579,'Info Metodos'!$A$2:$D$90,4,FALSE)</f>
        <v>SI</v>
      </c>
      <c r="Y579" s="19" t="str">
        <f>VLOOKUP(D579,'Info Metodos'!$A$2:$D$90,3,FALSE)</f>
        <v>GET</v>
      </c>
    </row>
    <row r="580" spans="1:25" ht="64">
      <c r="A580" t="s">
        <v>277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VLOOKUP(B580,BaseMetodos!$A$2:$F$2173,5,FALSE)</f>
        <v>bcibank/v1/previsionTesoreriaFrontOn</v>
      </c>
      <c r="E580" s="19" t="str">
        <f>VLOOKUP(B580,BaseMetodos!$A$2:$F$2173,6,FALSE)</f>
        <v>frontOn/prevision/busqueda</v>
      </c>
      <c r="F580" s="62" t="s">
        <v>5579</v>
      </c>
      <c r="G580" s="11" t="s">
        <v>1503</v>
      </c>
      <c r="H580" s="11">
        <v>1</v>
      </c>
      <c r="I580" s="11" t="s">
        <v>3</v>
      </c>
      <c r="J580" s="11" t="s">
        <v>3</v>
      </c>
      <c r="K580" s="11">
        <v>39</v>
      </c>
      <c r="L580" s="11">
        <v>47034</v>
      </c>
      <c r="S580" t="s">
        <v>5705</v>
      </c>
      <c r="T580" s="2" t="str">
        <f>paramGPL(BaseParametros!$C$397:$E$401,G580:J580)</f>
        <v>{"tipoSeleccion":"A",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80" s="19" t="s">
        <v>5721</v>
      </c>
      <c r="W580" s="19" t="s">
        <v>5721</v>
      </c>
      <c r="X580" s="19" t="str">
        <f>VLOOKUP(D580,'Info Metodos'!$A$2:$D$90,4,FALSE)</f>
        <v>SI</v>
      </c>
      <c r="Y580" s="19" t="str">
        <f>VLOOKUP(D580,'Info Metodos'!$A$2:$D$90,3,FALSE)</f>
        <v>GET</v>
      </c>
    </row>
    <row r="581" spans="1:25" ht="64">
      <c r="A581" t="s">
        <v>277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VLOOKUP(B581,BaseMetodos!$A$2:$F$2173,5,FALSE)</f>
        <v>bcibank/v1/previsionTesoreriaFrontOn</v>
      </c>
      <c r="E581" s="19" t="str">
        <f>VLOOKUP(B581,BaseMetodos!$A$2:$F$2173,6,FALSE)</f>
        <v>frontOn/prevision/busqueda</v>
      </c>
      <c r="F581" s="62" t="s">
        <v>5579</v>
      </c>
      <c r="G581" s="11" t="s">
        <v>1723</v>
      </c>
      <c r="H581" s="11">
        <v>0</v>
      </c>
      <c r="I581" s="11" t="s">
        <v>5700</v>
      </c>
      <c r="J581" s="11" t="s">
        <v>3</v>
      </c>
      <c r="K581" s="11">
        <v>39</v>
      </c>
      <c r="L581" s="11">
        <v>47034</v>
      </c>
      <c r="S581" t="s">
        <v>5706</v>
      </c>
      <c r="T581" s="2" t="str">
        <f>paramGPL(BaseParametros!$C$397:$E$401,G581:J581)</f>
        <v>{"tipoSeleccion":"T", "agrupacion":0, "tipoCarteras":"PAT",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81" s="19" t="s">
        <v>5721</v>
      </c>
      <c r="W581" s="19" t="s">
        <v>5721</v>
      </c>
      <c r="X581" s="19" t="str">
        <f>VLOOKUP(D581,'Info Metodos'!$A$2:$D$90,4,FALSE)</f>
        <v>SI</v>
      </c>
      <c r="Y581" s="19" t="str">
        <f>VLOOKUP(D581,'Info Metodos'!$A$2:$D$90,3,FALSE)</f>
        <v>GET</v>
      </c>
    </row>
    <row r="582" spans="1:25" ht="64">
      <c r="A582" t="s">
        <v>277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VLOOKUP(B582,BaseMetodos!$A$2:$F$2173,5,FALSE)</f>
        <v>bcibank/v1/previsionTesoreriaFrontOn</v>
      </c>
      <c r="E582" s="19" t="str">
        <f>VLOOKUP(B582,BaseMetodos!$A$2:$F$2173,6,FALSE)</f>
        <v>frontOn/prevision/busqueda</v>
      </c>
      <c r="F582" s="62" t="s">
        <v>5579</v>
      </c>
      <c r="G582" s="11" t="s">
        <v>258</v>
      </c>
      <c r="H582" s="11">
        <v>0</v>
      </c>
      <c r="I582" s="11" t="s">
        <v>3</v>
      </c>
      <c r="J582" s="11" t="s">
        <v>5701</v>
      </c>
      <c r="K582" s="11">
        <v>39</v>
      </c>
      <c r="L582" s="11">
        <v>47034</v>
      </c>
      <c r="S582" t="s">
        <v>5707</v>
      </c>
      <c r="T582" s="2" t="str">
        <f>paramGPL(BaseParametros!$C$397:$E$401,G582:J582)</f>
        <v>{"tipoSeleccion":"C", "agrupacion":0, "tipoCarteras":"", "carteras":"701, 706"}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82" s="19" t="s">
        <v>5721</v>
      </c>
      <c r="W582" s="19" t="s">
        <v>5721</v>
      </c>
      <c r="X582" s="19" t="str">
        <f>VLOOKUP(D582,'Info Metodos'!$A$2:$D$90,4,FALSE)</f>
        <v>SI</v>
      </c>
      <c r="Y582" s="19" t="str">
        <f>VLOOKUP(D582,'Info Metodos'!$A$2:$D$90,3,FALSE)</f>
        <v>GET</v>
      </c>
    </row>
    <row r="583" spans="1:25" ht="64">
      <c r="A583" t="s">
        <v>277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VLOOKUP(B583,BaseMetodos!$A$2:$F$2173,5,FALSE)</f>
        <v>bcibank/v1/previsionTesoreriaFrontOn</v>
      </c>
      <c r="E583" s="19" t="str">
        <f>VLOOKUP(B583,BaseMetodos!$A$2:$F$2173,6,FALSE)</f>
        <v>frontOn/prevision/busqueda</v>
      </c>
      <c r="F583" s="62" t="s">
        <v>5579</v>
      </c>
      <c r="G583" s="11" t="s">
        <v>5584</v>
      </c>
      <c r="H583" s="11">
        <v>1</v>
      </c>
      <c r="I583" s="11" t="s">
        <v>3</v>
      </c>
      <c r="J583" s="11" t="s">
        <v>3</v>
      </c>
      <c r="K583" s="11">
        <v>5</v>
      </c>
      <c r="L583" s="11">
        <v>25882</v>
      </c>
      <c r="S583" t="s">
        <v>5708</v>
      </c>
      <c r="T583" s="2" t="str">
        <f>paramGPL(BaseParametros!$C$397:$E$401,G583:J583)</f>
        <v>{"tipoSeleccion":"X", "agrupacion":1, "tipoCarteras":"",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5721</v>
      </c>
      <c r="W583" s="19" t="s">
        <v>5721</v>
      </c>
      <c r="X583" s="19" t="str">
        <f>VLOOKUP(D583,'Info Metodos'!$A$2:$D$90,4,FALSE)</f>
        <v>SI</v>
      </c>
      <c r="Y583" s="19" t="str">
        <f>VLOOKUP(D583,'Info Metodos'!$A$2:$D$90,3,FALSE)</f>
        <v>GET</v>
      </c>
    </row>
    <row r="584" spans="1:25" ht="64">
      <c r="A584" t="s">
        <v>277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VLOOKUP(B584,BaseMetodos!$A$2:$F$2173,5,FALSE)</f>
        <v>bcibank/v1/previsionTesoreriaFrontOn</v>
      </c>
      <c r="E584" s="19" t="str">
        <f>VLOOKUP(B584,BaseMetodos!$A$2:$F$2173,6,FALSE)</f>
        <v>frontOn/prevision/busqueda</v>
      </c>
      <c r="F584" s="62" t="s">
        <v>5579</v>
      </c>
      <c r="G584" s="11" t="s">
        <v>1503</v>
      </c>
      <c r="H584" s="11">
        <v>999999</v>
      </c>
      <c r="I584" s="11" t="s">
        <v>3</v>
      </c>
      <c r="J584" s="11" t="s">
        <v>3</v>
      </c>
      <c r="K584" s="11">
        <v>5</v>
      </c>
      <c r="L584" s="11">
        <v>25882</v>
      </c>
      <c r="S584" t="s">
        <v>5709</v>
      </c>
      <c r="T584" s="2" t="str">
        <f>paramGPL(BaseParametros!$C$397:$E$401,G584:J584)</f>
        <v>{"tipoSeleccion":"A", "agrupacion":999999, "tipoCarteras":"", "carteras":""}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5721</v>
      </c>
      <c r="W584" s="19" t="s">
        <v>5721</v>
      </c>
      <c r="X584" s="19" t="str">
        <f>VLOOKUP(D584,'Info Metodos'!$A$2:$D$90,4,FALSE)</f>
        <v>SI</v>
      </c>
      <c r="Y584" s="19" t="str">
        <f>VLOOKUP(D584,'Info Metodos'!$A$2:$D$90,3,FALSE)</f>
        <v>GET</v>
      </c>
    </row>
    <row r="585" spans="1:25" ht="64">
      <c r="A585" t="s">
        <v>277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VLOOKUP(B585,BaseMetodos!$A$2:$F$2173,5,FALSE)</f>
        <v>bcibank/v1/previsionTesoreriaFrontOn</v>
      </c>
      <c r="E585" s="19" t="str">
        <f>VLOOKUP(B585,BaseMetodos!$A$2:$F$2173,6,FALSE)</f>
        <v>frontOn/prevision/busqueda</v>
      </c>
      <c r="F585" s="62" t="s">
        <v>5579</v>
      </c>
      <c r="G585" s="11" t="s">
        <v>258</v>
      </c>
      <c r="H585" s="11">
        <v>0</v>
      </c>
      <c r="I585" s="11" t="s">
        <v>3</v>
      </c>
      <c r="J585" s="11" t="s">
        <v>3</v>
      </c>
      <c r="K585" s="11">
        <v>5</v>
      </c>
      <c r="L585" s="11">
        <v>25882</v>
      </c>
      <c r="S585" t="s">
        <v>5710</v>
      </c>
      <c r="T585" s="2" t="str">
        <f>paramGPL(BaseParametros!$C$397:$E$401,G585:J585)</f>
        <v>{"tipoSeleccion":"C", "agrupacion":0, "tipoCarteras":"", "carteras":""}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5721</v>
      </c>
      <c r="W585" s="19" t="s">
        <v>5721</v>
      </c>
      <c r="X585" s="19" t="str">
        <f>VLOOKUP(D585,'Info Metodos'!$A$2:$D$90,4,FALSE)</f>
        <v>SI</v>
      </c>
      <c r="Y585" s="19" t="str">
        <f>VLOOKUP(D585,'Info Metodos'!$A$2:$D$90,3,FALSE)</f>
        <v>GET</v>
      </c>
    </row>
    <row r="586" spans="1:25" ht="64">
      <c r="A586" t="s">
        <v>277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VLOOKUP(B586,BaseMetodos!$A$2:$F$2173,5,FALSE)</f>
        <v>bcibank/v1/previsionTesoreriaFrontOn</v>
      </c>
      <c r="E586" s="19" t="str">
        <f>VLOOKUP(B586,BaseMetodos!$A$2:$F$2173,6,FALSE)</f>
        <v>frontOn/prevision/busqueda</v>
      </c>
      <c r="F586" s="62" t="s">
        <v>5579</v>
      </c>
      <c r="G586" s="11" t="s">
        <v>1723</v>
      </c>
      <c r="H586" s="11">
        <v>0</v>
      </c>
      <c r="I586" s="11" t="s">
        <v>267</v>
      </c>
      <c r="J586" s="11" t="s">
        <v>3</v>
      </c>
      <c r="K586" s="11">
        <v>5</v>
      </c>
      <c r="L586" s="11">
        <v>25882</v>
      </c>
      <c r="S586" t="s">
        <v>5711</v>
      </c>
      <c r="T586" s="2" t="str">
        <f>paramGPL(BaseParametros!$C$397:$E$401,G586:J586)</f>
        <v>{"tipoSeleccion":"T", "agrupacion":0, "tipoCarteras":"XXX", "carteras":""}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6" s="19" t="s">
        <v>5721</v>
      </c>
      <c r="W586" s="19" t="s">
        <v>5721</v>
      </c>
      <c r="X586" s="19" t="str">
        <f>VLOOKUP(D586,'Info Metodos'!$A$2:$D$90,4,FALSE)</f>
        <v>SI</v>
      </c>
      <c r="Y586" s="19" t="str">
        <f>VLOOKUP(D586,'Info Metodos'!$A$2:$D$90,3,FALSE)</f>
        <v>GET</v>
      </c>
    </row>
    <row r="587" spans="1:25" ht="64">
      <c r="A587" t="s">
        <v>277</v>
      </c>
      <c r="B587" s="19">
        <v>51</v>
      </c>
      <c r="C587" s="19" t="str">
        <f>VLOOKUP(B587,BaseMetodos!$A$2:$E$1177,3,FALSE)&amp;"."&amp;VLOOKUP(B587,BaseMetodos!$A$2:$E$1177,4,FALSE)</f>
        <v>u_xr_bci.previsionTesoreriaFrontOn</v>
      </c>
      <c r="D587" s="19" t="str">
        <f>VLOOKUP(B587,BaseMetodos!$A$2:$F$2173,5,FALSE)</f>
        <v>bcibank/v1/previsionTesoreriaFrontOn</v>
      </c>
      <c r="E587" s="19" t="str">
        <f>VLOOKUP(B587,BaseMetodos!$A$2:$F$2173,6,FALSE)</f>
        <v>frontOn/prevision/busqueda</v>
      </c>
      <c r="F587" s="62" t="s">
        <v>5579</v>
      </c>
      <c r="G587" s="11" t="s">
        <v>258</v>
      </c>
      <c r="H587" s="11">
        <v>0</v>
      </c>
      <c r="I587" s="11" t="s">
        <v>3</v>
      </c>
      <c r="J587" s="11" t="s">
        <v>5701</v>
      </c>
      <c r="K587" s="11">
        <v>0</v>
      </c>
      <c r="L587" s="11">
        <v>25882</v>
      </c>
      <c r="S587" t="s">
        <v>5712</v>
      </c>
      <c r="T587" s="2" t="str">
        <f>paramGPL(BaseParametros!$C$397:$E$401,G587:J587)</f>
        <v>{"tipoSeleccion":"C", "agrupacion":0, "tipoCarteras":"", "carteras":"701, 706"}</v>
      </c>
      <c r="U587" s="1" t="str">
        <f>paramRPC2(C587,BaseParametros!$C$388:$E$395,F587:L587)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7" s="19" t="s">
        <v>5721</v>
      </c>
      <c r="W587" s="19" t="s">
        <v>5721</v>
      </c>
      <c r="X587" s="19" t="str">
        <f>VLOOKUP(D587,'Info Metodos'!$A$2:$D$90,4,FALSE)</f>
        <v>SI</v>
      </c>
      <c r="Y587" s="19" t="str">
        <f>VLOOKUP(D587,'Info Metodos'!$A$2:$D$90,3,FALSE)</f>
        <v>GET</v>
      </c>
    </row>
    <row r="588" spans="1:25" ht="64">
      <c r="A588" t="s">
        <v>277</v>
      </c>
      <c r="B588" s="19">
        <v>51</v>
      </c>
      <c r="C588" s="19" t="str">
        <f>VLOOKUP(B588,BaseMetodos!$A$2:$E$1177,3,FALSE)&amp;"."&amp;VLOOKUP(B588,BaseMetodos!$A$2:$E$1177,4,FALSE)</f>
        <v>u_xr_bci.previsionTesoreriaFrontOn</v>
      </c>
      <c r="D588" s="19" t="str">
        <f>VLOOKUP(B588,BaseMetodos!$A$2:$F$2173,5,FALSE)</f>
        <v>bcibank/v1/previsionTesoreriaFrontOn</v>
      </c>
      <c r="E588" s="19" t="str">
        <f>VLOOKUP(B588,BaseMetodos!$A$2:$F$2173,6,FALSE)</f>
        <v>frontOn/prevision/busqueda</v>
      </c>
      <c r="F588" s="62" t="s">
        <v>5579</v>
      </c>
      <c r="G588" s="11" t="s">
        <v>258</v>
      </c>
      <c r="H588" s="11">
        <v>0</v>
      </c>
      <c r="I588" s="11" t="s">
        <v>3</v>
      </c>
      <c r="J588" s="11" t="s">
        <v>5701</v>
      </c>
      <c r="K588" s="11">
        <v>39</v>
      </c>
      <c r="L588" s="11">
        <v>25882</v>
      </c>
      <c r="S588" t="s">
        <v>5712</v>
      </c>
      <c r="T588" s="2" t="str">
        <f>paramGPL(BaseParametros!$C$397:$E$401,G588:J588)</f>
        <v>{"tipoSeleccion":"C", "agrupacion":0, "tipoCarteras":"", "carteras":"701, 706"}</v>
      </c>
      <c r="U588" s="1" t="str">
        <f>paramRPC2(C588,BaseParametros!$C$388:$E$395,F588:L588)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8" s="19" t="s">
        <v>5721</v>
      </c>
      <c r="W588" s="19" t="s">
        <v>5721</v>
      </c>
      <c r="X588" s="19" t="str">
        <f>VLOOKUP(D588,'Info Metodos'!$A$2:$D$90,4,FALSE)</f>
        <v>SI</v>
      </c>
      <c r="Y588" s="19" t="str">
        <f>VLOOKUP(D588,'Info Metodos'!$A$2:$D$90,3,FALSE)</f>
        <v>GET</v>
      </c>
    </row>
    <row r="589" spans="1:25" ht="64">
      <c r="A589" t="s">
        <v>277</v>
      </c>
      <c r="B589" s="19">
        <v>51</v>
      </c>
      <c r="C589" s="19" t="str">
        <f>VLOOKUP(B589,BaseMetodos!$A$2:$E$1177,3,FALSE)&amp;"."&amp;VLOOKUP(B589,BaseMetodos!$A$2:$E$1177,4,FALSE)</f>
        <v>u_xr_bci.previsionTesoreriaFrontOn</v>
      </c>
      <c r="D589" s="19" t="str">
        <f>VLOOKUP(B589,BaseMetodos!$A$2:$F$2173,5,FALSE)</f>
        <v>bcibank/v1/previsionTesoreriaFrontOn</v>
      </c>
      <c r="E589" s="19" t="str">
        <f>VLOOKUP(B589,BaseMetodos!$A$2:$F$2173,6,FALSE)</f>
        <v>frontOn/prevision/busqueda</v>
      </c>
      <c r="F589" s="62" t="s">
        <v>5579</v>
      </c>
      <c r="G589" s="11" t="s">
        <v>258</v>
      </c>
      <c r="H589" s="11">
        <v>0</v>
      </c>
      <c r="I589" s="11" t="s">
        <v>3</v>
      </c>
      <c r="J589" s="11" t="s">
        <v>5701</v>
      </c>
      <c r="K589" s="11">
        <v>39</v>
      </c>
      <c r="L589" s="11">
        <v>0</v>
      </c>
      <c r="S589" t="s">
        <v>5583</v>
      </c>
      <c r="T589" s="2" t="str">
        <f>paramGPL(BaseParametros!$C$397:$E$401,G589:J589)</f>
        <v>{"tipoSeleccion":"C", "agrupacion":0, "tipoCarteras":"", "carteras":"701, 706"}</v>
      </c>
      <c r="U589" s="1" t="str">
        <f>paramRPC2(C589,BaseParametros!$C$388:$E$395,F589:L589)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9" s="19" t="s">
        <v>5721</v>
      </c>
      <c r="W589" s="19" t="s">
        <v>5721</v>
      </c>
      <c r="X589" s="19" t="str">
        <f>VLOOKUP(D589,'Info Metodos'!$A$2:$D$90,4,FALSE)</f>
        <v>SI</v>
      </c>
      <c r="Y589" s="19" t="str">
        <f>VLOOKUP(D589,'Info Metodos'!$A$2:$D$90,3,FALSE)</f>
        <v>GET</v>
      </c>
    </row>
    <row r="590" spans="1:25">
      <c r="A590" t="s">
        <v>277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VLOOKUP(B590,BaseMetodos!$A$2:$F$2173,5,FALSE)</f>
        <v>bcibank/v1/obtenerTramosHorarios</v>
      </c>
      <c r="E590" s="19" t="str">
        <f>VLOOKUP(B590,BaseMetodos!$A$2:$F$2173,6,FALSE)</f>
        <v>TramosHorarios/obtenerTramosHorarios</v>
      </c>
      <c r="F590" s="11" t="s">
        <v>1500</v>
      </c>
      <c r="G590" s="11" t="s">
        <v>2</v>
      </c>
      <c r="H590" s="11" t="s">
        <v>5735</v>
      </c>
      <c r="I590" s="11" t="s">
        <v>5736</v>
      </c>
      <c r="S590" t="s">
        <v>5671</v>
      </c>
      <c r="T590" s="2" t="str">
        <f>paramGPL(BaseParametros!$C$402:$E$406,F590:I590)</f>
        <v>{"canal":"110", "codigoFondoSerie":"3001", "tipo":"inv", "procedencia":"b"}</v>
      </c>
      <c r="V590" s="19" t="s">
        <v>5721</v>
      </c>
      <c r="W590" s="19" t="s">
        <v>5721</v>
      </c>
      <c r="X590" s="19" t="str">
        <f>VLOOKUP(D590,'Info Metodos'!$A$2:$D$90,4,FALSE)</f>
        <v>SI</v>
      </c>
      <c r="Y590" s="19" t="str">
        <f>VLOOKUP(D590,'Info Metodos'!$A$2:$D$90,3,FALSE)</f>
        <v>GET</v>
      </c>
    </row>
    <row r="591" spans="1:25">
      <c r="A591" t="s">
        <v>277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VLOOKUP(B591,BaseMetodos!$A$2:$F$2173,5,FALSE)</f>
        <v>bcibank/v1/obtenerTramosHorarios</v>
      </c>
      <c r="E591" s="19" t="str">
        <f>VLOOKUP(B591,BaseMetodos!$A$2:$F$2173,6,FALSE)</f>
        <v>TramosHorarios/obtenerTramosHorarios</v>
      </c>
      <c r="F591" s="11" t="s">
        <v>1500</v>
      </c>
      <c r="G591" s="11" t="s">
        <v>210</v>
      </c>
      <c r="H591" s="11" t="s">
        <v>5735</v>
      </c>
      <c r="I591" s="11" t="s">
        <v>5736</v>
      </c>
      <c r="S591" t="s">
        <v>5738</v>
      </c>
      <c r="T591" s="2" t="str">
        <f>paramGPL(BaseParametros!$C$402:$E$406,F591:I591)</f>
        <v>{"canal":"110", "codigoFondoSerie":"3016", "tipo":"inv", "procedencia":"b"}</v>
      </c>
      <c r="V591" s="19" t="s">
        <v>5721</v>
      </c>
      <c r="W591" s="19" t="s">
        <v>5721</v>
      </c>
      <c r="X591" s="19" t="str">
        <f>VLOOKUP(D591,'Info Metodos'!$A$2:$D$90,4,FALSE)</f>
        <v>SI</v>
      </c>
      <c r="Y591" s="19" t="str">
        <f>VLOOKUP(D591,'Info Metodos'!$A$2:$D$90,3,FALSE)</f>
        <v>GET</v>
      </c>
    </row>
    <row r="592" spans="1:25">
      <c r="A592" t="s">
        <v>277</v>
      </c>
      <c r="B592" s="19">
        <v>1183</v>
      </c>
      <c r="C592" s="19" t="e">
        <f>VLOOKUP(B592,BaseMetodos!$A$2:$E$1177,3,FALSE)&amp;"."&amp;VLOOKUP(B592,BaseMetodos!$A$2:$E$1177,4,FALSE)</f>
        <v>#N/A</v>
      </c>
      <c r="D592" s="19" t="str">
        <f>VLOOKUP(B592,BaseMetodos!$A$2:$F$2173,5,FALSE)</f>
        <v>bcibank/v1/obtenerTramosHorarios</v>
      </c>
      <c r="E592" s="19" t="str">
        <f>VLOOKUP(B592,BaseMetodos!$A$2:$F$2173,6,FALSE)</f>
        <v>TramosHorarios/obtenerTramosHorarios</v>
      </c>
      <c r="F592" s="11" t="s">
        <v>5737</v>
      </c>
      <c r="G592" s="11" t="s">
        <v>2</v>
      </c>
      <c r="H592" s="11" t="s">
        <v>5735</v>
      </c>
      <c r="I592" s="11" t="s">
        <v>5736</v>
      </c>
      <c r="S592" t="s">
        <v>197</v>
      </c>
      <c r="T592" s="2" t="str">
        <f>paramGPL(BaseParametros!$C$402:$E$406,F592:I592)</f>
        <v>{"canal":"A110", "codigoFondoSerie":"3001", "tipo":"inv", "procedencia":"b"}</v>
      </c>
      <c r="V592" s="19" t="s">
        <v>5721</v>
      </c>
      <c r="W592" s="19" t="s">
        <v>5721</v>
      </c>
      <c r="X592" s="19" t="str">
        <f>VLOOKUP(D592,'Info Metodos'!$A$2:$D$90,4,FALSE)</f>
        <v>SI</v>
      </c>
      <c r="Y592" s="19" t="str">
        <f>VLOOKUP(D592,'Info Metodos'!$A$2:$D$90,3,FALSE)</f>
        <v>GET</v>
      </c>
    </row>
    <row r="593" spans="1:25">
      <c r="A593" t="s">
        <v>277</v>
      </c>
      <c r="B593" s="19">
        <v>1183</v>
      </c>
      <c r="C593" s="19" t="e">
        <f>VLOOKUP(B593,BaseMetodos!$A$2:$E$1177,3,FALSE)&amp;"."&amp;VLOOKUP(B593,BaseMetodos!$A$2:$E$1177,4,FALSE)</f>
        <v>#N/A</v>
      </c>
      <c r="D593" s="19" t="str">
        <f>VLOOKUP(B593,BaseMetodos!$A$2:$F$2173,5,FALSE)</f>
        <v>bcibank/v1/obtenerTramosHorarios</v>
      </c>
      <c r="E593" s="19" t="str">
        <f>VLOOKUP(B593,BaseMetodos!$A$2:$F$2173,6,FALSE)</f>
        <v>TramosHorarios/obtenerTramosHorarios</v>
      </c>
      <c r="F593" s="11" t="s">
        <v>5737</v>
      </c>
      <c r="G593" s="11" t="s">
        <v>2</v>
      </c>
      <c r="H593" s="11" t="s">
        <v>5741</v>
      </c>
      <c r="I593" s="11" t="s">
        <v>5736</v>
      </c>
      <c r="S593" t="s">
        <v>5739</v>
      </c>
      <c r="T593" s="2" t="str">
        <f>paramGPL(BaseParametros!$C$402:$E$406,F593:I593)</f>
        <v>{"canal":"A110", "codigoFondoSerie":"3001", "tipo":"x", "procedencia":"b"}</v>
      </c>
      <c r="V593" s="19" t="s">
        <v>5721</v>
      </c>
      <c r="W593" s="19" t="s">
        <v>5721</v>
      </c>
      <c r="X593" s="19" t="str">
        <f>VLOOKUP(D593,'Info Metodos'!$A$2:$D$90,4,FALSE)</f>
        <v>SI</v>
      </c>
      <c r="Y593" s="19" t="str">
        <f>VLOOKUP(D593,'Info Metodos'!$A$2:$D$90,3,FALSE)</f>
        <v>GET</v>
      </c>
    </row>
    <row r="594" spans="1:25">
      <c r="A594" t="s">
        <v>277</v>
      </c>
      <c r="B594" s="19">
        <v>1183</v>
      </c>
      <c r="C594" s="19" t="e">
        <f>VLOOKUP(B594,BaseMetodos!$A$2:$E$1177,3,FALSE)&amp;"."&amp;VLOOKUP(B594,BaseMetodos!$A$2:$E$1177,4,FALSE)</f>
        <v>#N/A</v>
      </c>
      <c r="D594" s="19" t="str">
        <f>VLOOKUP(B594,BaseMetodos!$A$2:$F$2173,5,FALSE)</f>
        <v>bcibank/v1/obtenerTramosHorarios</v>
      </c>
      <c r="E594" s="19" t="str">
        <f>VLOOKUP(B594,BaseMetodos!$A$2:$F$2173,6,FALSE)</f>
        <v>TramosHorarios/obtenerTramosHorarios</v>
      </c>
      <c r="F594" s="11" t="s">
        <v>5737</v>
      </c>
      <c r="G594" s="11" t="s">
        <v>2</v>
      </c>
      <c r="H594" s="11" t="s">
        <v>5735</v>
      </c>
      <c r="I594" s="11" t="s">
        <v>5741</v>
      </c>
      <c r="S594" t="s">
        <v>5740</v>
      </c>
      <c r="T594" s="2" t="str">
        <f>paramGPL(BaseParametros!$C$402:$E$406,F594:I594)</f>
        <v>{"canal":"A110", "codigoFondoSerie":"3001", "tipo":"inv", "procedencia":"x"}</v>
      </c>
      <c r="V594" s="19" t="s">
        <v>5721</v>
      </c>
      <c r="W594" s="19" t="s">
        <v>5721</v>
      </c>
      <c r="X594" s="19" t="str">
        <f>VLOOKUP(D594,'Info Metodos'!$A$2:$D$90,4,FALSE)</f>
        <v>SI</v>
      </c>
      <c r="Y594" s="19" t="str">
        <f>VLOOKUP(D594,'Info Metodos'!$A$2:$D$90,3,FALSE)</f>
        <v>GET</v>
      </c>
    </row>
    <row r="595" spans="1:25">
      <c r="A595" t="s">
        <v>1</v>
      </c>
      <c r="B595" s="19">
        <v>1184</v>
      </c>
      <c r="C595" s="19" t="e">
        <f>VLOOKUP(B595,BaseMetodos!$A$2:$E$1177,3,FALSE)&amp;"."&amp;VLOOKUP(B595,BaseMetodos!$A$2:$E$1177,4,FALSE)</f>
        <v>#N/A</v>
      </c>
      <c r="D595" s="19" t="str">
        <f>VLOOKUP(B595,BaseMetodos!$A$2:$F$2173,5,FALSE)</f>
        <v>abq/fronton/altaOrdenRentaVariable</v>
      </c>
      <c r="E595" s="19" t="str">
        <f>VLOOKUP(B595,BaseMetodos!$A$2:$F$2173,6,FALSE)</f>
        <v>abq/fronton/altaOrdenRentaVariable</v>
      </c>
      <c r="F595" s="104">
        <v>1</v>
      </c>
      <c r="G595" s="104" t="s">
        <v>258</v>
      </c>
      <c r="H595" s="104">
        <v>171</v>
      </c>
      <c r="I595" s="104">
        <v>706</v>
      </c>
      <c r="J595" s="104">
        <v>110000.05</v>
      </c>
      <c r="K595" s="104" t="s">
        <v>1503</v>
      </c>
      <c r="L595" s="104">
        <v>235.09</v>
      </c>
      <c r="M595" s="104" t="s">
        <v>5891</v>
      </c>
      <c r="N595" s="104">
        <v>50</v>
      </c>
      <c r="S595" t="s">
        <v>5879</v>
      </c>
      <c r="T595" s="2" t="str">
        <f>paramGPL(BaseParametros!$C$407:$E$416,F595:N595)</f>
        <v>{"usuario":1, "operacion":"C", "instrumento":171, "cartera":706, "titulos":110000.05, "indPrecio":"A", "cotizacion":235.09, "fechaLimiteHasta":"25/11/2026", "broker":50}</v>
      </c>
      <c r="U595" t="s">
        <v>5656</v>
      </c>
      <c r="V595" s="19" t="s">
        <v>5721</v>
      </c>
      <c r="W595" s="19" t="s">
        <v>5721</v>
      </c>
      <c r="X595" s="19" t="str">
        <f>VLOOKUP(D595,'Info Metodos'!$A$2:$D$90,4,FALSE)</f>
        <v>NO</v>
      </c>
      <c r="Y595" s="19" t="str">
        <f>VLOOKUP(D595,'Info Metodos'!$A$2:$D$90,3,FALSE)</f>
        <v>POST</v>
      </c>
    </row>
    <row r="596" spans="1:25">
      <c r="A596" t="s">
        <v>1</v>
      </c>
      <c r="B596" s="19">
        <v>1184</v>
      </c>
      <c r="C596" s="19" t="e">
        <f>VLOOKUP(B596,BaseMetodos!$A$2:$E$1177,3,FALSE)&amp;"."&amp;VLOOKUP(B596,BaseMetodos!$A$2:$E$1177,4,FALSE)</f>
        <v>#N/A</v>
      </c>
      <c r="D596" s="19" t="str">
        <f>VLOOKUP(B596,BaseMetodos!$A$2:$F$2173,5,FALSE)</f>
        <v>abq/fronton/altaOrdenRentaVariable</v>
      </c>
      <c r="E596" s="19" t="str">
        <f>VLOOKUP(B596,BaseMetodos!$A$2:$F$2173,6,FALSE)</f>
        <v>abq/fronton/altaOrdenRentaVariable</v>
      </c>
      <c r="F596" s="104">
        <v>1</v>
      </c>
      <c r="G596" s="10" t="s">
        <v>5419</v>
      </c>
      <c r="H596" s="104">
        <v>171</v>
      </c>
      <c r="I596" s="104">
        <v>706</v>
      </c>
      <c r="J596" s="104">
        <v>110000.05</v>
      </c>
      <c r="K596" s="104" t="s">
        <v>1503</v>
      </c>
      <c r="L596" s="104">
        <v>236.09</v>
      </c>
      <c r="M596" s="104" t="s">
        <v>5891</v>
      </c>
      <c r="N596" s="104">
        <v>50</v>
      </c>
      <c r="S596" t="s">
        <v>5888</v>
      </c>
      <c r="T596" s="2" t="str">
        <f>paramGPL(BaseParametros!$C$407:$E$416,F596:N596)</f>
        <v>{"usuario":1, "operacion":"V", "instrumento":171, "cartera":706, "titulos":110000.05, "indPrecio":"A", "cotizacion":236.09, "fechaLimiteHasta":"25/11/2026", "broker":50}</v>
      </c>
      <c r="U596" t="s">
        <v>5656</v>
      </c>
      <c r="V596" s="19" t="s">
        <v>5721</v>
      </c>
      <c r="W596" s="19" t="s">
        <v>5721</v>
      </c>
      <c r="X596" s="19" t="str">
        <f>VLOOKUP(D596,'Info Metodos'!$A$2:$D$90,4,FALSE)</f>
        <v>NO</v>
      </c>
      <c r="Y596" s="19" t="str">
        <f>VLOOKUP(D596,'Info Metodos'!$A$2:$D$90,3,FALSE)</f>
        <v>POST</v>
      </c>
    </row>
    <row r="597" spans="1:25">
      <c r="A597" t="s">
        <v>1</v>
      </c>
      <c r="B597" s="19">
        <v>1184</v>
      </c>
      <c r="C597" s="19" t="e">
        <f>VLOOKUP(B597,BaseMetodos!$A$2:$E$1177,3,FALSE)&amp;"."&amp;VLOOKUP(B597,BaseMetodos!$A$2:$E$1177,4,FALSE)</f>
        <v>#N/A</v>
      </c>
      <c r="D597" s="19" t="str">
        <f>VLOOKUP(B597,BaseMetodos!$A$2:$F$2173,5,FALSE)</f>
        <v>abq/fronton/altaOrdenRentaVariable</v>
      </c>
      <c r="E597" s="19" t="str">
        <f>VLOOKUP(B597,BaseMetodos!$A$2:$F$2173,6,FALSE)</f>
        <v>abq/fronton/altaOrdenRentaVariable</v>
      </c>
      <c r="F597" s="104">
        <v>1</v>
      </c>
      <c r="G597" s="10" t="s">
        <v>5419</v>
      </c>
      <c r="H597" s="104">
        <v>171</v>
      </c>
      <c r="I597" s="104">
        <v>706</v>
      </c>
      <c r="J597" s="104">
        <v>110000.05</v>
      </c>
      <c r="K597" s="104" t="s">
        <v>1503</v>
      </c>
      <c r="L597" s="104">
        <v>235.09</v>
      </c>
      <c r="M597" s="104" t="s">
        <v>5891</v>
      </c>
      <c r="N597" s="104">
        <v>50</v>
      </c>
      <c r="S597" t="s">
        <v>5889</v>
      </c>
      <c r="T597" s="2" t="str">
        <f>paramGPL(BaseParametros!$C$407:$E$416,F597:N597)</f>
        <v>{"usuario":1, "operacion":"V", "instrumento":171, "cartera":706, "titulos":110000.05, "indPrecio":"A", "cotizacion":235.09, "fechaLimiteHasta":"25/11/2026", "broker":50}</v>
      </c>
      <c r="U597" t="s">
        <v>5656</v>
      </c>
      <c r="V597" s="19" t="s">
        <v>5721</v>
      </c>
      <c r="W597" s="19" t="s">
        <v>5721</v>
      </c>
      <c r="X597" s="19" t="str">
        <f>VLOOKUP(D597,'Info Metodos'!$A$2:$D$90,4,FALSE)</f>
        <v>NO</v>
      </c>
      <c r="Y597" s="19" t="str">
        <f>VLOOKUP(D597,'Info Metodos'!$A$2:$D$90,3,FALSE)</f>
        <v>POST</v>
      </c>
    </row>
    <row r="598" spans="1:25">
      <c r="A598" t="s">
        <v>1</v>
      </c>
      <c r="B598" s="19">
        <v>1184</v>
      </c>
      <c r="C598" s="19" t="e">
        <f>VLOOKUP(B598,BaseMetodos!$A$2:$E$1177,3,FALSE)&amp;"."&amp;VLOOKUP(B598,BaseMetodos!$A$2:$E$1177,4,FALSE)</f>
        <v>#N/A</v>
      </c>
      <c r="D598" s="19" t="str">
        <f>VLOOKUP(B598,BaseMetodos!$A$2:$F$2173,5,FALSE)</f>
        <v>abq/fronton/altaOrdenRentaVariable</v>
      </c>
      <c r="E598" s="19" t="str">
        <f>VLOOKUP(B598,BaseMetodos!$A$2:$F$2173,6,FALSE)</f>
        <v>abq/fronton/altaOrdenRentaVariable</v>
      </c>
      <c r="F598" s="104">
        <v>1</v>
      </c>
      <c r="G598" s="10" t="s">
        <v>5584</v>
      </c>
      <c r="H598" s="104">
        <v>171</v>
      </c>
      <c r="I598" s="104">
        <v>706</v>
      </c>
      <c r="J598" s="104">
        <v>110000.05</v>
      </c>
      <c r="K598" s="104" t="s">
        <v>1503</v>
      </c>
      <c r="L598" s="104">
        <v>235.09</v>
      </c>
      <c r="M598" s="104" t="s">
        <v>5891</v>
      </c>
      <c r="N598" s="104">
        <v>50</v>
      </c>
      <c r="S598" t="s">
        <v>5880</v>
      </c>
      <c r="T598" s="2" t="str">
        <f>paramGPL(BaseParametros!$C$407:$E$416,F598:N598)</f>
        <v>{"usuario":1, "operacion":"X", "instrumento":171, "cartera":706, "titulos":110000.05, "indPrecio":"A", "cotizacion":235.09, "fechaLimiteHasta":"25/11/2026", "broker":50}</v>
      </c>
      <c r="U598" t="s">
        <v>5656</v>
      </c>
      <c r="V598" s="19" t="s">
        <v>5721</v>
      </c>
      <c r="W598" s="19" t="s">
        <v>5721</v>
      </c>
      <c r="X598" s="19" t="str">
        <f>VLOOKUP(D598,'Info Metodos'!$A$2:$D$90,4,FALSE)</f>
        <v>NO</v>
      </c>
      <c r="Y598" s="19" t="str">
        <f>VLOOKUP(D598,'Info Metodos'!$A$2:$D$90,3,FALSE)</f>
        <v>POST</v>
      </c>
    </row>
    <row r="599" spans="1:25">
      <c r="A599" t="s">
        <v>1</v>
      </c>
      <c r="B599" s="19">
        <v>1184</v>
      </c>
      <c r="C599" s="19" t="e">
        <f>VLOOKUP(B599,BaseMetodos!$A$2:$E$1177,3,FALSE)&amp;"."&amp;VLOOKUP(B599,BaseMetodos!$A$2:$E$1177,4,FALSE)</f>
        <v>#N/A</v>
      </c>
      <c r="D599" s="19" t="str">
        <f>VLOOKUP(B599,BaseMetodos!$A$2:$F$2173,5,FALSE)</f>
        <v>abq/fronton/altaOrdenRentaVariable</v>
      </c>
      <c r="E599" s="19" t="str">
        <f>VLOOKUP(B599,BaseMetodos!$A$2:$F$2173,6,FALSE)</f>
        <v>abq/fronton/altaOrdenRentaVariable</v>
      </c>
      <c r="F599" s="104">
        <v>1</v>
      </c>
      <c r="G599" s="104" t="s">
        <v>258</v>
      </c>
      <c r="H599" s="10">
        <v>5</v>
      </c>
      <c r="I599" s="104">
        <v>706</v>
      </c>
      <c r="J599" s="104">
        <v>110000.05</v>
      </c>
      <c r="K599" s="104" t="s">
        <v>1503</v>
      </c>
      <c r="L599" s="104">
        <v>235.09</v>
      </c>
      <c r="M599" s="104" t="s">
        <v>5891</v>
      </c>
      <c r="N599" s="104">
        <v>50</v>
      </c>
      <c r="S599" t="s">
        <v>5583</v>
      </c>
      <c r="T599" s="2" t="str">
        <f>paramGPL(BaseParametros!$C$407:$E$416,F599:N599)</f>
        <v>{"usuario":1, "operacion":"C", "instrumento":5, "cartera":706, "titulos":110000.05, "indPrecio":"A", "cotizacion":235.09, "fechaLimiteHasta":"25/11/2026", "broker":50}</v>
      </c>
      <c r="U599" t="s">
        <v>5656</v>
      </c>
      <c r="V599" s="19" t="s">
        <v>5721</v>
      </c>
      <c r="W599" s="19" t="s">
        <v>5721</v>
      </c>
      <c r="X599" s="19" t="str">
        <f>VLOOKUP(D599,'Info Metodos'!$A$2:$D$90,4,FALSE)</f>
        <v>NO</v>
      </c>
      <c r="Y599" s="19" t="str">
        <f>VLOOKUP(D599,'Info Metodos'!$A$2:$D$90,3,FALSE)</f>
        <v>POST</v>
      </c>
    </row>
    <row r="600" spans="1:25">
      <c r="A600" t="s">
        <v>1</v>
      </c>
      <c r="B600" s="19">
        <v>1184</v>
      </c>
      <c r="C600" s="19" t="e">
        <f>VLOOKUP(B600,BaseMetodos!$A$2:$E$1177,3,FALSE)&amp;"."&amp;VLOOKUP(B600,BaseMetodos!$A$2:$E$1177,4,FALSE)</f>
        <v>#N/A</v>
      </c>
      <c r="D600" s="19" t="str">
        <f>VLOOKUP(B600,BaseMetodos!$A$2:$F$2173,5,FALSE)</f>
        <v>abq/fronton/altaOrdenRentaVariable</v>
      </c>
      <c r="E600" s="19" t="str">
        <f>VLOOKUP(B600,BaseMetodos!$A$2:$F$2173,6,FALSE)</f>
        <v>abq/fronton/altaOrdenRentaVariable</v>
      </c>
      <c r="F600" s="104">
        <v>1</v>
      </c>
      <c r="G600" s="104" t="s">
        <v>258</v>
      </c>
      <c r="H600" s="10">
        <v>0</v>
      </c>
      <c r="I600" s="104">
        <v>706</v>
      </c>
      <c r="J600" s="104">
        <v>110000.05</v>
      </c>
      <c r="K600" s="104" t="s">
        <v>1503</v>
      </c>
      <c r="L600" s="104">
        <v>235.09</v>
      </c>
      <c r="M600" s="104" t="s">
        <v>5891</v>
      </c>
      <c r="N600" s="104">
        <v>50</v>
      </c>
      <c r="S600" t="s">
        <v>5939</v>
      </c>
      <c r="T600" s="2" t="str">
        <f>paramGPL(BaseParametros!$C$407:$E$416,F600:N600)</f>
        <v>{"usuario":1, "operacion":"C", "instrumento":0, "cartera":706, "titulos":110000.05, "indPrecio":"A", "cotizacion":235.09, "fechaLimiteHasta":"25/11/2026", "broker":50}</v>
      </c>
      <c r="U600" t="s">
        <v>5656</v>
      </c>
      <c r="V600" s="19" t="s">
        <v>5721</v>
      </c>
      <c r="W600" s="19" t="s">
        <v>5721</v>
      </c>
      <c r="X600" s="19" t="str">
        <f>VLOOKUP(D600,'Info Metodos'!$A$2:$D$90,4,FALSE)</f>
        <v>NO</v>
      </c>
      <c r="Y600" s="19" t="str">
        <f>VLOOKUP(D600,'Info Metodos'!$A$2:$D$90,3,FALSE)</f>
        <v>POST</v>
      </c>
    </row>
    <row r="601" spans="1:25">
      <c r="A601" t="s">
        <v>1</v>
      </c>
      <c r="B601" s="19">
        <v>1184</v>
      </c>
      <c r="C601" s="19" t="e">
        <f>VLOOKUP(B601,BaseMetodos!$A$2:$E$1177,3,FALSE)&amp;"."&amp;VLOOKUP(B601,BaseMetodos!$A$2:$E$1177,4,FALSE)</f>
        <v>#N/A</v>
      </c>
      <c r="D601" s="19" t="str">
        <f>VLOOKUP(B601,BaseMetodos!$A$2:$F$2173,5,FALSE)</f>
        <v>abq/fronton/altaOrdenRentaVariable</v>
      </c>
      <c r="E601" s="19" t="str">
        <f>VLOOKUP(B601,BaseMetodos!$A$2:$F$2173,6,FALSE)</f>
        <v>abq/fronton/altaOrdenRentaVariable</v>
      </c>
      <c r="F601" s="104">
        <v>1</v>
      </c>
      <c r="G601" s="104" t="s">
        <v>258</v>
      </c>
      <c r="H601" s="10">
        <v>39535</v>
      </c>
      <c r="I601" s="104">
        <v>706</v>
      </c>
      <c r="J601" s="104">
        <v>110000.05</v>
      </c>
      <c r="K601" s="104" t="s">
        <v>1503</v>
      </c>
      <c r="L601" s="104">
        <v>235.09</v>
      </c>
      <c r="M601" s="104" t="s">
        <v>5891</v>
      </c>
      <c r="N601" s="104">
        <v>50</v>
      </c>
      <c r="S601" t="s">
        <v>5881</v>
      </c>
      <c r="T601" s="2" t="str">
        <f>paramGPL(BaseParametros!$C$407:$E$416,F601:N601)</f>
        <v>{"usuario":1, "operacion":"C", "instrumento":39535, "cartera":706, "titulos":110000.05, "indPrecio":"A", "cotizacion":235.09, "fechaLimiteHasta":"25/11/2026", "broker":50}</v>
      </c>
      <c r="U601" t="s">
        <v>5656</v>
      </c>
      <c r="V601" s="19" t="s">
        <v>5721</v>
      </c>
      <c r="W601" s="19" t="s">
        <v>5721</v>
      </c>
      <c r="X601" s="19" t="str">
        <f>VLOOKUP(D601,'Info Metodos'!$A$2:$D$90,4,FALSE)</f>
        <v>NO</v>
      </c>
      <c r="Y601" s="19" t="str">
        <f>VLOOKUP(D601,'Info Metodos'!$A$2:$D$90,3,FALSE)</f>
        <v>POST</v>
      </c>
    </row>
    <row r="602" spans="1:25">
      <c r="A602" t="s">
        <v>1</v>
      </c>
      <c r="B602" s="19">
        <v>1184</v>
      </c>
      <c r="C602" s="19" t="e">
        <f>VLOOKUP(B602,BaseMetodos!$A$2:$E$1177,3,FALSE)&amp;"."&amp;VLOOKUP(B602,BaseMetodos!$A$2:$E$1177,4,FALSE)</f>
        <v>#N/A</v>
      </c>
      <c r="D602" s="19" t="str">
        <f>VLOOKUP(B602,BaseMetodos!$A$2:$F$2173,5,FALSE)</f>
        <v>abq/fronton/altaOrdenRentaVariable</v>
      </c>
      <c r="E602" s="19" t="str">
        <f>VLOOKUP(B602,BaseMetodos!$A$2:$F$2173,6,FALSE)</f>
        <v>abq/fronton/altaOrdenRentaVariable</v>
      </c>
      <c r="F602" s="10">
        <v>1111</v>
      </c>
      <c r="G602" s="104" t="s">
        <v>258</v>
      </c>
      <c r="H602" s="104">
        <v>171</v>
      </c>
      <c r="I602" s="104">
        <v>706</v>
      </c>
      <c r="J602" s="104">
        <v>110000.05</v>
      </c>
      <c r="K602" s="104" t="s">
        <v>1503</v>
      </c>
      <c r="L602" s="104">
        <v>235.09</v>
      </c>
      <c r="M602" s="104" t="s">
        <v>5891</v>
      </c>
      <c r="N602" s="104">
        <v>50</v>
      </c>
      <c r="S602" t="s">
        <v>5666</v>
      </c>
      <c r="T602" s="2" t="str">
        <f>paramGPL(BaseParametros!$C$407:$E$416,F602:N602)</f>
        <v>{"usuario":1111, "operacion":"C", "instrumento":171, "cartera":706, "titulos":110000.05, "indPrecio":"A", "cotizacion":235.09, "fechaLimiteHasta":"25/11/2026", "broker":50}</v>
      </c>
      <c r="U602" t="s">
        <v>5656</v>
      </c>
      <c r="V602" s="19" t="s">
        <v>5721</v>
      </c>
      <c r="W602" s="19" t="s">
        <v>5721</v>
      </c>
      <c r="X602" s="19" t="str">
        <f>VLOOKUP(D602,'Info Metodos'!$A$2:$D$90,4,FALSE)</f>
        <v>NO</v>
      </c>
      <c r="Y602" s="19" t="str">
        <f>VLOOKUP(D602,'Info Metodos'!$A$2:$D$90,3,FALSE)</f>
        <v>POST</v>
      </c>
    </row>
    <row r="603" spans="1:25">
      <c r="A603" t="s">
        <v>1</v>
      </c>
      <c r="B603" s="19">
        <v>1184</v>
      </c>
      <c r="C603" s="19" t="e">
        <f>VLOOKUP(B603,BaseMetodos!$A$2:$E$1177,3,FALSE)&amp;"."&amp;VLOOKUP(B603,BaseMetodos!$A$2:$E$1177,4,FALSE)</f>
        <v>#N/A</v>
      </c>
      <c r="D603" s="19" t="str">
        <f>VLOOKUP(B603,BaseMetodos!$A$2:$F$2173,5,FALSE)</f>
        <v>abq/fronton/altaOrdenRentaVariable</v>
      </c>
      <c r="E603" s="19" t="str">
        <f>VLOOKUP(B603,BaseMetodos!$A$2:$F$2173,6,FALSE)</f>
        <v>abq/fronton/altaOrdenRentaVariable</v>
      </c>
      <c r="F603" s="10">
        <v>10114</v>
      </c>
      <c r="G603" s="104" t="s">
        <v>258</v>
      </c>
      <c r="H603" s="104">
        <v>171</v>
      </c>
      <c r="I603" s="104">
        <v>706</v>
      </c>
      <c r="J603" s="104">
        <v>110000.05</v>
      </c>
      <c r="K603" s="104" t="s">
        <v>1503</v>
      </c>
      <c r="L603" s="104">
        <v>235.09</v>
      </c>
      <c r="M603" s="104" t="s">
        <v>5891</v>
      </c>
      <c r="N603" s="104">
        <v>50</v>
      </c>
      <c r="S603" t="s">
        <v>6108</v>
      </c>
      <c r="T603" s="2" t="str">
        <f>paramGPL(BaseParametros!$C$407:$E$416,F603:N603)</f>
        <v>{"usuario":10114, "operacion":"C", "instrumento":171, "cartera":706, "titulos":110000.05, "indPrecio":"A", "cotizacion":235.09, "fechaLimiteHasta":"25/11/2026", "broker":50}</v>
      </c>
      <c r="U603" t="s">
        <v>5656</v>
      </c>
      <c r="V603" s="19" t="s">
        <v>5721</v>
      </c>
      <c r="W603" s="19" t="s">
        <v>5721</v>
      </c>
      <c r="X603" s="19" t="str">
        <f>VLOOKUP(D603,'Info Metodos'!$A$2:$D$90,4,FALSE)</f>
        <v>NO</v>
      </c>
      <c r="Y603" s="19" t="str">
        <f>VLOOKUP(D603,'Info Metodos'!$A$2:$D$90,3,FALSE)</f>
        <v>POST</v>
      </c>
    </row>
    <row r="604" spans="1:25">
      <c r="A604" t="s">
        <v>1</v>
      </c>
      <c r="B604" s="19">
        <v>1184</v>
      </c>
      <c r="C604" s="19" t="e">
        <f>VLOOKUP(B604,BaseMetodos!$A$2:$E$1177,3,FALSE)&amp;"."&amp;VLOOKUP(B604,BaseMetodos!$A$2:$E$1177,4,FALSE)</f>
        <v>#N/A</v>
      </c>
      <c r="D604" s="19" t="str">
        <f>VLOOKUP(B604,BaseMetodos!$A$2:$F$2173,5,FALSE)</f>
        <v>abq/fronton/altaOrdenRentaVariable</v>
      </c>
      <c r="E604" s="19" t="str">
        <f>VLOOKUP(B604,BaseMetodos!$A$2:$F$2173,6,FALSE)</f>
        <v>abq/fronton/altaOrdenRentaVariable</v>
      </c>
      <c r="F604" s="104">
        <v>1</v>
      </c>
      <c r="G604" s="104" t="s">
        <v>258</v>
      </c>
      <c r="H604" s="104">
        <v>171</v>
      </c>
      <c r="I604" s="10">
        <v>123456789</v>
      </c>
      <c r="J604" s="104">
        <v>110000.05</v>
      </c>
      <c r="K604" s="104" t="s">
        <v>1503</v>
      </c>
      <c r="L604" s="104">
        <v>235.09</v>
      </c>
      <c r="M604" s="104" t="s">
        <v>5891</v>
      </c>
      <c r="N604" s="104">
        <v>50</v>
      </c>
      <c r="S604" t="s">
        <v>5882</v>
      </c>
      <c r="T604" s="2" t="str">
        <f>paramGPL(BaseParametros!$C$407:$E$416,F604:N604)</f>
        <v>{"usuario":1, "operacion":"C", "instrumento":171, "cartera":123456789, "titulos":110000.05, "indPrecio":"A", "cotizacion":235.09, "fechaLimiteHasta":"25/11/2026", "broker":50}</v>
      </c>
      <c r="U604" t="s">
        <v>5656</v>
      </c>
      <c r="V604" s="19" t="s">
        <v>5721</v>
      </c>
      <c r="W604" s="19" t="s">
        <v>5721</v>
      </c>
      <c r="X604" s="19" t="str">
        <f>VLOOKUP(D604,'Info Metodos'!$A$2:$D$90,4,FALSE)</f>
        <v>NO</v>
      </c>
      <c r="Y604" s="19" t="str">
        <f>VLOOKUP(D604,'Info Metodos'!$A$2:$D$90,3,FALSE)</f>
        <v>POST</v>
      </c>
    </row>
    <row r="605" spans="1:25">
      <c r="A605" t="s">
        <v>1</v>
      </c>
      <c r="B605" s="19">
        <v>1184</v>
      </c>
      <c r="C605" s="19" t="e">
        <f>VLOOKUP(B605,BaseMetodos!$A$2:$E$1177,3,FALSE)&amp;"."&amp;VLOOKUP(B605,BaseMetodos!$A$2:$E$1177,4,FALSE)</f>
        <v>#N/A</v>
      </c>
      <c r="D605" s="19" t="str">
        <f>VLOOKUP(B605,BaseMetodos!$A$2:$F$2173,5,FALSE)</f>
        <v>abq/fronton/altaOrdenRentaVariable</v>
      </c>
      <c r="E605" s="19" t="str">
        <f>VLOOKUP(B605,BaseMetodos!$A$2:$F$2173,6,FALSE)</f>
        <v>abq/fronton/altaOrdenRentaVariable</v>
      </c>
      <c r="F605" s="104">
        <v>1</v>
      </c>
      <c r="G605" s="104" t="s">
        <v>258</v>
      </c>
      <c r="H605" s="104">
        <v>171</v>
      </c>
      <c r="I605" s="10">
        <v>999</v>
      </c>
      <c r="J605" s="104">
        <v>110000.05</v>
      </c>
      <c r="K605" s="104" t="s">
        <v>1503</v>
      </c>
      <c r="L605" s="104">
        <v>235.09</v>
      </c>
      <c r="M605" s="104" t="s">
        <v>5891</v>
      </c>
      <c r="N605" s="104">
        <v>50</v>
      </c>
      <c r="S605" t="s">
        <v>5883</v>
      </c>
      <c r="T605" s="2" t="str">
        <f>paramGPL(BaseParametros!$C$407:$E$416,F605:N605)</f>
        <v>{"usuario":1, "operacion":"C", "instrumento":171, "cartera":999, "titulos":110000.05, "indPrecio":"A", "cotizacion":235.09, "fechaLimiteHasta":"25/11/2026", "broker":50}</v>
      </c>
      <c r="U605" t="s">
        <v>5656</v>
      </c>
      <c r="V605" s="19" t="s">
        <v>5721</v>
      </c>
      <c r="W605" s="19" t="s">
        <v>5721</v>
      </c>
      <c r="X605" s="19" t="str">
        <f>VLOOKUP(D605,'Info Metodos'!$A$2:$D$90,4,FALSE)</f>
        <v>NO</v>
      </c>
      <c r="Y605" s="19" t="str">
        <f>VLOOKUP(D605,'Info Metodos'!$A$2:$D$90,3,FALSE)</f>
        <v>POST</v>
      </c>
    </row>
    <row r="606" spans="1:25">
      <c r="A606" t="s">
        <v>1</v>
      </c>
      <c r="B606" s="19">
        <v>1184</v>
      </c>
      <c r="C606" s="19" t="e">
        <f>VLOOKUP(B606,BaseMetodos!$A$2:$E$1177,3,FALSE)&amp;"."&amp;VLOOKUP(B606,BaseMetodos!$A$2:$E$1177,4,FALSE)</f>
        <v>#N/A</v>
      </c>
      <c r="D606" s="19" t="str">
        <f>VLOOKUP(B606,BaseMetodos!$A$2:$F$2173,5,FALSE)</f>
        <v>abq/fronton/altaOrdenRentaVariable</v>
      </c>
      <c r="E606" s="19" t="str">
        <f>VLOOKUP(B606,BaseMetodos!$A$2:$F$2173,6,FALSE)</f>
        <v>abq/fronton/altaOrdenRentaVariable</v>
      </c>
      <c r="F606" s="104">
        <v>1</v>
      </c>
      <c r="G606" s="104" t="s">
        <v>258</v>
      </c>
      <c r="H606" s="104">
        <v>171</v>
      </c>
      <c r="I606" s="10">
        <v>0</v>
      </c>
      <c r="J606" s="104">
        <v>110000.05</v>
      </c>
      <c r="K606" s="104" t="s">
        <v>1503</v>
      </c>
      <c r="L606" s="104">
        <v>235.09</v>
      </c>
      <c r="M606" s="104" t="s">
        <v>5891</v>
      </c>
      <c r="N606" s="104">
        <v>50</v>
      </c>
      <c r="S606" t="s">
        <v>5944</v>
      </c>
      <c r="T606" s="2" t="str">
        <f>paramGPL(BaseParametros!$C$407:$E$416,F606:N606)</f>
        <v>{"usuario":1, "operacion":"C", "instrumento":171, "cartera":0, "titulos":110000.05, "indPrecio":"A", "cotizacion":235.09, "fechaLimiteHasta":"25/11/2026", "broker":50}</v>
      </c>
      <c r="U606" t="s">
        <v>5656</v>
      </c>
      <c r="V606" s="19" t="s">
        <v>5721</v>
      </c>
      <c r="W606" s="19" t="s">
        <v>5721</v>
      </c>
      <c r="X606" s="19" t="str">
        <f>VLOOKUP(D606,'Info Metodos'!$A$2:$D$90,4,FALSE)</f>
        <v>NO</v>
      </c>
      <c r="Y606" s="19" t="str">
        <f>VLOOKUP(D606,'Info Metodos'!$A$2:$D$90,3,FALSE)</f>
        <v>POST</v>
      </c>
    </row>
    <row r="607" spans="1:25">
      <c r="A607" t="s">
        <v>1</v>
      </c>
      <c r="B607" s="19">
        <v>1184</v>
      </c>
      <c r="C607" s="19" t="e">
        <f>VLOOKUP(B607,BaseMetodos!$A$2:$E$1177,3,FALSE)&amp;"."&amp;VLOOKUP(B607,BaseMetodos!$A$2:$E$1177,4,FALSE)</f>
        <v>#N/A</v>
      </c>
      <c r="D607" s="19" t="str">
        <f>VLOOKUP(B607,BaseMetodos!$A$2:$F$2173,5,FALSE)</f>
        <v>abq/fronton/altaOrdenRentaVariable</v>
      </c>
      <c r="E607" s="19" t="str">
        <f>VLOOKUP(B607,BaseMetodos!$A$2:$F$2173,6,FALSE)</f>
        <v>abq/fronton/altaOrdenRentaVariable</v>
      </c>
      <c r="F607" s="104">
        <v>1</v>
      </c>
      <c r="G607" s="104" t="s">
        <v>258</v>
      </c>
      <c r="H607" s="104">
        <v>171</v>
      </c>
      <c r="I607" s="104">
        <v>706</v>
      </c>
      <c r="J607" s="98" t="s">
        <v>5884</v>
      </c>
      <c r="K607" s="104" t="s">
        <v>1503</v>
      </c>
      <c r="L607" s="104">
        <v>235.09</v>
      </c>
      <c r="M607" s="104" t="s">
        <v>5891</v>
      </c>
      <c r="N607" s="104">
        <v>50</v>
      </c>
      <c r="S607" t="s">
        <v>5885</v>
      </c>
      <c r="T607" s="2" t="str">
        <f>paramGPL(BaseParametros!$C$407:$E$416,F607:N607)</f>
        <v>{"usuario":1, "operacion":"C", "instrumento":171, "cartera":706, "titulos":10000010000000000000000005.00, "indPrecio":"A", "cotizacion":235.09, "fechaLimiteHasta":"25/11/2026", "broker":50}</v>
      </c>
      <c r="U607" t="s">
        <v>5656</v>
      </c>
      <c r="V607" s="19" t="s">
        <v>5721</v>
      </c>
      <c r="W607" s="19" t="s">
        <v>5721</v>
      </c>
      <c r="X607" s="19" t="str">
        <f>VLOOKUP(D607,'Info Metodos'!$A$2:$D$90,4,FALSE)</f>
        <v>NO</v>
      </c>
      <c r="Y607" s="19" t="str">
        <f>VLOOKUP(D607,'Info Metodos'!$A$2:$D$90,3,FALSE)</f>
        <v>POST</v>
      </c>
    </row>
    <row r="608" spans="1:25">
      <c r="A608" t="s">
        <v>1</v>
      </c>
      <c r="B608" s="19">
        <v>1184</v>
      </c>
      <c r="C608" s="19" t="e">
        <f>VLOOKUP(B608,BaseMetodos!$A$2:$E$1177,3,FALSE)&amp;"."&amp;VLOOKUP(B608,BaseMetodos!$A$2:$E$1177,4,FALSE)</f>
        <v>#N/A</v>
      </c>
      <c r="D608" s="19" t="str">
        <f>VLOOKUP(B608,BaseMetodos!$A$2:$F$2173,5,FALSE)</f>
        <v>abq/fronton/altaOrdenRentaVariable</v>
      </c>
      <c r="E608" s="19" t="str">
        <f>VLOOKUP(B608,BaseMetodos!$A$2:$F$2173,6,FALSE)</f>
        <v>abq/fronton/altaOrdenRentaVariable</v>
      </c>
      <c r="F608" s="104">
        <v>1</v>
      </c>
      <c r="G608" s="104" t="s">
        <v>258</v>
      </c>
      <c r="H608" s="104">
        <v>171</v>
      </c>
      <c r="I608" s="104">
        <v>706</v>
      </c>
      <c r="J608" s="98">
        <v>-123000</v>
      </c>
      <c r="K608" s="104" t="s">
        <v>1503</v>
      </c>
      <c r="L608" s="104">
        <v>235.09</v>
      </c>
      <c r="M608" s="104" t="s">
        <v>5891</v>
      </c>
      <c r="N608" s="104">
        <v>50</v>
      </c>
      <c r="S608" t="s">
        <v>5549</v>
      </c>
      <c r="T608" s="2" t="str">
        <f>paramGPL(BaseParametros!$C$407:$E$416,F608:N608)</f>
        <v>{"usuario":1, "operacion":"C", "instrumento":171, "cartera":706, "titulos":-123000.00, "indPrecio":"A", "cotizacion":235.09, "fechaLimiteHasta":"25/11/2026", "broker":50}</v>
      </c>
      <c r="U608" t="s">
        <v>5656</v>
      </c>
      <c r="V608" s="19" t="s">
        <v>5721</v>
      </c>
      <c r="W608" s="19" t="s">
        <v>5721</v>
      </c>
      <c r="X608" s="19" t="str">
        <f>VLOOKUP(D608,'Info Metodos'!$A$2:$D$90,4,FALSE)</f>
        <v>NO</v>
      </c>
      <c r="Y608" s="19" t="str">
        <f>VLOOKUP(D608,'Info Metodos'!$A$2:$D$90,3,FALSE)</f>
        <v>POST</v>
      </c>
    </row>
    <row r="609" spans="1:25">
      <c r="A609" t="s">
        <v>1</v>
      </c>
      <c r="B609" s="19">
        <v>1184</v>
      </c>
      <c r="C609" s="19" t="e">
        <f>VLOOKUP(B609,BaseMetodos!$A$2:$E$1177,3,FALSE)&amp;"."&amp;VLOOKUP(B609,BaseMetodos!$A$2:$E$1177,4,FALSE)</f>
        <v>#N/A</v>
      </c>
      <c r="D609" s="19" t="str">
        <f>VLOOKUP(B609,BaseMetodos!$A$2:$F$2173,5,FALSE)</f>
        <v>abq/fronton/altaOrdenRentaVariable</v>
      </c>
      <c r="E609" s="19" t="str">
        <f>VLOOKUP(B609,BaseMetodos!$A$2:$F$2173,6,FALSE)</f>
        <v>abq/fronton/altaOrdenRentaVariable</v>
      </c>
      <c r="F609" s="104">
        <v>1</v>
      </c>
      <c r="G609" s="104" t="s">
        <v>258</v>
      </c>
      <c r="H609" s="104">
        <v>171</v>
      </c>
      <c r="I609" s="104">
        <v>706</v>
      </c>
      <c r="J609" s="98">
        <v>0</v>
      </c>
      <c r="K609" s="104" t="s">
        <v>1503</v>
      </c>
      <c r="L609" s="104">
        <v>235.09</v>
      </c>
      <c r="M609" s="104" t="s">
        <v>5891</v>
      </c>
      <c r="N609" s="104">
        <v>50</v>
      </c>
      <c r="S609" t="s">
        <v>1841</v>
      </c>
      <c r="T609" s="2" t="str">
        <f>paramGPL(BaseParametros!$C$407:$E$416,F609:N609)</f>
        <v>{"usuario":1, "operacion":"C", "instrumento":171, "cartera":706, "titulos":0.00, "indPrecio":"A", "cotizacion":235.09, "fechaLimiteHasta":"25/11/2026", "broker":50}</v>
      </c>
      <c r="U609" t="s">
        <v>5656</v>
      </c>
      <c r="V609" s="19" t="s">
        <v>5721</v>
      </c>
      <c r="W609" s="19" t="s">
        <v>5721</v>
      </c>
      <c r="X609" s="19" t="str">
        <f>VLOOKUP(D609,'Info Metodos'!$A$2:$D$90,4,FALSE)</f>
        <v>NO</v>
      </c>
      <c r="Y609" s="19" t="str">
        <f>VLOOKUP(D609,'Info Metodos'!$A$2:$D$90,3,FALSE)</f>
        <v>POST</v>
      </c>
    </row>
    <row r="610" spans="1:25">
      <c r="A610" t="s">
        <v>1</v>
      </c>
      <c r="B610" s="19">
        <v>1184</v>
      </c>
      <c r="C610" s="19" t="e">
        <f>VLOOKUP(B610,BaseMetodos!$A$2:$E$1177,3,FALSE)&amp;"."&amp;VLOOKUP(B610,BaseMetodos!$A$2:$E$1177,4,FALSE)</f>
        <v>#N/A</v>
      </c>
      <c r="D610" s="19" t="str">
        <f>VLOOKUP(B610,BaseMetodos!$A$2:$F$2173,5,FALSE)</f>
        <v>abq/fronton/altaOrdenRentaVariable</v>
      </c>
      <c r="E610" s="19" t="str">
        <f>VLOOKUP(B610,BaseMetodos!$A$2:$F$2173,6,FALSE)</f>
        <v>abq/fronton/altaOrdenRentaVariable</v>
      </c>
      <c r="F610" s="104">
        <v>1</v>
      </c>
      <c r="G610" s="104" t="s">
        <v>258</v>
      </c>
      <c r="H610" s="104">
        <v>171</v>
      </c>
      <c r="I610" s="104">
        <v>706</v>
      </c>
      <c r="J610" s="104">
        <v>110000.05</v>
      </c>
      <c r="K610" s="10" t="s">
        <v>5887</v>
      </c>
      <c r="L610" s="104">
        <v>235.09</v>
      </c>
      <c r="M610" s="104" t="s">
        <v>5891</v>
      </c>
      <c r="N610" s="104">
        <v>50</v>
      </c>
      <c r="S610" t="s">
        <v>5886</v>
      </c>
      <c r="T610" s="2" t="str">
        <f>paramGPL(BaseParametros!$C$407:$E$416,F610:N610)</f>
        <v>{"usuario":1, "operacion":"C", "instrumento":171, "cartera":706, "titulos":110000.05, "indPrecio":"R", "cotizacion":235.09, "fechaLimiteHasta":"25/11/2026", "broker":50}</v>
      </c>
      <c r="U610" t="s">
        <v>5656</v>
      </c>
      <c r="V610" s="19" t="s">
        <v>5721</v>
      </c>
      <c r="W610" s="19" t="s">
        <v>5721</v>
      </c>
      <c r="X610" s="19" t="str">
        <f>VLOOKUP(D610,'Info Metodos'!$A$2:$D$90,4,FALSE)</f>
        <v>NO</v>
      </c>
      <c r="Y610" s="19" t="str">
        <f>VLOOKUP(D610,'Info Metodos'!$A$2:$D$90,3,FALSE)</f>
        <v>POST</v>
      </c>
    </row>
    <row r="611" spans="1:25">
      <c r="A611" t="s">
        <v>1</v>
      </c>
      <c r="B611" s="19">
        <v>1184</v>
      </c>
      <c r="C611" s="19" t="e">
        <f>VLOOKUP(B611,BaseMetodos!$A$2:$E$1177,3,FALSE)&amp;"."&amp;VLOOKUP(B611,BaseMetodos!$A$2:$E$1177,4,FALSE)</f>
        <v>#N/A</v>
      </c>
      <c r="D611" s="19" t="str">
        <f>VLOOKUP(B611,BaseMetodos!$A$2:$F$2173,5,FALSE)</f>
        <v>abq/fronton/altaOrdenRentaVariable</v>
      </c>
      <c r="E611" s="19" t="str">
        <f>VLOOKUP(B611,BaseMetodos!$A$2:$F$2173,6,FALSE)</f>
        <v>abq/fronton/altaOrdenRentaVariable</v>
      </c>
      <c r="F611" s="104">
        <v>1</v>
      </c>
      <c r="G611" s="104" t="s">
        <v>258</v>
      </c>
      <c r="H611" s="104">
        <v>171</v>
      </c>
      <c r="I611" s="104">
        <v>706</v>
      </c>
      <c r="J611" s="104">
        <v>110000.05</v>
      </c>
      <c r="K611" s="104" t="s">
        <v>1503</v>
      </c>
      <c r="L611" s="10">
        <v>-200</v>
      </c>
      <c r="M611" s="104" t="s">
        <v>5891</v>
      </c>
      <c r="N611" s="104">
        <v>50</v>
      </c>
      <c r="S611" t="s">
        <v>5890</v>
      </c>
      <c r="T611" s="2" t="str">
        <f>paramGPL(BaseParametros!$C$407:$E$416,F611:N611)</f>
        <v>{"usuario":1, "operacion":"C", "instrumento":171, "cartera":706, "titulos":110000.05, "indPrecio":"A", "cotizacion":-200.00, "fechaLimiteHasta":"25/11/2026", "broker":50}</v>
      </c>
      <c r="U611" t="s">
        <v>5656</v>
      </c>
      <c r="V611" s="19" t="s">
        <v>5721</v>
      </c>
      <c r="W611" s="19" t="s">
        <v>5721</v>
      </c>
      <c r="X611" s="19" t="str">
        <f>VLOOKUP(D611,'Info Metodos'!$A$2:$D$90,4,FALSE)</f>
        <v>NO</v>
      </c>
      <c r="Y611" s="19" t="str">
        <f>VLOOKUP(D611,'Info Metodos'!$A$2:$D$90,3,FALSE)</f>
        <v>POST</v>
      </c>
    </row>
    <row r="612" spans="1:25">
      <c r="A612" t="s">
        <v>1</v>
      </c>
      <c r="B612" s="19">
        <v>1184</v>
      </c>
      <c r="C612" s="19" t="e">
        <f>VLOOKUP(B612,BaseMetodos!$A$2:$E$1177,3,FALSE)&amp;"."&amp;VLOOKUP(B612,BaseMetodos!$A$2:$E$1177,4,FALSE)</f>
        <v>#N/A</v>
      </c>
      <c r="D612" s="19" t="str">
        <f>VLOOKUP(B612,BaseMetodos!$A$2:$F$2173,5,FALSE)</f>
        <v>abq/fronton/altaOrdenRentaVariable</v>
      </c>
      <c r="E612" s="19" t="str">
        <f>VLOOKUP(B612,BaseMetodos!$A$2:$F$2173,6,FALSE)</f>
        <v>abq/fronton/altaOrdenRentaVariable</v>
      </c>
      <c r="F612" s="104">
        <v>1</v>
      </c>
      <c r="G612" s="104" t="s">
        <v>258</v>
      </c>
      <c r="H612" s="104">
        <v>171</v>
      </c>
      <c r="I612" s="104">
        <v>706</v>
      </c>
      <c r="J612" s="104">
        <v>110000.05</v>
      </c>
      <c r="K612" s="104" t="s">
        <v>1503</v>
      </c>
      <c r="L612" s="104">
        <v>235.09</v>
      </c>
      <c r="M612" s="10" t="s">
        <v>5892</v>
      </c>
      <c r="N612" s="104">
        <v>50</v>
      </c>
      <c r="S612" t="s">
        <v>5893</v>
      </c>
      <c r="T612" s="2" t="str">
        <f>paramGPL(BaseParametros!$C$407:$E$416,F612:N612)</f>
        <v>{"usuario":1, "operacion":"C", "instrumento":171, "cartera":706, "titulos":110000.05, "indPrecio":"A", "cotizacion":235.09, "fechaLimiteHasta":"50/11/2026", "broker":50}</v>
      </c>
      <c r="U612" t="s">
        <v>5656</v>
      </c>
      <c r="V612" s="19" t="s">
        <v>5721</v>
      </c>
      <c r="W612" s="19" t="s">
        <v>5721</v>
      </c>
      <c r="X612" s="19" t="str">
        <f>VLOOKUP(D612,'Info Metodos'!$A$2:$D$90,4,FALSE)</f>
        <v>NO</v>
      </c>
      <c r="Y612" s="19" t="str">
        <f>VLOOKUP(D612,'Info Metodos'!$A$2:$D$90,3,FALSE)</f>
        <v>POST</v>
      </c>
    </row>
    <row r="613" spans="1:25">
      <c r="A613" t="s">
        <v>1</v>
      </c>
      <c r="B613" s="19">
        <v>1184</v>
      </c>
      <c r="C613" s="19" t="e">
        <f>VLOOKUP(B613,BaseMetodos!$A$2:$E$1177,3,FALSE)&amp;"."&amp;VLOOKUP(B613,BaseMetodos!$A$2:$E$1177,4,FALSE)</f>
        <v>#N/A</v>
      </c>
      <c r="D613" s="19" t="str">
        <f>VLOOKUP(B613,BaseMetodos!$A$2:$F$2173,5,FALSE)</f>
        <v>abq/fronton/altaOrdenRentaVariable</v>
      </c>
      <c r="E613" s="19" t="str">
        <f>VLOOKUP(B613,BaseMetodos!$A$2:$F$2173,6,FALSE)</f>
        <v>abq/fronton/altaOrdenRentaVariable</v>
      </c>
      <c r="F613" s="104">
        <v>1</v>
      </c>
      <c r="G613" s="104" t="s">
        <v>258</v>
      </c>
      <c r="H613" s="104">
        <v>171</v>
      </c>
      <c r="I613" s="104">
        <v>706</v>
      </c>
      <c r="J613" s="104">
        <v>110000.05</v>
      </c>
      <c r="K613" s="104" t="s">
        <v>1503</v>
      </c>
      <c r="L613" s="104">
        <v>235.09</v>
      </c>
      <c r="M613" s="10" t="s">
        <v>5894</v>
      </c>
      <c r="N613" s="104">
        <v>50</v>
      </c>
      <c r="S613" t="s">
        <v>5893</v>
      </c>
      <c r="T613" s="2" t="str">
        <f>paramGPL(BaseParametros!$C$407:$E$416,F613:N613)</f>
        <v>{"usuario":1, "operacion":"C", "instrumento":171, "cartera":706, "titulos":110000.05, "indPrecio":"A", "cotizacion":235.09, "fechaLimiteHasta":"12-11-2026", "broker":50}</v>
      </c>
      <c r="U613" t="s">
        <v>5656</v>
      </c>
      <c r="V613" s="19" t="s">
        <v>5721</v>
      </c>
      <c r="W613" s="19" t="s">
        <v>5721</v>
      </c>
      <c r="X613" s="19" t="str">
        <f>VLOOKUP(D613,'Info Metodos'!$A$2:$D$90,4,FALSE)</f>
        <v>NO</v>
      </c>
      <c r="Y613" s="19" t="str">
        <f>VLOOKUP(D613,'Info Metodos'!$A$2:$D$90,3,FALSE)</f>
        <v>POST</v>
      </c>
    </row>
    <row r="614" spans="1:25" s="87" customFormat="1" ht="15" thickBot="1">
      <c r="A614" s="87" t="s">
        <v>1</v>
      </c>
      <c r="B614" s="84">
        <v>1184</v>
      </c>
      <c r="C614" s="84" t="e">
        <f>VLOOKUP(B614,BaseMetodos!$A$2:$E$1177,3,FALSE)&amp;"."&amp;VLOOKUP(B614,BaseMetodos!$A$2:$E$1177,4,FALSE)</f>
        <v>#N/A</v>
      </c>
      <c r="D614" s="84" t="str">
        <f>VLOOKUP(B614,BaseMetodos!$A$2:$F$2173,5,FALSE)</f>
        <v>abq/fronton/altaOrdenRentaVariable</v>
      </c>
      <c r="E614" s="84" t="str">
        <f>VLOOKUP(B614,BaseMetodos!$A$2:$F$2173,6,FALSE)</f>
        <v>abq/fronton/altaOrdenRentaVariable</v>
      </c>
      <c r="F614" s="105">
        <v>1</v>
      </c>
      <c r="G614" s="105" t="s">
        <v>258</v>
      </c>
      <c r="H614" s="105">
        <v>171</v>
      </c>
      <c r="I614" s="105">
        <v>706</v>
      </c>
      <c r="J614" s="105">
        <v>110000.05</v>
      </c>
      <c r="K614" s="105" t="s">
        <v>1503</v>
      </c>
      <c r="L614" s="105">
        <v>235.09</v>
      </c>
      <c r="M614" s="105" t="s">
        <v>5891</v>
      </c>
      <c r="N614" s="85">
        <v>80</v>
      </c>
      <c r="O614" s="86"/>
      <c r="P614" s="86"/>
      <c r="Q614" s="86"/>
      <c r="R614" s="86"/>
      <c r="S614" s="87" t="s">
        <v>5895</v>
      </c>
      <c r="T614" s="88" t="str">
        <f>paramGPL(BaseParametros!$C$407:$E$416,F614:N614)</f>
        <v>{"usuario":1, "operacion":"C", "instrumento":171, "cartera":706, "titulos":110000.05, "indPrecio":"A", "cotizacion":235.09, "fechaLimiteHasta":"25/11/2026", "broker":80}</v>
      </c>
      <c r="U614" s="87" t="s">
        <v>5656</v>
      </c>
      <c r="V614" s="84" t="s">
        <v>5721</v>
      </c>
      <c r="W614" s="84" t="s">
        <v>5721</v>
      </c>
      <c r="X614" s="84" t="str">
        <f>VLOOKUP(D614,'Info Metodos'!$A$2:$D$90,4,FALSE)</f>
        <v>NO</v>
      </c>
      <c r="Y614" s="84" t="str">
        <f>VLOOKUP(D614,'Info Metodos'!$A$2:$D$90,3,FALSE)</f>
        <v>POST</v>
      </c>
    </row>
    <row r="615" spans="1:25">
      <c r="A615" t="s">
        <v>1</v>
      </c>
      <c r="B615" s="19">
        <v>1185</v>
      </c>
      <c r="C615" s="19" t="e">
        <f>VLOOKUP(B615,BaseMetodos!$A$2:$E$1177,3,FALSE)&amp;"."&amp;VLOOKUP(B615,BaseMetodos!$A$2:$E$1177,4,FALSE)</f>
        <v>#N/A</v>
      </c>
      <c r="D615" s="19" t="str">
        <f>VLOOKUP(B615,BaseMetodos!$A$2:$F$2173,5,FALSE)</f>
        <v>abq/fronton/altaOrdenRentaFija</v>
      </c>
      <c r="E615" s="19" t="str">
        <f>VLOOKUP(B615,BaseMetodos!$A$2:$F$2173,6,FALSE)</f>
        <v>abq/fronton/altaOrdenRentaFija</v>
      </c>
      <c r="F615" s="104">
        <v>1</v>
      </c>
      <c r="G615" s="104" t="s">
        <v>258</v>
      </c>
      <c r="H615" s="104" t="s">
        <v>4703</v>
      </c>
      <c r="I615" s="104">
        <v>171</v>
      </c>
      <c r="J615" s="104">
        <v>706</v>
      </c>
      <c r="K615" s="11">
        <v>110000.05</v>
      </c>
      <c r="L615" s="11" t="s">
        <v>1503</v>
      </c>
      <c r="M615" s="11">
        <v>1.18</v>
      </c>
      <c r="N615" s="11">
        <v>223.4</v>
      </c>
      <c r="O615" s="11" t="s">
        <v>5891</v>
      </c>
      <c r="P615" s="11" t="s">
        <v>5902</v>
      </c>
      <c r="S615" t="s">
        <v>5945</v>
      </c>
      <c r="T615" s="95" t="str">
        <f>paramGPL(BaseParametros!$C$417:$E$428,F615:P615)</f>
        <v>{"usuario":1, "operacion":"C", "indPrimarioSecundario":"P", "instrumento":171, "cartera":706, "nominalDiv":110000.05, "indPrecio":"A", "tasaOpe":1.18, "cotizacion":223.40, "fechaLimiteHasta":"25/11/2026", "fechaLiquidacion":"26/11/2026"}</v>
      </c>
      <c r="U615" t="s">
        <v>5656</v>
      </c>
      <c r="V615" t="s">
        <v>5721</v>
      </c>
      <c r="W615" t="s">
        <v>5721</v>
      </c>
      <c r="X615" t="str">
        <f>VLOOKUP(D615,'Info Metodos'!$A$2:$D$90,4,FALSE)</f>
        <v>NO</v>
      </c>
      <c r="Y615" t="str">
        <f>VLOOKUP(D615,'Info Metodos'!$A$2:$D$90,3,FALSE)</f>
        <v>POST</v>
      </c>
    </row>
    <row r="616" spans="1:25">
      <c r="A616" t="s">
        <v>1</v>
      </c>
      <c r="B616" s="19">
        <v>1185</v>
      </c>
      <c r="C616" s="19" t="e">
        <f>VLOOKUP(B616,BaseMetodos!$A$2:$E$1177,3,FALSE)&amp;"."&amp;VLOOKUP(B616,BaseMetodos!$A$2:$E$1177,4,FALSE)</f>
        <v>#N/A</v>
      </c>
      <c r="D616" s="19" t="str">
        <f>VLOOKUP(B616,BaseMetodos!$A$2:$F$2173,5,FALSE)</f>
        <v>abq/fronton/altaOrdenRentaFija</v>
      </c>
      <c r="E616" s="19" t="str">
        <f>VLOOKUP(B616,BaseMetodos!$A$2:$F$2173,6,FALSE)</f>
        <v>abq/fronton/altaOrdenRentaFija</v>
      </c>
      <c r="F616" s="104">
        <v>1</v>
      </c>
      <c r="G616" s="10" t="s">
        <v>5419</v>
      </c>
      <c r="H616" s="104" t="s">
        <v>4703</v>
      </c>
      <c r="I616" s="104">
        <v>171</v>
      </c>
      <c r="J616" s="104">
        <v>706</v>
      </c>
      <c r="K616" s="11">
        <v>110000.05</v>
      </c>
      <c r="L616" s="11" t="s">
        <v>1503</v>
      </c>
      <c r="M616" s="11">
        <v>1.18</v>
      </c>
      <c r="N616" s="11">
        <v>223.4</v>
      </c>
      <c r="O616" s="11" t="s">
        <v>5891</v>
      </c>
      <c r="P616" s="11" t="s">
        <v>5902</v>
      </c>
      <c r="S616" t="s">
        <v>5888</v>
      </c>
      <c r="T616" s="2" t="str">
        <f>paramGPL(BaseParametros!$C$417:$E$428,F616:P616)</f>
        <v>{"usuario":1, "operacion":"V", "indPrimarioSecundario":"P", "instrumento":171, "cartera":706, "nominalDiv":110000.05, "indPrecio":"A", "tasaOpe":1.18, "cotizacion":223.40, "fechaLimiteHasta":"25/11/2026", "fechaLiquidacion":"26/11/2026"}</v>
      </c>
      <c r="U616" t="s">
        <v>5656</v>
      </c>
      <c r="V616" t="s">
        <v>5721</v>
      </c>
      <c r="W616" t="s">
        <v>5721</v>
      </c>
      <c r="X616" t="str">
        <f>VLOOKUP(D616,'Info Metodos'!$A$2:$D$90,4,FALSE)</f>
        <v>NO</v>
      </c>
      <c r="Y616" t="str">
        <f>VLOOKUP(D616,'Info Metodos'!$A$2:$D$90,3,FALSE)</f>
        <v>POST</v>
      </c>
    </row>
    <row r="617" spans="1:25">
      <c r="A617" t="s">
        <v>1</v>
      </c>
      <c r="B617" s="19">
        <v>1185</v>
      </c>
      <c r="C617" s="19" t="e">
        <f>VLOOKUP(B617,BaseMetodos!$A$2:$E$1177,3,FALSE)&amp;"."&amp;VLOOKUP(B617,BaseMetodos!$A$2:$E$1177,4,FALSE)</f>
        <v>#N/A</v>
      </c>
      <c r="D617" s="19" t="str">
        <f>VLOOKUP(B617,BaseMetodos!$A$2:$F$2173,5,FALSE)</f>
        <v>abq/fronton/altaOrdenRentaFija</v>
      </c>
      <c r="E617" s="19" t="str">
        <f>VLOOKUP(B617,BaseMetodos!$A$2:$F$2173,6,FALSE)</f>
        <v>abq/fronton/altaOrdenRentaFija</v>
      </c>
      <c r="F617" s="104">
        <v>1</v>
      </c>
      <c r="G617" s="10" t="s">
        <v>5419</v>
      </c>
      <c r="H617" s="104" t="s">
        <v>4703</v>
      </c>
      <c r="I617" s="104">
        <v>171</v>
      </c>
      <c r="J617" s="104">
        <v>706</v>
      </c>
      <c r="K617" s="11">
        <v>110000.05</v>
      </c>
      <c r="L617" s="11" t="s">
        <v>1503</v>
      </c>
      <c r="M617" s="11">
        <v>1.18</v>
      </c>
      <c r="N617" s="11">
        <v>223.4</v>
      </c>
      <c r="O617" s="11" t="s">
        <v>5891</v>
      </c>
      <c r="P617" s="11" t="s">
        <v>5902</v>
      </c>
      <c r="S617" t="s">
        <v>5889</v>
      </c>
      <c r="T617" s="2" t="str">
        <f>paramGPL(BaseParametros!$C$417:$E$428,F617:P617)</f>
        <v>{"usuario":1, "operacion":"V", "indPrimarioSecundario":"P", "instrumento":171, "cartera":706, "nominalDiv":110000.05, "indPrecio":"A", "tasaOpe":1.18, "cotizacion":223.40, "fechaLimiteHasta":"25/11/2026", "fechaLiquidacion":"26/11/2026"}</v>
      </c>
      <c r="U617" t="s">
        <v>5656</v>
      </c>
      <c r="V617" t="s">
        <v>5721</v>
      </c>
      <c r="W617" t="s">
        <v>5721</v>
      </c>
      <c r="X617" t="str">
        <f>VLOOKUP(D617,'Info Metodos'!$A$2:$D$90,4,FALSE)</f>
        <v>NO</v>
      </c>
      <c r="Y617" t="str">
        <f>VLOOKUP(D617,'Info Metodos'!$A$2:$D$90,3,FALSE)</f>
        <v>POST</v>
      </c>
    </row>
    <row r="618" spans="1:25">
      <c r="A618" t="s">
        <v>1</v>
      </c>
      <c r="B618" s="19">
        <v>1185</v>
      </c>
      <c r="C618" s="19" t="e">
        <f>VLOOKUP(B618,BaseMetodos!$A$2:$E$1177,3,FALSE)&amp;"."&amp;VLOOKUP(B618,BaseMetodos!$A$2:$E$1177,4,FALSE)</f>
        <v>#N/A</v>
      </c>
      <c r="D618" s="19" t="str">
        <f>VLOOKUP(B618,BaseMetodos!$A$2:$F$2173,5,FALSE)</f>
        <v>abq/fronton/altaOrdenRentaFija</v>
      </c>
      <c r="E618" s="19" t="str">
        <f>VLOOKUP(B618,BaseMetodos!$A$2:$F$2173,6,FALSE)</f>
        <v>abq/fronton/altaOrdenRentaFija</v>
      </c>
      <c r="F618" s="104">
        <v>1</v>
      </c>
      <c r="G618" s="10" t="s">
        <v>5584</v>
      </c>
      <c r="H618" s="104" t="s">
        <v>4703</v>
      </c>
      <c r="I618" s="104">
        <v>171</v>
      </c>
      <c r="J618" s="104">
        <v>706</v>
      </c>
      <c r="K618" s="11">
        <v>110000.05</v>
      </c>
      <c r="L618" s="11" t="s">
        <v>1503</v>
      </c>
      <c r="M618" s="11">
        <v>1.18</v>
      </c>
      <c r="N618" s="11">
        <v>223.4</v>
      </c>
      <c r="O618" s="11" t="s">
        <v>5891</v>
      </c>
      <c r="P618" s="11" t="s">
        <v>5902</v>
      </c>
      <c r="S618" t="s">
        <v>5880</v>
      </c>
      <c r="T618" s="2" t="str">
        <f>paramGPL(BaseParametros!$C$417:$E$428,F618:P618)</f>
        <v>{"usuario":1, "operacion":"X", "indPrimarioSecundario":"P", "instrumento":171, "cartera":706, "nominalDiv":110000.05, "indPrecio":"A", "tasaOpe":1.18, "cotizacion":223.40, "fechaLimiteHasta":"25/11/2026", "fechaLiquidacion":"26/11/2026"}</v>
      </c>
      <c r="U618" t="s">
        <v>5656</v>
      </c>
      <c r="V618" t="s">
        <v>5721</v>
      </c>
      <c r="W618" t="s">
        <v>5721</v>
      </c>
      <c r="X618" t="str">
        <f>VLOOKUP(D618,'Info Metodos'!$A$2:$D$90,4,FALSE)</f>
        <v>NO</v>
      </c>
      <c r="Y618" t="str">
        <f>VLOOKUP(D618,'Info Metodos'!$A$2:$D$90,3,FALSE)</f>
        <v>POST</v>
      </c>
    </row>
    <row r="619" spans="1:25">
      <c r="A619" t="s">
        <v>1</v>
      </c>
      <c r="B619" s="19">
        <v>1185</v>
      </c>
      <c r="C619" s="19" t="e">
        <f>VLOOKUP(B619,BaseMetodos!$A$2:$E$1177,3,FALSE)&amp;"."&amp;VLOOKUP(B619,BaseMetodos!$A$2:$E$1177,4,FALSE)</f>
        <v>#N/A</v>
      </c>
      <c r="D619" s="19" t="str">
        <f>VLOOKUP(B619,BaseMetodos!$A$2:$F$2173,5,FALSE)</f>
        <v>abq/fronton/altaOrdenRentaFija</v>
      </c>
      <c r="E619" s="19" t="str">
        <f>VLOOKUP(B619,BaseMetodos!$A$2:$F$2173,6,FALSE)</f>
        <v>abq/fronton/altaOrdenRentaFija</v>
      </c>
      <c r="F619" s="104">
        <v>1</v>
      </c>
      <c r="G619" s="104" t="s">
        <v>258</v>
      </c>
      <c r="H619" s="104" t="s">
        <v>4703</v>
      </c>
      <c r="I619" s="10">
        <v>5</v>
      </c>
      <c r="J619" s="104">
        <v>706</v>
      </c>
      <c r="K619" s="11">
        <v>110000.05</v>
      </c>
      <c r="L619" s="11" t="s">
        <v>1503</v>
      </c>
      <c r="M619" s="11">
        <v>1.18</v>
      </c>
      <c r="N619" s="11">
        <v>223.4</v>
      </c>
      <c r="O619" s="11" t="s">
        <v>5891</v>
      </c>
      <c r="P619" s="11" t="s">
        <v>5902</v>
      </c>
      <c r="S619" t="s">
        <v>5583</v>
      </c>
      <c r="T619" s="2" t="str">
        <f>paramGPL(BaseParametros!$C$417:$E$428,F619:P619)</f>
        <v>{"usuario":1, "operacion":"C", "indPrimarioSecundario":"P", "instrumento":5, "cartera":706, "nominalDiv":110000.05, "indPrecio":"A", "tasaOpe":1.18, "cotizacion":223.40, "fechaLimiteHasta":"25/11/2026", "fechaLiquidacion":"26/11/2026"}</v>
      </c>
      <c r="U619" t="s">
        <v>5656</v>
      </c>
      <c r="V619" t="s">
        <v>5721</v>
      </c>
      <c r="W619" t="s">
        <v>5721</v>
      </c>
      <c r="X619" t="str">
        <f>VLOOKUP(D619,'Info Metodos'!$A$2:$D$90,4,FALSE)</f>
        <v>NO</v>
      </c>
      <c r="Y619" t="str">
        <f>VLOOKUP(D619,'Info Metodos'!$A$2:$D$90,3,FALSE)</f>
        <v>POST</v>
      </c>
    </row>
    <row r="620" spans="1:25">
      <c r="A620" t="s">
        <v>1</v>
      </c>
      <c r="B620" s="19">
        <v>1185</v>
      </c>
      <c r="C620" s="19" t="e">
        <f>VLOOKUP(B620,BaseMetodos!$A$2:$E$1177,3,FALSE)&amp;"."&amp;VLOOKUP(B620,BaseMetodos!$A$2:$E$1177,4,FALSE)</f>
        <v>#N/A</v>
      </c>
      <c r="D620" s="19" t="str">
        <f>VLOOKUP(B620,BaseMetodos!$A$2:$F$2173,5,FALSE)</f>
        <v>abq/fronton/altaOrdenRentaFija</v>
      </c>
      <c r="E620" s="19" t="str">
        <f>VLOOKUP(B620,BaseMetodos!$A$2:$F$2173,6,FALSE)</f>
        <v>abq/fronton/altaOrdenRentaFija</v>
      </c>
      <c r="F620" s="104">
        <v>1</v>
      </c>
      <c r="G620" s="104" t="s">
        <v>258</v>
      </c>
      <c r="H620" s="104" t="s">
        <v>4703</v>
      </c>
      <c r="I620" s="10">
        <v>0</v>
      </c>
      <c r="J620" s="104">
        <v>706</v>
      </c>
      <c r="K620" s="11">
        <v>110000.05</v>
      </c>
      <c r="L620" s="11" t="s">
        <v>1503</v>
      </c>
      <c r="M620" s="11">
        <v>1.18</v>
      </c>
      <c r="N620" s="11">
        <v>223.4</v>
      </c>
      <c r="O620" s="11" t="s">
        <v>5891</v>
      </c>
      <c r="P620" s="11" t="s">
        <v>5902</v>
      </c>
      <c r="S620" t="s">
        <v>5939</v>
      </c>
      <c r="T620" s="2" t="str">
        <f>paramGPL(BaseParametros!$C$417:$E$428,F620:P620)</f>
        <v>{"usuario":1, "operacion":"C", "indPrimarioSecundario":"P", "instrumento":0, "cartera":706, "nominalDiv":110000.05, "indPrecio":"A", "tasaOpe":1.18, "cotizacion":223.40, "fechaLimiteHasta":"25/11/2026", "fechaLiquidacion":"26/11/2026"}</v>
      </c>
      <c r="U620" t="s">
        <v>5656</v>
      </c>
      <c r="V620" t="s">
        <v>5721</v>
      </c>
      <c r="W620" t="s">
        <v>5721</v>
      </c>
      <c r="X620" t="str">
        <f>VLOOKUP(D620,'Info Metodos'!$A$2:$D$90,4,FALSE)</f>
        <v>NO</v>
      </c>
      <c r="Y620" t="str">
        <f>VLOOKUP(D620,'Info Metodos'!$A$2:$D$90,3,FALSE)</f>
        <v>POST</v>
      </c>
    </row>
    <row r="621" spans="1:25">
      <c r="A621" t="s">
        <v>1</v>
      </c>
      <c r="B621" s="19">
        <v>1185</v>
      </c>
      <c r="C621" s="19" t="e">
        <f>VLOOKUP(B621,BaseMetodos!$A$2:$E$1177,3,FALSE)&amp;"."&amp;VLOOKUP(B621,BaseMetodos!$A$2:$E$1177,4,FALSE)</f>
        <v>#N/A</v>
      </c>
      <c r="D621" s="19" t="str">
        <f>VLOOKUP(B621,BaseMetodos!$A$2:$F$2173,5,FALSE)</f>
        <v>abq/fronton/altaOrdenRentaFija</v>
      </c>
      <c r="E621" s="19" t="str">
        <f>VLOOKUP(B621,BaseMetodos!$A$2:$F$2173,6,FALSE)</f>
        <v>abq/fronton/altaOrdenRentaFija</v>
      </c>
      <c r="F621" s="104">
        <v>1</v>
      </c>
      <c r="G621" s="104" t="s">
        <v>258</v>
      </c>
      <c r="H621" s="104" t="s">
        <v>4703</v>
      </c>
      <c r="I621" s="10">
        <v>44541</v>
      </c>
      <c r="J621" s="104">
        <v>706</v>
      </c>
      <c r="K621" s="11">
        <v>110000.05</v>
      </c>
      <c r="L621" s="11" t="s">
        <v>1503</v>
      </c>
      <c r="M621" s="11">
        <v>1.18</v>
      </c>
      <c r="N621" s="11">
        <v>223.4</v>
      </c>
      <c r="O621" s="11" t="s">
        <v>5891</v>
      </c>
      <c r="P621" s="11" t="s">
        <v>5902</v>
      </c>
      <c r="S621" t="s">
        <v>5904</v>
      </c>
      <c r="T621" s="2" t="str">
        <f>paramGPL(BaseParametros!$C$417:$E$428,F621:P621)</f>
        <v>{"usuario":1, "operacion":"C", "indPrimarioSecundario":"P", "instrumento":44541, "cartera":706, "nominalDiv":110000.05, "indPrecio":"A", "tasaOpe":1.18, "cotizacion":223.40, "fechaLimiteHasta":"25/11/2026", "fechaLiquidacion":"26/11/2026"}</v>
      </c>
      <c r="U621" t="s">
        <v>5656</v>
      </c>
      <c r="V621" t="s">
        <v>5721</v>
      </c>
      <c r="W621" t="s">
        <v>5721</v>
      </c>
      <c r="X621" t="str">
        <f>VLOOKUP(D621,'Info Metodos'!$A$2:$D$90,4,FALSE)</f>
        <v>NO</v>
      </c>
      <c r="Y621" t="str">
        <f>VLOOKUP(D621,'Info Metodos'!$A$2:$D$90,3,FALSE)</f>
        <v>POST</v>
      </c>
    </row>
    <row r="622" spans="1:25">
      <c r="A622" t="s">
        <v>1</v>
      </c>
      <c r="B622" s="19">
        <v>1185</v>
      </c>
      <c r="C622" s="19" t="e">
        <f>VLOOKUP(B622,BaseMetodos!$A$2:$E$1177,3,FALSE)&amp;"."&amp;VLOOKUP(B622,BaseMetodos!$A$2:$E$1177,4,FALSE)</f>
        <v>#N/A</v>
      </c>
      <c r="D622" s="19" t="str">
        <f>VLOOKUP(B622,BaseMetodos!$A$2:$F$2173,5,FALSE)</f>
        <v>abq/fronton/altaOrdenRentaFija</v>
      </c>
      <c r="E622" s="19" t="str">
        <f>VLOOKUP(B622,BaseMetodos!$A$2:$F$2173,6,FALSE)</f>
        <v>abq/fronton/altaOrdenRentaFija</v>
      </c>
      <c r="F622" s="104">
        <v>1111</v>
      </c>
      <c r="G622" s="104" t="s">
        <v>258</v>
      </c>
      <c r="H622" s="104" t="s">
        <v>4703</v>
      </c>
      <c r="I622" s="104">
        <v>171</v>
      </c>
      <c r="J622" s="104">
        <v>706</v>
      </c>
      <c r="K622" s="11">
        <v>110000.05</v>
      </c>
      <c r="L622" s="11" t="s">
        <v>1503</v>
      </c>
      <c r="M622" s="11">
        <v>1.18</v>
      </c>
      <c r="N622" s="11">
        <v>223.4</v>
      </c>
      <c r="O622" s="11" t="s">
        <v>5891</v>
      </c>
      <c r="P622" s="11" t="s">
        <v>5902</v>
      </c>
      <c r="S622" t="s">
        <v>5666</v>
      </c>
      <c r="T622" s="2" t="str">
        <f>paramGPL(BaseParametros!$C$417:$E$428,F622:P622)</f>
        <v>{"usuario":1111, "operacion":"C", "indPrimarioSecundario":"P", "instrumento":171, "cartera":706, "nominalDiv":110000.05, "indPrecio":"A", "tasaOpe":1.18, "cotizacion":223.40, "fechaLimiteHasta":"25/11/2026", "fechaLiquidacion":"26/11/2026"}</v>
      </c>
      <c r="U622" t="s">
        <v>5656</v>
      </c>
      <c r="V622" t="s">
        <v>5721</v>
      </c>
      <c r="W622" t="s">
        <v>5721</v>
      </c>
      <c r="X622" t="str">
        <f>VLOOKUP(D622,'Info Metodos'!$A$2:$D$90,4,FALSE)</f>
        <v>NO</v>
      </c>
      <c r="Y622" t="str">
        <f>VLOOKUP(D622,'Info Metodos'!$A$2:$D$90,3,FALSE)</f>
        <v>POST</v>
      </c>
    </row>
    <row r="623" spans="1:25">
      <c r="A623" t="s">
        <v>1</v>
      </c>
      <c r="B623" s="19">
        <v>1185</v>
      </c>
      <c r="C623" s="19" t="e">
        <f>VLOOKUP(B623,BaseMetodos!$A$2:$E$1177,3,FALSE)&amp;"."&amp;VLOOKUP(B623,BaseMetodos!$A$2:$E$1177,4,FALSE)</f>
        <v>#N/A</v>
      </c>
      <c r="D623" s="19" t="str">
        <f>VLOOKUP(B623,BaseMetodos!$A$2:$F$2173,5,FALSE)</f>
        <v>abq/fronton/altaOrdenRentaFija</v>
      </c>
      <c r="E623" s="19" t="str">
        <f>VLOOKUP(B623,BaseMetodos!$A$2:$F$2173,6,FALSE)</f>
        <v>abq/fronton/altaOrdenRentaFija</v>
      </c>
      <c r="F623" s="104">
        <v>10114</v>
      </c>
      <c r="G623" s="104" t="s">
        <v>258</v>
      </c>
      <c r="H623" s="104" t="s">
        <v>4703</v>
      </c>
      <c r="I623" s="104">
        <v>171</v>
      </c>
      <c r="J623" s="104">
        <v>706</v>
      </c>
      <c r="K623" s="11">
        <v>110000.05</v>
      </c>
      <c r="L623" s="11" t="s">
        <v>1503</v>
      </c>
      <c r="M623" s="11">
        <v>1.18</v>
      </c>
      <c r="N623" s="11">
        <v>223.4</v>
      </c>
      <c r="O623" s="11" t="s">
        <v>5891</v>
      </c>
      <c r="P623" s="11" t="s">
        <v>5902</v>
      </c>
      <c r="S623" t="s">
        <v>6108</v>
      </c>
      <c r="T623" s="2" t="str">
        <f>paramGPL(BaseParametros!$C$417:$E$428,F623:P623)</f>
        <v>{"usuario":10114, "operacion":"C", "indPrimarioSecundario":"P", "instrumento":171, "cartera":706, "nominalDiv":110000.05, "indPrecio":"A", "tasaOpe":1.18, "cotizacion":223.40, "fechaLimiteHasta":"25/11/2026", "fechaLiquidacion":"26/11/2026"}</v>
      </c>
      <c r="U623" t="s">
        <v>5656</v>
      </c>
      <c r="V623" t="s">
        <v>5721</v>
      </c>
      <c r="W623" t="s">
        <v>5721</v>
      </c>
      <c r="X623" t="str">
        <f>VLOOKUP(D623,'Info Metodos'!$A$2:$D$90,4,FALSE)</f>
        <v>NO</v>
      </c>
      <c r="Y623" t="str">
        <f>VLOOKUP(D623,'Info Metodos'!$A$2:$D$90,3,FALSE)</f>
        <v>POST</v>
      </c>
    </row>
    <row r="624" spans="1:25">
      <c r="A624" t="s">
        <v>1</v>
      </c>
      <c r="B624" s="19">
        <v>1185</v>
      </c>
      <c r="C624" s="19" t="e">
        <f>VLOOKUP(B624,BaseMetodos!$A$2:$E$1177,3,FALSE)&amp;"."&amp;VLOOKUP(B624,BaseMetodos!$A$2:$E$1177,4,FALSE)</f>
        <v>#N/A</v>
      </c>
      <c r="D624" s="19" t="str">
        <f>VLOOKUP(B624,BaseMetodos!$A$2:$F$2173,5,FALSE)</f>
        <v>abq/fronton/altaOrdenRentaFija</v>
      </c>
      <c r="E624" s="19" t="str">
        <f>VLOOKUP(B624,BaseMetodos!$A$2:$F$2173,6,FALSE)</f>
        <v>abq/fronton/altaOrdenRentaFija</v>
      </c>
      <c r="F624" s="104">
        <v>1</v>
      </c>
      <c r="G624" s="104" t="s">
        <v>258</v>
      </c>
      <c r="H624" s="104" t="s">
        <v>4703</v>
      </c>
      <c r="I624" s="104">
        <v>171</v>
      </c>
      <c r="J624" s="10">
        <v>12345678</v>
      </c>
      <c r="K624" s="11">
        <v>110000.05</v>
      </c>
      <c r="L624" s="11" t="s">
        <v>1503</v>
      </c>
      <c r="M624" s="11">
        <v>1.18</v>
      </c>
      <c r="N624" s="11">
        <v>223.4</v>
      </c>
      <c r="O624" s="11" t="s">
        <v>5891</v>
      </c>
      <c r="P624" s="11" t="s">
        <v>5902</v>
      </c>
      <c r="S624" t="s">
        <v>5882</v>
      </c>
      <c r="T624" s="2" t="str">
        <f>paramGPL(BaseParametros!$C$417:$E$428,F624:P624)</f>
        <v>{"usuario":1, "operacion":"C", "indPrimarioSecundario":"P", "instrumento":171, "cartera":12345678, "nominalDiv":110000.05, "indPrecio":"A", "tasaOpe":1.18, "cotizacion":223.40, "fechaLimiteHasta":"25/11/2026", "fechaLiquidacion":"26/11/2026"}</v>
      </c>
      <c r="U624" t="s">
        <v>5656</v>
      </c>
      <c r="V624" t="s">
        <v>5721</v>
      </c>
      <c r="W624" t="s">
        <v>5721</v>
      </c>
      <c r="X624" t="str">
        <f>VLOOKUP(D624,'Info Metodos'!$A$2:$D$90,4,FALSE)</f>
        <v>NO</v>
      </c>
      <c r="Y624" t="str">
        <f>VLOOKUP(D624,'Info Metodos'!$A$2:$D$90,3,FALSE)</f>
        <v>POST</v>
      </c>
    </row>
    <row r="625" spans="1:25">
      <c r="A625" t="s">
        <v>1</v>
      </c>
      <c r="B625" s="19">
        <v>1185</v>
      </c>
      <c r="C625" s="19" t="e">
        <f>VLOOKUP(B625,BaseMetodos!$A$2:$E$1177,3,FALSE)&amp;"."&amp;VLOOKUP(B625,BaseMetodos!$A$2:$E$1177,4,FALSE)</f>
        <v>#N/A</v>
      </c>
      <c r="D625" s="19" t="str">
        <f>VLOOKUP(B625,BaseMetodos!$A$2:$F$2173,5,FALSE)</f>
        <v>abq/fronton/altaOrdenRentaFija</v>
      </c>
      <c r="E625" s="19" t="str">
        <f>VLOOKUP(B625,BaseMetodos!$A$2:$F$2173,6,FALSE)</f>
        <v>abq/fronton/altaOrdenRentaFija</v>
      </c>
      <c r="F625" s="104">
        <v>1</v>
      </c>
      <c r="G625" s="104" t="s">
        <v>258</v>
      </c>
      <c r="H625" s="104" t="s">
        <v>4703</v>
      </c>
      <c r="I625" s="104">
        <v>171</v>
      </c>
      <c r="J625" s="10">
        <v>999</v>
      </c>
      <c r="K625" s="11">
        <v>110000.05</v>
      </c>
      <c r="L625" s="11" t="s">
        <v>1503</v>
      </c>
      <c r="M625" s="11">
        <v>1.18</v>
      </c>
      <c r="N625" s="11">
        <v>223.4</v>
      </c>
      <c r="O625" s="11" t="s">
        <v>5891</v>
      </c>
      <c r="P625" s="11" t="s">
        <v>5902</v>
      </c>
      <c r="S625" t="s">
        <v>5883</v>
      </c>
      <c r="T625" s="2" t="str">
        <f>paramGPL(BaseParametros!$C$417:$E$428,F625:P625)</f>
        <v>{"usuario":1, "operacion":"C", "indPrimarioSecundario":"P", "instrumento":171, "cartera":999, "nominalDiv":110000.05, "indPrecio":"A", "tasaOpe":1.18, "cotizacion":223.40, "fechaLimiteHasta":"25/11/2026", "fechaLiquidacion":"26/11/2026"}</v>
      </c>
      <c r="U625" t="s">
        <v>5656</v>
      </c>
      <c r="V625" t="s">
        <v>5721</v>
      </c>
      <c r="W625" t="s">
        <v>5721</v>
      </c>
      <c r="X625" t="str">
        <f>VLOOKUP(D625,'Info Metodos'!$A$2:$D$90,4,FALSE)</f>
        <v>NO</v>
      </c>
      <c r="Y625" t="str">
        <f>VLOOKUP(D625,'Info Metodos'!$A$2:$D$90,3,FALSE)</f>
        <v>POST</v>
      </c>
    </row>
    <row r="626" spans="1:25">
      <c r="A626" t="s">
        <v>1</v>
      </c>
      <c r="B626" s="19">
        <v>1185</v>
      </c>
      <c r="C626" s="19" t="e">
        <f>VLOOKUP(B626,BaseMetodos!$A$2:$E$1177,3,FALSE)&amp;"."&amp;VLOOKUP(B626,BaseMetodos!$A$2:$E$1177,4,FALSE)</f>
        <v>#N/A</v>
      </c>
      <c r="D626" s="19" t="str">
        <f>VLOOKUP(B626,BaseMetodos!$A$2:$F$2173,5,FALSE)</f>
        <v>abq/fronton/altaOrdenRentaFija</v>
      </c>
      <c r="E626" s="19" t="str">
        <f>VLOOKUP(B626,BaseMetodos!$A$2:$F$2173,6,FALSE)</f>
        <v>abq/fronton/altaOrdenRentaFija</v>
      </c>
      <c r="F626" s="104">
        <v>1</v>
      </c>
      <c r="G626" s="104" t="s">
        <v>258</v>
      </c>
      <c r="H626" s="104" t="s">
        <v>4703</v>
      </c>
      <c r="I626" s="104">
        <v>171</v>
      </c>
      <c r="J626" s="10">
        <v>0</v>
      </c>
      <c r="K626" s="11">
        <v>110000.05</v>
      </c>
      <c r="L626" s="11" t="s">
        <v>1503</v>
      </c>
      <c r="M626" s="11">
        <v>1.18</v>
      </c>
      <c r="N626" s="11">
        <v>223.4</v>
      </c>
      <c r="O626" s="11" t="s">
        <v>5891</v>
      </c>
      <c r="P626" s="11" t="s">
        <v>5902</v>
      </c>
      <c r="S626" t="s">
        <v>5944</v>
      </c>
      <c r="T626" s="2" t="str">
        <f>paramGPL(BaseParametros!$C$417:$E$428,F626:P626)</f>
        <v>{"usuario":1, "operacion":"C", "indPrimarioSecundario":"P", "instrumento":171, "cartera":0, "nominalDiv":110000.05, "indPrecio":"A", "tasaOpe":1.18, "cotizacion":223.40, "fechaLimiteHasta":"25/11/2026", "fechaLiquidacion":"26/11/2026"}</v>
      </c>
      <c r="U626" t="s">
        <v>5656</v>
      </c>
      <c r="V626" t="s">
        <v>5721</v>
      </c>
      <c r="W626" t="s">
        <v>5721</v>
      </c>
      <c r="X626" t="str">
        <f>VLOOKUP(D626,'Info Metodos'!$A$2:$D$90,4,FALSE)</f>
        <v>NO</v>
      </c>
      <c r="Y626" t="str">
        <f>VLOOKUP(D626,'Info Metodos'!$A$2:$D$90,3,FALSE)</f>
        <v>POST</v>
      </c>
    </row>
    <row r="627" spans="1:25">
      <c r="A627" t="s">
        <v>1</v>
      </c>
      <c r="B627" s="19">
        <v>1185</v>
      </c>
      <c r="C627" s="19" t="e">
        <f>VLOOKUP(B627,BaseMetodos!$A$2:$E$1177,3,FALSE)&amp;"."&amp;VLOOKUP(B627,BaseMetodos!$A$2:$E$1177,4,FALSE)</f>
        <v>#N/A</v>
      </c>
      <c r="D627" s="19" t="str">
        <f>VLOOKUP(B627,BaseMetodos!$A$2:$F$2173,5,FALSE)</f>
        <v>abq/fronton/altaOrdenRentaFija</v>
      </c>
      <c r="E627" s="19" t="str">
        <f>VLOOKUP(B627,BaseMetodos!$A$2:$F$2173,6,FALSE)</f>
        <v>abq/fronton/altaOrdenRentaFija</v>
      </c>
      <c r="F627" s="104">
        <v>1</v>
      </c>
      <c r="G627" s="104" t="s">
        <v>258</v>
      </c>
      <c r="H627" s="104" t="s">
        <v>4703</v>
      </c>
      <c r="I627" s="104">
        <v>171</v>
      </c>
      <c r="J627" s="104">
        <v>706</v>
      </c>
      <c r="K627" s="98" t="s">
        <v>5884</v>
      </c>
      <c r="L627" s="11" t="s">
        <v>1503</v>
      </c>
      <c r="M627" s="11">
        <v>1.18</v>
      </c>
      <c r="N627" s="11">
        <v>223.4</v>
      </c>
      <c r="O627" s="11" t="s">
        <v>5891</v>
      </c>
      <c r="P627" s="11" t="s">
        <v>5902</v>
      </c>
      <c r="S627" t="s">
        <v>5885</v>
      </c>
      <c r="T627" s="2" t="str">
        <f>paramGPL(BaseParametros!$C$417:$E$428,F627:P627)</f>
        <v>{"usuario":1, "operacion":"C", "indPrimarioSecundario":"P", "instrumento":171, "cartera":706, "nominalDiv":10000010000000000000000005.00, "indPrecio":"A", "tasaOpe":1.18, "cotizacion":223.40, "fechaLimiteHasta":"25/11/2026", "fechaLiquidacion":"26/11/2026"}</v>
      </c>
      <c r="U627" t="s">
        <v>5656</v>
      </c>
      <c r="V627" t="s">
        <v>5721</v>
      </c>
      <c r="W627" t="s">
        <v>5721</v>
      </c>
      <c r="X627" t="str">
        <f>VLOOKUP(D627,'Info Metodos'!$A$2:$D$90,4,FALSE)</f>
        <v>NO</v>
      </c>
      <c r="Y627" t="str">
        <f>VLOOKUP(D627,'Info Metodos'!$A$2:$D$90,3,FALSE)</f>
        <v>POST</v>
      </c>
    </row>
    <row r="628" spans="1:25">
      <c r="A628" t="s">
        <v>1</v>
      </c>
      <c r="B628" s="19">
        <v>1185</v>
      </c>
      <c r="C628" s="19" t="e">
        <f>VLOOKUP(B628,BaseMetodos!$A$2:$E$1177,3,FALSE)&amp;"."&amp;VLOOKUP(B628,BaseMetodos!$A$2:$E$1177,4,FALSE)</f>
        <v>#N/A</v>
      </c>
      <c r="D628" s="19" t="str">
        <f>VLOOKUP(B628,BaseMetodos!$A$2:$F$2173,5,FALSE)</f>
        <v>abq/fronton/altaOrdenRentaFija</v>
      </c>
      <c r="E628" s="19" t="str">
        <f>VLOOKUP(B628,BaseMetodos!$A$2:$F$2173,6,FALSE)</f>
        <v>abq/fronton/altaOrdenRentaFija</v>
      </c>
      <c r="F628" s="104">
        <v>1</v>
      </c>
      <c r="G628" s="104" t="s">
        <v>258</v>
      </c>
      <c r="H628" s="104" t="s">
        <v>4703</v>
      </c>
      <c r="I628" s="104">
        <v>171</v>
      </c>
      <c r="J628" s="104">
        <v>706</v>
      </c>
      <c r="K628" s="10">
        <v>-110000.05</v>
      </c>
      <c r="L628" s="11" t="s">
        <v>1503</v>
      </c>
      <c r="M628" s="11">
        <v>1.18</v>
      </c>
      <c r="N628" s="11">
        <v>223.4</v>
      </c>
      <c r="O628" s="11" t="s">
        <v>5891</v>
      </c>
      <c r="P628" s="11" t="s">
        <v>5902</v>
      </c>
      <c r="S628" t="s">
        <v>5549</v>
      </c>
      <c r="T628" s="2" t="str">
        <f>paramGPL(BaseParametros!$C$417:$E$428,F628:P628)</f>
        <v>{"usuario":1, "operacion":"C", "indPrimarioSecundario":"P", "instrumento":171, "cartera":706, "nominalDiv":-110000.05, "indPrecio":"A", "tasaOpe":1.18, "cotizacion":223.40, "fechaLimiteHasta":"25/11/2026", "fechaLiquidacion":"26/11/2026"}</v>
      </c>
      <c r="U628" t="s">
        <v>5656</v>
      </c>
      <c r="V628" t="s">
        <v>5721</v>
      </c>
      <c r="W628" t="s">
        <v>5721</v>
      </c>
      <c r="X628" t="str">
        <f>VLOOKUP(D628,'Info Metodos'!$A$2:$D$90,4,FALSE)</f>
        <v>NO</v>
      </c>
      <c r="Y628" t="str">
        <f>VLOOKUP(D628,'Info Metodos'!$A$2:$D$90,3,FALSE)</f>
        <v>POST</v>
      </c>
    </row>
    <row r="629" spans="1:25">
      <c r="A629" t="s">
        <v>1</v>
      </c>
      <c r="B629" s="19">
        <v>1185</v>
      </c>
      <c r="C629" s="19" t="e">
        <f>VLOOKUP(B629,BaseMetodos!$A$2:$E$1177,3,FALSE)&amp;"."&amp;VLOOKUP(B629,BaseMetodos!$A$2:$E$1177,4,FALSE)</f>
        <v>#N/A</v>
      </c>
      <c r="D629" s="19" t="str">
        <f>VLOOKUP(B629,BaseMetodos!$A$2:$F$2173,5,FALSE)</f>
        <v>abq/fronton/altaOrdenRentaFija</v>
      </c>
      <c r="E629" s="19" t="str">
        <f>VLOOKUP(B629,BaseMetodos!$A$2:$F$2173,6,FALSE)</f>
        <v>abq/fronton/altaOrdenRentaFija</v>
      </c>
      <c r="F629" s="104">
        <v>1</v>
      </c>
      <c r="G629" s="104" t="s">
        <v>258</v>
      </c>
      <c r="H629" s="104" t="s">
        <v>4703</v>
      </c>
      <c r="I629" s="104">
        <v>171</v>
      </c>
      <c r="J629" s="104">
        <v>706</v>
      </c>
      <c r="K629" s="10">
        <v>0</v>
      </c>
      <c r="L629" s="11" t="s">
        <v>1503</v>
      </c>
      <c r="M629" s="11">
        <v>1.18</v>
      </c>
      <c r="N629" s="11">
        <v>223.4</v>
      </c>
      <c r="O629" s="11" t="s">
        <v>5891</v>
      </c>
      <c r="P629" s="11" t="s">
        <v>5902</v>
      </c>
      <c r="S629" t="s">
        <v>1841</v>
      </c>
      <c r="T629" s="2" t="str">
        <f>paramGPL(BaseParametros!$C$417:$E$428,F629:P629)</f>
        <v>{"usuario":1, "operacion":"C", "indPrimarioSecundario":"P", "instrumento":171, "cartera":706, "nominalDiv":0.00, "indPrecio":"A", "tasaOpe":1.18, "cotizacion":223.40, "fechaLimiteHasta":"25/11/2026", "fechaLiquidacion":"26/11/2026"}</v>
      </c>
      <c r="U629" t="s">
        <v>5656</v>
      </c>
      <c r="V629" t="s">
        <v>5721</v>
      </c>
      <c r="W629" t="s">
        <v>5721</v>
      </c>
      <c r="X629" t="str">
        <f>VLOOKUP(D629,'Info Metodos'!$A$2:$D$90,4,FALSE)</f>
        <v>NO</v>
      </c>
      <c r="Y629" t="str">
        <f>VLOOKUP(D629,'Info Metodos'!$A$2:$D$90,3,FALSE)</f>
        <v>POST</v>
      </c>
    </row>
    <row r="630" spans="1:25">
      <c r="A630" t="s">
        <v>1</v>
      </c>
      <c r="B630" s="19">
        <v>1185</v>
      </c>
      <c r="C630" s="19" t="e">
        <f>VLOOKUP(B630,BaseMetodos!$A$2:$E$1177,3,FALSE)&amp;"."&amp;VLOOKUP(B630,BaseMetodos!$A$2:$E$1177,4,FALSE)</f>
        <v>#N/A</v>
      </c>
      <c r="D630" s="19" t="str">
        <f>VLOOKUP(B630,BaseMetodos!$A$2:$F$2173,5,FALSE)</f>
        <v>abq/fronton/altaOrdenRentaFija</v>
      </c>
      <c r="E630" s="19" t="str">
        <f>VLOOKUP(B630,BaseMetodos!$A$2:$F$2173,6,FALSE)</f>
        <v>abq/fronton/altaOrdenRentaFija</v>
      </c>
      <c r="F630" s="104">
        <v>1</v>
      </c>
      <c r="G630" s="104" t="s">
        <v>258</v>
      </c>
      <c r="H630" s="104" t="s">
        <v>4703</v>
      </c>
      <c r="I630" s="104">
        <v>171</v>
      </c>
      <c r="J630" s="104">
        <v>706</v>
      </c>
      <c r="K630" s="11">
        <v>110000.05</v>
      </c>
      <c r="L630" s="10" t="s">
        <v>5887</v>
      </c>
      <c r="M630" s="11">
        <v>1.18</v>
      </c>
      <c r="N630" s="11">
        <v>223.4</v>
      </c>
      <c r="O630" s="11" t="s">
        <v>5891</v>
      </c>
      <c r="P630" s="11" t="s">
        <v>5902</v>
      </c>
      <c r="S630" t="s">
        <v>5886</v>
      </c>
      <c r="T630" s="2" t="str">
        <f>paramGPL(BaseParametros!$C$417:$E$428,F630:P630)</f>
        <v>{"usuario":1, "operacion":"C", "indPrimarioSecundario":"P", "instrumento":171, "cartera":706, "nominalDiv":110000.05, "indPrecio":"R", "tasaOpe":1.18, "cotizacion":223.40, "fechaLimiteHasta":"25/11/2026", "fechaLiquidacion":"26/11/2026"}</v>
      </c>
      <c r="U630" t="s">
        <v>5656</v>
      </c>
      <c r="V630" t="s">
        <v>5721</v>
      </c>
      <c r="W630" t="s">
        <v>5721</v>
      </c>
      <c r="X630" t="str">
        <f>VLOOKUP(D630,'Info Metodos'!$A$2:$D$90,4,FALSE)</f>
        <v>NO</v>
      </c>
      <c r="Y630" t="str">
        <f>VLOOKUP(D630,'Info Metodos'!$A$2:$D$90,3,FALSE)</f>
        <v>POST</v>
      </c>
    </row>
    <row r="631" spans="1:25">
      <c r="A631" t="s">
        <v>1</v>
      </c>
      <c r="B631" s="19">
        <v>1185</v>
      </c>
      <c r="C631" s="19" t="e">
        <f>VLOOKUP(B631,BaseMetodos!$A$2:$E$1177,3,FALSE)&amp;"."&amp;VLOOKUP(B631,BaseMetodos!$A$2:$E$1177,4,FALSE)</f>
        <v>#N/A</v>
      </c>
      <c r="D631" s="19" t="str">
        <f>VLOOKUP(B631,BaseMetodos!$A$2:$F$2173,5,FALSE)</f>
        <v>abq/fronton/altaOrdenRentaFija</v>
      </c>
      <c r="E631" s="19" t="str">
        <f>VLOOKUP(B631,BaseMetodos!$A$2:$F$2173,6,FALSE)</f>
        <v>abq/fronton/altaOrdenRentaFija</v>
      </c>
      <c r="F631" s="104">
        <v>1</v>
      </c>
      <c r="G631" s="104" t="s">
        <v>258</v>
      </c>
      <c r="H631" s="104" t="s">
        <v>4703</v>
      </c>
      <c r="I631" s="104">
        <v>171</v>
      </c>
      <c r="J631" s="104">
        <v>706</v>
      </c>
      <c r="K631" s="11">
        <v>110000.05</v>
      </c>
      <c r="L631" s="11" t="s">
        <v>1503</v>
      </c>
      <c r="M631" s="11">
        <v>1.18</v>
      </c>
      <c r="N631" s="10">
        <v>-223.4</v>
      </c>
      <c r="O631" s="11" t="s">
        <v>5891</v>
      </c>
      <c r="P631" s="11" t="s">
        <v>5902</v>
      </c>
      <c r="S631" t="s">
        <v>5890</v>
      </c>
      <c r="T631" s="2" t="str">
        <f>paramGPL(BaseParametros!$C$417:$E$428,F631:P631)</f>
        <v>{"usuario":1, "operacion":"C", "indPrimarioSecundario":"P", "instrumento":171, "cartera":706, "nominalDiv":110000.05, "indPrecio":"A", "tasaOpe":1.18, "cotizacion":-223.40, "fechaLimiteHasta":"25/11/2026", "fechaLiquidacion":"26/11/2026"}</v>
      </c>
      <c r="U631" t="s">
        <v>5656</v>
      </c>
      <c r="V631" t="s">
        <v>5721</v>
      </c>
      <c r="W631" t="s">
        <v>5721</v>
      </c>
      <c r="X631" t="str">
        <f>VLOOKUP(D631,'Info Metodos'!$A$2:$D$90,4,FALSE)</f>
        <v>NO</v>
      </c>
      <c r="Y631" t="str">
        <f>VLOOKUP(D631,'Info Metodos'!$A$2:$D$90,3,FALSE)</f>
        <v>POST</v>
      </c>
    </row>
    <row r="632" spans="1:25">
      <c r="A632" t="s">
        <v>1</v>
      </c>
      <c r="B632" s="19">
        <v>1185</v>
      </c>
      <c r="C632" s="19" t="e">
        <f>VLOOKUP(B632,BaseMetodos!$A$2:$E$1177,3,FALSE)&amp;"."&amp;VLOOKUP(B632,BaseMetodos!$A$2:$E$1177,4,FALSE)</f>
        <v>#N/A</v>
      </c>
      <c r="D632" s="19" t="str">
        <f>VLOOKUP(B632,BaseMetodos!$A$2:$F$2173,5,FALSE)</f>
        <v>abq/fronton/altaOrdenRentaFija</v>
      </c>
      <c r="E632" s="19" t="str">
        <f>VLOOKUP(B632,BaseMetodos!$A$2:$F$2173,6,FALSE)</f>
        <v>abq/fronton/altaOrdenRentaFija</v>
      </c>
      <c r="F632" s="104">
        <v>1</v>
      </c>
      <c r="G632" s="104" t="s">
        <v>258</v>
      </c>
      <c r="H632" s="104" t="s">
        <v>4703</v>
      </c>
      <c r="I632" s="104">
        <v>171</v>
      </c>
      <c r="J632" s="104">
        <v>706</v>
      </c>
      <c r="K632" s="11">
        <v>110000.05</v>
      </c>
      <c r="L632" s="11" t="s">
        <v>1503</v>
      </c>
      <c r="M632" s="11">
        <v>1.18</v>
      </c>
      <c r="N632" s="11">
        <v>223.4</v>
      </c>
      <c r="O632" s="10" t="s">
        <v>5892</v>
      </c>
      <c r="P632" s="11" t="s">
        <v>5902</v>
      </c>
      <c r="S632" t="s">
        <v>5893</v>
      </c>
      <c r="T632" s="2" t="str">
        <f>paramGPL(BaseParametros!$C$417:$E$428,F632:P632)</f>
        <v>{"usuario":1, "operacion":"C", "indPrimarioSecundario":"P", "instrumento":171, "cartera":706, "nominalDiv":110000.05, "indPrecio":"A", "tasaOpe":1.18, "cotizacion":223.40, "fechaLimiteHasta":"50/11/2026", "fechaLiquidacion":"26/11/2026"}</v>
      </c>
      <c r="U632" t="s">
        <v>5656</v>
      </c>
      <c r="V632" t="s">
        <v>5721</v>
      </c>
      <c r="W632" t="s">
        <v>5721</v>
      </c>
      <c r="X632" t="str">
        <f>VLOOKUP(D632,'Info Metodos'!$A$2:$D$90,4,FALSE)</f>
        <v>NO</v>
      </c>
      <c r="Y632" t="str">
        <f>VLOOKUP(D632,'Info Metodos'!$A$2:$D$90,3,FALSE)</f>
        <v>POST</v>
      </c>
    </row>
    <row r="633" spans="1:25">
      <c r="A633" t="s">
        <v>1</v>
      </c>
      <c r="B633" s="19">
        <v>1185</v>
      </c>
      <c r="C633" s="19" t="e">
        <f>VLOOKUP(B633,BaseMetodos!$A$2:$E$1177,3,FALSE)&amp;"."&amp;VLOOKUP(B633,BaseMetodos!$A$2:$E$1177,4,FALSE)</f>
        <v>#N/A</v>
      </c>
      <c r="D633" s="19" t="str">
        <f>VLOOKUP(B633,BaseMetodos!$A$2:$F$2173,5,FALSE)</f>
        <v>abq/fronton/altaOrdenRentaFija</v>
      </c>
      <c r="E633" s="19" t="str">
        <f>VLOOKUP(B633,BaseMetodos!$A$2:$F$2173,6,FALSE)</f>
        <v>abq/fronton/altaOrdenRentaFija</v>
      </c>
      <c r="F633" s="104">
        <v>1</v>
      </c>
      <c r="G633" s="104" t="s">
        <v>258</v>
      </c>
      <c r="H633" s="104" t="s">
        <v>4703</v>
      </c>
      <c r="I633" s="104">
        <v>171</v>
      </c>
      <c r="J633" s="104">
        <v>706</v>
      </c>
      <c r="K633" s="11">
        <v>110000.05</v>
      </c>
      <c r="L633" s="11" t="s">
        <v>1503</v>
      </c>
      <c r="M633" s="11">
        <v>1.18</v>
      </c>
      <c r="N633" s="11">
        <v>223.4</v>
      </c>
      <c r="O633" s="11" t="s">
        <v>5891</v>
      </c>
      <c r="P633" s="10" t="s">
        <v>5905</v>
      </c>
      <c r="S633" t="s">
        <v>5893</v>
      </c>
      <c r="T633" s="2" t="str">
        <f>paramGPL(BaseParametros!$C$417:$E$428,F633:P633)</f>
        <v>{"usuario":1, "operacion":"C", "indPrimarioSecundario":"P", "instrumento":171, "cartera":706, "nominalDiv":110000.05, "indPrecio":"A", "tasaOpe":1.18, "cotizacion":223.40, "fechaLimiteHasta":"25/11/2026", "fechaLiquidacion":"26-11-2026"}</v>
      </c>
      <c r="U633" t="s">
        <v>5656</v>
      </c>
      <c r="V633" t="s">
        <v>5721</v>
      </c>
      <c r="W633" t="s">
        <v>5721</v>
      </c>
      <c r="X633" t="str">
        <f>VLOOKUP(D633,'Info Metodos'!$A$2:$D$90,4,FALSE)</f>
        <v>NO</v>
      </c>
      <c r="Y633" t="str">
        <f>VLOOKUP(D633,'Info Metodos'!$A$2:$D$90,3,FALSE)</f>
        <v>POST</v>
      </c>
    </row>
    <row r="634" spans="1:25" s="93" customFormat="1">
      <c r="A634" s="93" t="s">
        <v>1</v>
      </c>
      <c r="B634" s="90">
        <v>1185</v>
      </c>
      <c r="C634" s="90" t="e">
        <f>VLOOKUP(B634,BaseMetodos!$A$2:$E$1177,3,FALSE)&amp;"."&amp;VLOOKUP(B634,BaseMetodos!$A$2:$E$1177,4,FALSE)</f>
        <v>#N/A</v>
      </c>
      <c r="D634" s="90" t="str">
        <f>VLOOKUP(B634,BaseMetodos!$A$2:$F$2173,5,FALSE)</f>
        <v>abq/fronton/altaOrdenRentaFija</v>
      </c>
      <c r="E634" s="90" t="str">
        <f>VLOOKUP(B634,BaseMetodos!$A$2:$F$2173,6,FALSE)</f>
        <v>abq/fronton/altaOrdenRentaFija</v>
      </c>
      <c r="F634" s="106">
        <v>1</v>
      </c>
      <c r="G634" s="106" t="s">
        <v>258</v>
      </c>
      <c r="H634" s="91" t="s">
        <v>5544</v>
      </c>
      <c r="I634" s="106">
        <v>171</v>
      </c>
      <c r="J634" s="106">
        <v>706</v>
      </c>
      <c r="K634" s="92">
        <v>110000.05</v>
      </c>
      <c r="L634" s="92" t="s">
        <v>1503</v>
      </c>
      <c r="M634" s="92">
        <v>1.18</v>
      </c>
      <c r="N634" s="92">
        <v>223.4</v>
      </c>
      <c r="O634" s="92" t="s">
        <v>5891</v>
      </c>
      <c r="P634" s="92" t="s">
        <v>5902</v>
      </c>
      <c r="Q634" s="92"/>
      <c r="R634" s="92"/>
      <c r="S634" s="93" t="s">
        <v>5903</v>
      </c>
      <c r="T634" s="94" t="str">
        <f>paramGPL(BaseParametros!$C$417:$E$428,F634:P634)</f>
        <v>{"usuario":1, "operacion":"C", "indPrimarioSecundario":"J", "instrumento":171, "cartera":706, "nominalDiv":110000.05, "indPrecio":"A", "tasaOpe":1.18, "cotizacion":223.40, "fechaLimiteHasta":"25/11/2026", "fechaLiquidacion":"26/11/2026"}</v>
      </c>
      <c r="U634" s="93" t="s">
        <v>5656</v>
      </c>
      <c r="V634" s="93" t="s">
        <v>5721</v>
      </c>
      <c r="W634" s="93" t="s">
        <v>5721</v>
      </c>
      <c r="X634" s="93" t="str">
        <f>VLOOKUP(D634,'Info Metodos'!$A$2:$D$90,4,FALSE)</f>
        <v>NO</v>
      </c>
      <c r="Y634" s="93" t="str">
        <f>VLOOKUP(D634,'Info Metodos'!$A$2:$D$90,3,FALSE)</f>
        <v>POST</v>
      </c>
    </row>
    <row r="635" spans="1:25">
      <c r="A635" t="s">
        <v>1</v>
      </c>
      <c r="B635" s="19">
        <v>1186</v>
      </c>
      <c r="C635" s="89" t="e">
        <f>VLOOKUP(B635,BaseMetodos!$A$2:$E$1177,3,FALSE)&amp;"."&amp;VLOOKUP(B635,BaseMetodos!$A$2:$E$1177,4,FALSE)</f>
        <v>#N/A</v>
      </c>
      <c r="D635" s="89" t="str">
        <f>VLOOKUP(B635,BaseMetodos!$A$2:$F$2173,5,FALSE)</f>
        <v>abq/fronton/altaOrdenIIF</v>
      </c>
      <c r="E635" s="89" t="str">
        <f>VLOOKUP(B635,BaseMetodos!$A$2:$F$2173,6,FALSE)</f>
        <v>abq/fronton/altaOrdenIIF</v>
      </c>
      <c r="F635" s="104">
        <v>3</v>
      </c>
      <c r="G635" s="104">
        <v>706</v>
      </c>
      <c r="H635" s="104" t="s">
        <v>4703</v>
      </c>
      <c r="I635" s="104">
        <v>39535</v>
      </c>
      <c r="J635" s="104">
        <v>110000.05</v>
      </c>
      <c r="K635" s="104" t="s">
        <v>258</v>
      </c>
      <c r="L635" s="11">
        <v>1.18</v>
      </c>
      <c r="M635" s="11">
        <v>1</v>
      </c>
      <c r="N635" s="11" t="s">
        <v>5891</v>
      </c>
      <c r="S635" t="s">
        <v>5879</v>
      </c>
      <c r="T635" s="2" t="str">
        <f>paramGPL(BaseParametros!$C$429:$E$438,F635:O635)</f>
        <v>{"baseCalculo":3, "cartera":706, "indPrimarioSecundario":"P", "instrumento":39535, "nominalDiv":110000.05, "operacion":"C", "tasaOpe":1.18, "usuario":1, "fechaLiquidacion":"25/11/2026"}</v>
      </c>
      <c r="U635" t="s">
        <v>5656</v>
      </c>
      <c r="V635" t="s">
        <v>5721</v>
      </c>
      <c r="W635" t="s">
        <v>5721</v>
      </c>
      <c r="X635" t="str">
        <f>VLOOKUP(D635,'Info Metodos'!$A$2:$D$90,4,FALSE)</f>
        <v>NO</v>
      </c>
      <c r="Y635" t="str">
        <f>VLOOKUP(D635,'Info Metodos'!$A$2:$D$90,3,FALSE)</f>
        <v>POST</v>
      </c>
    </row>
    <row r="636" spans="1:25">
      <c r="A636" t="s">
        <v>1</v>
      </c>
      <c r="B636" s="19">
        <v>1186</v>
      </c>
      <c r="C636" s="89" t="e">
        <f>VLOOKUP(B636,BaseMetodos!$A$2:$E$1177,3,FALSE)&amp;"."&amp;VLOOKUP(B636,BaseMetodos!$A$2:$E$1177,4,FALSE)</f>
        <v>#N/A</v>
      </c>
      <c r="D636" s="89" t="str">
        <f>VLOOKUP(B636,BaseMetodos!$A$2:$F$2173,5,FALSE)</f>
        <v>abq/fronton/altaOrdenIIF</v>
      </c>
      <c r="E636" s="89" t="str">
        <f>VLOOKUP(B636,BaseMetodos!$A$2:$F$2173,6,FALSE)</f>
        <v>abq/fronton/altaOrdenIIF</v>
      </c>
      <c r="F636" s="104">
        <v>3</v>
      </c>
      <c r="G636" s="104">
        <v>706</v>
      </c>
      <c r="H636" s="104" t="s">
        <v>4703</v>
      </c>
      <c r="I636" s="104">
        <v>39535</v>
      </c>
      <c r="J636" s="104">
        <v>110000.05</v>
      </c>
      <c r="K636" s="10" t="s">
        <v>5419</v>
      </c>
      <c r="L636" s="11">
        <v>1.18</v>
      </c>
      <c r="M636" s="11">
        <v>1</v>
      </c>
      <c r="N636" s="11" t="s">
        <v>5891</v>
      </c>
      <c r="S636" t="s">
        <v>5888</v>
      </c>
      <c r="T636" s="1" t="str">
        <f>paramGPL(BaseParametros!$C$429:$E$438,F636:O636)</f>
        <v>{"baseCalculo":3, "cartera":706, "indPrimarioSecundario":"P", "instrumento":39535, "nominalDiv":110000.05, "operacion":"V", "tasaOpe":1.18, "usuario":1, "fechaLiquidacion":"25/11/2026"}</v>
      </c>
      <c r="U636" t="s">
        <v>5656</v>
      </c>
      <c r="V636" t="s">
        <v>5721</v>
      </c>
      <c r="W636" t="s">
        <v>5721</v>
      </c>
      <c r="X636" t="str">
        <f>VLOOKUP(D636,'Info Metodos'!$A$2:$D$90,4,FALSE)</f>
        <v>NO</v>
      </c>
      <c r="Y636" t="str">
        <f>VLOOKUP(D636,'Info Metodos'!$A$2:$D$90,3,FALSE)</f>
        <v>POST</v>
      </c>
    </row>
    <row r="637" spans="1:25">
      <c r="A637" t="s">
        <v>1</v>
      </c>
      <c r="B637" s="19">
        <v>1186</v>
      </c>
      <c r="C637" s="89" t="e">
        <f>VLOOKUP(B637,BaseMetodos!$A$2:$E$1177,3,FALSE)&amp;"."&amp;VLOOKUP(B637,BaseMetodos!$A$2:$E$1177,4,FALSE)</f>
        <v>#N/A</v>
      </c>
      <c r="D637" s="89" t="str">
        <f>VLOOKUP(B637,BaseMetodos!$A$2:$F$2173,5,FALSE)</f>
        <v>abq/fronton/altaOrdenIIF</v>
      </c>
      <c r="E637" s="89" t="str">
        <f>VLOOKUP(B637,BaseMetodos!$A$2:$F$2173,6,FALSE)</f>
        <v>abq/fronton/altaOrdenIIF</v>
      </c>
      <c r="F637" s="104">
        <v>3</v>
      </c>
      <c r="G637" s="104">
        <v>706</v>
      </c>
      <c r="H637" s="104" t="s">
        <v>4703</v>
      </c>
      <c r="I637" s="104">
        <v>39535</v>
      </c>
      <c r="J637" s="104">
        <v>110000.05</v>
      </c>
      <c r="K637" s="10" t="s">
        <v>5419</v>
      </c>
      <c r="L637" s="11">
        <v>1.18</v>
      </c>
      <c r="M637" s="11">
        <v>1</v>
      </c>
      <c r="N637" s="11" t="s">
        <v>5891</v>
      </c>
      <c r="S637" t="s">
        <v>5889</v>
      </c>
      <c r="T637" s="1" t="str">
        <f>paramGPL(BaseParametros!$C$429:$E$438,F637:O637)</f>
        <v>{"baseCalculo":3, "cartera":706, "indPrimarioSecundario":"P", "instrumento":39535, "nominalDiv":110000.05, "operacion":"V", "tasaOpe":1.18, "usuario":1, "fechaLiquidacion":"25/11/2026"}</v>
      </c>
      <c r="U637" t="s">
        <v>5656</v>
      </c>
      <c r="V637" t="s">
        <v>5721</v>
      </c>
      <c r="W637" t="s">
        <v>5721</v>
      </c>
      <c r="X637" t="str">
        <f>VLOOKUP(D637,'Info Metodos'!$A$2:$D$90,4,FALSE)</f>
        <v>NO</v>
      </c>
      <c r="Y637" t="str">
        <f>VLOOKUP(D637,'Info Metodos'!$A$2:$D$90,3,FALSE)</f>
        <v>POST</v>
      </c>
    </row>
    <row r="638" spans="1:25">
      <c r="A638" t="s">
        <v>1</v>
      </c>
      <c r="B638" s="19">
        <v>1186</v>
      </c>
      <c r="C638" s="89" t="e">
        <f>VLOOKUP(B638,BaseMetodos!$A$2:$E$1177,3,FALSE)&amp;"."&amp;VLOOKUP(B638,BaseMetodos!$A$2:$E$1177,4,FALSE)</f>
        <v>#N/A</v>
      </c>
      <c r="D638" s="89" t="str">
        <f>VLOOKUP(B638,BaseMetodos!$A$2:$F$2173,5,FALSE)</f>
        <v>abq/fronton/altaOrdenIIF</v>
      </c>
      <c r="E638" s="89" t="str">
        <f>VLOOKUP(B638,BaseMetodos!$A$2:$F$2173,6,FALSE)</f>
        <v>abq/fronton/altaOrdenIIF</v>
      </c>
      <c r="F638" s="104">
        <v>3</v>
      </c>
      <c r="G638" s="104">
        <v>706</v>
      </c>
      <c r="H638" s="104" t="s">
        <v>4703</v>
      </c>
      <c r="I638" s="104">
        <v>39535</v>
      </c>
      <c r="J638" s="104">
        <v>110000.05</v>
      </c>
      <c r="K638" s="10" t="s">
        <v>5584</v>
      </c>
      <c r="L638" s="11">
        <v>1.18</v>
      </c>
      <c r="M638" s="11">
        <v>1</v>
      </c>
      <c r="N638" s="11" t="s">
        <v>5891</v>
      </c>
      <c r="S638" t="s">
        <v>5880</v>
      </c>
      <c r="T638" s="1" t="str">
        <f>paramGPL(BaseParametros!$C$429:$E$438,F638:O638)</f>
        <v>{"baseCalculo":3, "cartera":706, "indPrimarioSecundario":"P", "instrumento":39535, "nominalDiv":110000.05, "operacion":"X", "tasaOpe":1.18, "usuario":1, "fechaLiquidacion":"25/11/2026"}</v>
      </c>
      <c r="U638" t="s">
        <v>5656</v>
      </c>
      <c r="V638" t="s">
        <v>5721</v>
      </c>
      <c r="W638" t="s">
        <v>5721</v>
      </c>
      <c r="X638" t="str">
        <f>VLOOKUP(D638,'Info Metodos'!$A$2:$D$90,4,FALSE)</f>
        <v>NO</v>
      </c>
      <c r="Y638" t="str">
        <f>VLOOKUP(D638,'Info Metodos'!$A$2:$D$90,3,FALSE)</f>
        <v>POST</v>
      </c>
    </row>
    <row r="639" spans="1:25">
      <c r="A639" t="s">
        <v>1</v>
      </c>
      <c r="B639" s="19">
        <v>1186</v>
      </c>
      <c r="C639" s="89" t="e">
        <f>VLOOKUP(B639,BaseMetodos!$A$2:$E$1177,3,FALSE)&amp;"."&amp;VLOOKUP(B639,BaseMetodos!$A$2:$E$1177,4,FALSE)</f>
        <v>#N/A</v>
      </c>
      <c r="D639" s="89" t="str">
        <f>VLOOKUP(B639,BaseMetodos!$A$2:$F$2173,5,FALSE)</f>
        <v>abq/fronton/altaOrdenIIF</v>
      </c>
      <c r="E639" s="89" t="str">
        <f>VLOOKUP(B639,BaseMetodos!$A$2:$F$2173,6,FALSE)</f>
        <v>abq/fronton/altaOrdenIIF</v>
      </c>
      <c r="F639" s="104">
        <v>3</v>
      </c>
      <c r="G639" s="104">
        <v>706</v>
      </c>
      <c r="H639" s="104" t="s">
        <v>4703</v>
      </c>
      <c r="I639" s="10">
        <v>5</v>
      </c>
      <c r="J639" s="104">
        <v>110000.05</v>
      </c>
      <c r="K639" s="104" t="s">
        <v>258</v>
      </c>
      <c r="L639" s="11">
        <v>1.18</v>
      </c>
      <c r="M639" s="11">
        <v>1</v>
      </c>
      <c r="N639" s="11" t="s">
        <v>5891</v>
      </c>
      <c r="S639" t="s">
        <v>5583</v>
      </c>
      <c r="T639" s="1" t="str">
        <f>paramGPL(BaseParametros!$C$429:$E$438,F639:O639)</f>
        <v>{"baseCalculo":3, "cartera":706, "indPrimarioSecundario":"P", "instrumento":5, "nominalDiv":110000.05, "operacion":"C", "tasaOpe":1.18, "usuario":1, "fechaLiquidacion":"25/11/2026"}</v>
      </c>
      <c r="U639" t="s">
        <v>5656</v>
      </c>
      <c r="V639" t="s">
        <v>5721</v>
      </c>
      <c r="W639" t="s">
        <v>5721</v>
      </c>
      <c r="X639" t="str">
        <f>VLOOKUP(D639,'Info Metodos'!$A$2:$D$90,4,FALSE)</f>
        <v>NO</v>
      </c>
      <c r="Y639" t="str">
        <f>VLOOKUP(D639,'Info Metodos'!$A$2:$D$90,3,FALSE)</f>
        <v>POST</v>
      </c>
    </row>
    <row r="640" spans="1:25">
      <c r="A640" t="s">
        <v>1</v>
      </c>
      <c r="B640" s="19">
        <v>1186</v>
      </c>
      <c r="C640" s="89" t="e">
        <f>VLOOKUP(B640,BaseMetodos!$A$2:$E$1177,3,FALSE)&amp;"."&amp;VLOOKUP(B640,BaseMetodos!$A$2:$E$1177,4,FALSE)</f>
        <v>#N/A</v>
      </c>
      <c r="D640" s="89" t="str">
        <f>VLOOKUP(B640,BaseMetodos!$A$2:$F$2173,5,FALSE)</f>
        <v>abq/fronton/altaOrdenIIF</v>
      </c>
      <c r="E640" s="89" t="str">
        <f>VLOOKUP(B640,BaseMetodos!$A$2:$F$2173,6,FALSE)</f>
        <v>abq/fronton/altaOrdenIIF</v>
      </c>
      <c r="F640" s="104">
        <v>3</v>
      </c>
      <c r="G640" s="104">
        <v>706</v>
      </c>
      <c r="H640" s="104" t="s">
        <v>4703</v>
      </c>
      <c r="I640" s="10">
        <v>0</v>
      </c>
      <c r="J640" s="104">
        <v>110000.05</v>
      </c>
      <c r="K640" s="104" t="s">
        <v>258</v>
      </c>
      <c r="L640" s="11">
        <v>1.18</v>
      </c>
      <c r="M640" s="11">
        <v>1</v>
      </c>
      <c r="N640" s="11" t="s">
        <v>5891</v>
      </c>
      <c r="S640" t="s">
        <v>5939</v>
      </c>
      <c r="T640" s="1" t="str">
        <f>paramGPL(BaseParametros!$C$429:$E$438,F640:O640)</f>
        <v>{"baseCalculo":3, "cartera":706, "indPrimarioSecundario":"P", "instrumento":0, "nominalDiv":110000.05, "operacion":"C", "tasaOpe":1.18, "usuario":1, "fechaLiquidacion":"25/11/2026"}</v>
      </c>
      <c r="U640" t="s">
        <v>5656</v>
      </c>
      <c r="V640" t="s">
        <v>5721</v>
      </c>
      <c r="W640" t="s">
        <v>5721</v>
      </c>
      <c r="X640" t="str">
        <f>VLOOKUP(D640,'Info Metodos'!$A$2:$D$90,4,FALSE)</f>
        <v>NO</v>
      </c>
      <c r="Y640" t="str">
        <f>VLOOKUP(D640,'Info Metodos'!$A$2:$D$90,3,FALSE)</f>
        <v>POST</v>
      </c>
    </row>
    <row r="641" spans="1:25">
      <c r="A641" t="s">
        <v>1</v>
      </c>
      <c r="B641" s="19">
        <v>1186</v>
      </c>
      <c r="C641" s="89" t="e">
        <f>VLOOKUP(B641,BaseMetodos!$A$2:$E$1177,3,FALSE)&amp;"."&amp;VLOOKUP(B641,BaseMetodos!$A$2:$E$1177,4,FALSE)</f>
        <v>#N/A</v>
      </c>
      <c r="D641" s="89" t="str">
        <f>VLOOKUP(B641,BaseMetodos!$A$2:$F$2173,5,FALSE)</f>
        <v>abq/fronton/altaOrdenIIF</v>
      </c>
      <c r="E641" s="89" t="str">
        <f>VLOOKUP(B641,BaseMetodos!$A$2:$F$2173,6,FALSE)</f>
        <v>abq/fronton/altaOrdenIIF</v>
      </c>
      <c r="F641" s="104">
        <v>3</v>
      </c>
      <c r="G641" s="104">
        <v>706</v>
      </c>
      <c r="H641" s="104" t="s">
        <v>4703</v>
      </c>
      <c r="I641" s="10">
        <v>48264</v>
      </c>
      <c r="J641" s="104">
        <v>110000.05</v>
      </c>
      <c r="K641" s="104" t="s">
        <v>258</v>
      </c>
      <c r="L641" s="11">
        <v>1.18</v>
      </c>
      <c r="M641" s="11">
        <v>1</v>
      </c>
      <c r="N641" s="11" t="s">
        <v>5891</v>
      </c>
      <c r="S641" t="s">
        <v>5908</v>
      </c>
      <c r="T641" s="1" t="str">
        <f>paramGPL(BaseParametros!$C$429:$E$438,F641:O641)</f>
        <v>{"baseCalculo":3, "cartera":706, "indPrimarioSecundario":"P", "instrumento":48264, "nominalDiv":110000.05, "operacion":"C", "tasaOpe":1.18, "usuario":1, "fechaLiquidacion":"25/11/2026"}</v>
      </c>
      <c r="U641" t="s">
        <v>5656</v>
      </c>
      <c r="V641" t="s">
        <v>5721</v>
      </c>
      <c r="W641" t="s">
        <v>5721</v>
      </c>
      <c r="X641" t="str">
        <f>VLOOKUP(D641,'Info Metodos'!$A$2:$D$90,4,FALSE)</f>
        <v>NO</v>
      </c>
      <c r="Y641" t="str">
        <f>VLOOKUP(D641,'Info Metodos'!$A$2:$D$90,3,FALSE)</f>
        <v>POST</v>
      </c>
    </row>
    <row r="642" spans="1:25">
      <c r="A642" t="s">
        <v>1</v>
      </c>
      <c r="B642" s="19">
        <v>1186</v>
      </c>
      <c r="C642" s="89" t="e">
        <f>VLOOKUP(B642,BaseMetodos!$A$2:$E$1177,3,FALSE)&amp;"."&amp;VLOOKUP(B642,BaseMetodos!$A$2:$E$1177,4,FALSE)</f>
        <v>#N/A</v>
      </c>
      <c r="D642" s="89" t="str">
        <f>VLOOKUP(B642,BaseMetodos!$A$2:$F$2173,5,FALSE)</f>
        <v>abq/fronton/altaOrdenIIF</v>
      </c>
      <c r="E642" s="89" t="str">
        <f>VLOOKUP(B642,BaseMetodos!$A$2:$F$2173,6,FALSE)</f>
        <v>abq/fronton/altaOrdenIIF</v>
      </c>
      <c r="F642" s="104">
        <v>3</v>
      </c>
      <c r="G642" s="104">
        <v>706</v>
      </c>
      <c r="H642" s="104" t="s">
        <v>4703</v>
      </c>
      <c r="I642" s="104">
        <v>39535</v>
      </c>
      <c r="J642" s="104">
        <v>110000.05</v>
      </c>
      <c r="K642" s="104" t="s">
        <v>258</v>
      </c>
      <c r="L642" s="11">
        <v>1.18</v>
      </c>
      <c r="M642" s="10">
        <v>1111</v>
      </c>
      <c r="N642" s="11" t="s">
        <v>5891</v>
      </c>
      <c r="S642" t="s">
        <v>5666</v>
      </c>
      <c r="T642" s="1" t="str">
        <f>paramGPL(BaseParametros!$C$429:$E$438,F642:O642)</f>
        <v>{"baseCalculo":3, "cartera":706, "indPrimarioSecundario":"P", "instrumento":39535, "nominalDiv":110000.05, "operacion":"C", "tasaOpe":1.18, "usuario":1111, "fechaLiquidacion":"25/11/2026"}</v>
      </c>
      <c r="U642" t="s">
        <v>5656</v>
      </c>
      <c r="V642" t="s">
        <v>5721</v>
      </c>
      <c r="W642" t="s">
        <v>5721</v>
      </c>
      <c r="X642" t="str">
        <f>VLOOKUP(D642,'Info Metodos'!$A$2:$D$90,4,FALSE)</f>
        <v>NO</v>
      </c>
      <c r="Y642" t="str">
        <f>VLOOKUP(D642,'Info Metodos'!$A$2:$D$90,3,FALSE)</f>
        <v>POST</v>
      </c>
    </row>
    <row r="643" spans="1:25">
      <c r="A643" t="s">
        <v>1</v>
      </c>
      <c r="B643" s="19">
        <v>1186</v>
      </c>
      <c r="C643" s="89" t="e">
        <f>VLOOKUP(B643,BaseMetodos!$A$2:$E$1177,3,FALSE)&amp;"."&amp;VLOOKUP(B643,BaseMetodos!$A$2:$E$1177,4,FALSE)</f>
        <v>#N/A</v>
      </c>
      <c r="D643" s="89" t="str">
        <f>VLOOKUP(B643,BaseMetodos!$A$2:$F$2173,5,FALSE)</f>
        <v>abq/fronton/altaOrdenIIF</v>
      </c>
      <c r="E643" s="89" t="str">
        <f>VLOOKUP(B643,BaseMetodos!$A$2:$F$2173,6,FALSE)</f>
        <v>abq/fronton/altaOrdenIIF</v>
      </c>
      <c r="F643" s="104">
        <v>3</v>
      </c>
      <c r="G643" s="104">
        <v>706</v>
      </c>
      <c r="H643" s="104" t="s">
        <v>4703</v>
      </c>
      <c r="I643" s="104">
        <v>39535</v>
      </c>
      <c r="J643" s="104">
        <v>110000.05</v>
      </c>
      <c r="K643" s="104" t="s">
        <v>258</v>
      </c>
      <c r="L643" s="11">
        <v>1.18</v>
      </c>
      <c r="M643" s="10">
        <v>10114</v>
      </c>
      <c r="N643" s="11" t="s">
        <v>5891</v>
      </c>
      <c r="S643" t="s">
        <v>6108</v>
      </c>
      <c r="T643" s="1" t="str">
        <f>paramGPL(BaseParametros!$C$429:$E$438,F643:O643)</f>
        <v>{"baseCalculo":3, "cartera":706, "indPrimarioSecundario":"P", "instrumento":39535, "nominalDiv":110000.05, "operacion":"C", "tasaOpe":1.18, "usuario":10114, "fechaLiquidacion":"25/11/2026"}</v>
      </c>
      <c r="U643" t="s">
        <v>5656</v>
      </c>
      <c r="V643" t="s">
        <v>5721</v>
      </c>
      <c r="W643" t="s">
        <v>5721</v>
      </c>
      <c r="X643" t="str">
        <f>VLOOKUP(D643,'Info Metodos'!$A$2:$D$90,4,FALSE)</f>
        <v>NO</v>
      </c>
      <c r="Y643" t="str">
        <f>VLOOKUP(D643,'Info Metodos'!$A$2:$D$90,3,FALSE)</f>
        <v>POST</v>
      </c>
    </row>
    <row r="644" spans="1:25">
      <c r="A644" t="s">
        <v>1</v>
      </c>
      <c r="B644" s="19">
        <v>1186</v>
      </c>
      <c r="C644" s="89" t="e">
        <f>VLOOKUP(B644,BaseMetodos!$A$2:$E$1177,3,FALSE)&amp;"."&amp;VLOOKUP(B644,BaseMetodos!$A$2:$E$1177,4,FALSE)</f>
        <v>#N/A</v>
      </c>
      <c r="D644" s="89" t="str">
        <f>VLOOKUP(B644,BaseMetodos!$A$2:$F$2173,5,FALSE)</f>
        <v>abq/fronton/altaOrdenIIF</v>
      </c>
      <c r="E644" s="89" t="str">
        <f>VLOOKUP(B644,BaseMetodos!$A$2:$F$2173,6,FALSE)</f>
        <v>abq/fronton/altaOrdenIIF</v>
      </c>
      <c r="F644" s="104">
        <v>3</v>
      </c>
      <c r="G644" s="10">
        <v>12345678</v>
      </c>
      <c r="H644" s="104" t="s">
        <v>4703</v>
      </c>
      <c r="I644" s="104">
        <v>39535</v>
      </c>
      <c r="J644" s="104">
        <v>110000.05</v>
      </c>
      <c r="K644" s="104" t="s">
        <v>258</v>
      </c>
      <c r="L644" s="11">
        <v>1.18</v>
      </c>
      <c r="M644" s="11">
        <v>1</v>
      </c>
      <c r="N644" s="11" t="s">
        <v>5891</v>
      </c>
      <c r="S644" t="s">
        <v>5882</v>
      </c>
      <c r="T644" s="1" t="str">
        <f>paramGPL(BaseParametros!$C$429:$E$438,F644:O644)</f>
        <v>{"baseCalculo":3, "cartera":12345678, "indPrimarioSecundario":"P", "instrumento":39535, "nominalDiv":110000.05, "operacion":"C", "tasaOpe":1.18, "usuario":1, "fechaLiquidacion":"25/11/2026"}</v>
      </c>
      <c r="U644" t="s">
        <v>5656</v>
      </c>
      <c r="V644" t="s">
        <v>5721</v>
      </c>
      <c r="W644" t="s">
        <v>5721</v>
      </c>
      <c r="X644" t="str">
        <f>VLOOKUP(D644,'Info Metodos'!$A$2:$D$90,4,FALSE)</f>
        <v>NO</v>
      </c>
      <c r="Y644" t="str">
        <f>VLOOKUP(D644,'Info Metodos'!$A$2:$D$90,3,FALSE)</f>
        <v>POST</v>
      </c>
    </row>
    <row r="645" spans="1:25">
      <c r="A645" t="s">
        <v>1</v>
      </c>
      <c r="B645" s="19">
        <v>1186</v>
      </c>
      <c r="C645" s="89" t="e">
        <f>VLOOKUP(B645,BaseMetodos!$A$2:$E$1177,3,FALSE)&amp;"."&amp;VLOOKUP(B645,BaseMetodos!$A$2:$E$1177,4,FALSE)</f>
        <v>#N/A</v>
      </c>
      <c r="D645" s="89" t="str">
        <f>VLOOKUP(B645,BaseMetodos!$A$2:$F$2173,5,FALSE)</f>
        <v>abq/fronton/altaOrdenIIF</v>
      </c>
      <c r="E645" s="89" t="str">
        <f>VLOOKUP(B645,BaseMetodos!$A$2:$F$2173,6,FALSE)</f>
        <v>abq/fronton/altaOrdenIIF</v>
      </c>
      <c r="F645" s="104">
        <v>3</v>
      </c>
      <c r="G645" s="10">
        <v>0</v>
      </c>
      <c r="H645" s="104" t="s">
        <v>4703</v>
      </c>
      <c r="I645" s="104">
        <v>39535</v>
      </c>
      <c r="J645" s="104">
        <v>110000.05</v>
      </c>
      <c r="K645" s="104" t="s">
        <v>258</v>
      </c>
      <c r="L645" s="11">
        <v>1.18</v>
      </c>
      <c r="M645" s="11">
        <v>1</v>
      </c>
      <c r="N645" s="11" t="s">
        <v>5891</v>
      </c>
      <c r="S645" t="s">
        <v>5944</v>
      </c>
      <c r="T645" s="1" t="str">
        <f>paramGPL(BaseParametros!$C$429:$E$438,F645:O645)</f>
        <v>{"baseCalculo":3, "cartera":0, "indPrimarioSecundario":"P", "instrumento":39535, "nominalDiv":110000.05, "operacion":"C", "tasaOpe":1.18, "usuario":1, "fechaLiquidacion":"25/11/2026"}</v>
      </c>
      <c r="U645" t="s">
        <v>5656</v>
      </c>
      <c r="V645" t="s">
        <v>5721</v>
      </c>
      <c r="W645" t="s">
        <v>5721</v>
      </c>
      <c r="X645" t="str">
        <f>VLOOKUP(D645,'Info Metodos'!$A$2:$D$90,4,FALSE)</f>
        <v>NO</v>
      </c>
      <c r="Y645" t="str">
        <f>VLOOKUP(D645,'Info Metodos'!$A$2:$D$90,3,FALSE)</f>
        <v>POST</v>
      </c>
    </row>
    <row r="646" spans="1:25">
      <c r="A646" t="s">
        <v>1</v>
      </c>
      <c r="B646" s="19">
        <v>1186</v>
      </c>
      <c r="C646" s="89" t="e">
        <f>VLOOKUP(B646,BaseMetodos!$A$2:$E$1177,3,FALSE)&amp;"."&amp;VLOOKUP(B646,BaseMetodos!$A$2:$E$1177,4,FALSE)</f>
        <v>#N/A</v>
      </c>
      <c r="D646" s="89" t="str">
        <f>VLOOKUP(B646,BaseMetodos!$A$2:$F$2173,5,FALSE)</f>
        <v>abq/fronton/altaOrdenIIF</v>
      </c>
      <c r="E646" s="89" t="str">
        <f>VLOOKUP(B646,BaseMetodos!$A$2:$F$2173,6,FALSE)</f>
        <v>abq/fronton/altaOrdenIIF</v>
      </c>
      <c r="F646" s="104">
        <v>3</v>
      </c>
      <c r="G646" s="10">
        <v>999</v>
      </c>
      <c r="H646" s="104" t="s">
        <v>4703</v>
      </c>
      <c r="I646" s="104">
        <v>39535</v>
      </c>
      <c r="J646" s="104">
        <v>110000.05</v>
      </c>
      <c r="K646" s="104" t="s">
        <v>258</v>
      </c>
      <c r="L646" s="11">
        <v>1.18</v>
      </c>
      <c r="M646" s="11">
        <v>1</v>
      </c>
      <c r="N646" s="11" t="s">
        <v>5891</v>
      </c>
      <c r="S646" t="s">
        <v>5883</v>
      </c>
      <c r="T646" s="1" t="str">
        <f>paramGPL(BaseParametros!$C$429:$E$438,F646:O646)</f>
        <v>{"baseCalculo":3, "cartera":999, "indPrimarioSecundario":"P", "instrumento":39535, "nominalDiv":110000.05, "operacion":"C", "tasaOpe":1.18, "usuario":1, "fechaLiquidacion":"25/11/2026"}</v>
      </c>
      <c r="U646" t="s">
        <v>5656</v>
      </c>
      <c r="V646" t="s">
        <v>5721</v>
      </c>
      <c r="W646" t="s">
        <v>5721</v>
      </c>
      <c r="X646" t="str">
        <f>VLOOKUP(D646,'Info Metodos'!$A$2:$D$90,4,FALSE)</f>
        <v>NO</v>
      </c>
      <c r="Y646" t="str">
        <f>VLOOKUP(D646,'Info Metodos'!$A$2:$D$90,3,FALSE)</f>
        <v>POST</v>
      </c>
    </row>
    <row r="647" spans="1:25">
      <c r="A647" t="s">
        <v>1</v>
      </c>
      <c r="B647" s="19">
        <v>1186</v>
      </c>
      <c r="C647" s="89" t="e">
        <f>VLOOKUP(B647,BaseMetodos!$A$2:$E$1177,3,FALSE)&amp;"."&amp;VLOOKUP(B647,BaseMetodos!$A$2:$E$1177,4,FALSE)</f>
        <v>#N/A</v>
      </c>
      <c r="D647" s="89" t="str">
        <f>VLOOKUP(B647,BaseMetodos!$A$2:$F$2173,5,FALSE)</f>
        <v>abq/fronton/altaOrdenIIF</v>
      </c>
      <c r="E647" s="89" t="str">
        <f>VLOOKUP(B647,BaseMetodos!$A$2:$F$2173,6,FALSE)</f>
        <v>abq/fronton/altaOrdenIIF</v>
      </c>
      <c r="F647" s="104">
        <v>3</v>
      </c>
      <c r="G647" s="104">
        <v>706</v>
      </c>
      <c r="H647" s="104" t="s">
        <v>4703</v>
      </c>
      <c r="I647" s="104">
        <v>39535</v>
      </c>
      <c r="J647" s="98" t="s">
        <v>5884</v>
      </c>
      <c r="K647" s="104" t="s">
        <v>258</v>
      </c>
      <c r="L647" s="11">
        <v>1.18</v>
      </c>
      <c r="M647" s="11">
        <v>1</v>
      </c>
      <c r="N647" s="11" t="s">
        <v>5891</v>
      </c>
      <c r="S647" t="s">
        <v>5885</v>
      </c>
      <c r="T647" s="1" t="str">
        <f>paramGPL(BaseParametros!$C$429:$E$438,F647:O647)</f>
        <v>{"baseCalculo":3, "cartera":706, "indPrimarioSecundario":"P", "instrumento":39535, "nominalDiv":10000010000000000000000005.00, "operacion":"C", "tasaOpe":1.18, "usuario":1, "fechaLiquidacion":"25/11/2026"}</v>
      </c>
      <c r="U647" t="s">
        <v>5656</v>
      </c>
      <c r="V647" t="s">
        <v>5721</v>
      </c>
      <c r="W647" t="s">
        <v>5721</v>
      </c>
      <c r="X647" t="str">
        <f>VLOOKUP(D647,'Info Metodos'!$A$2:$D$90,4,FALSE)</f>
        <v>NO</v>
      </c>
      <c r="Y647" t="str">
        <f>VLOOKUP(D647,'Info Metodos'!$A$2:$D$90,3,FALSE)</f>
        <v>POST</v>
      </c>
    </row>
    <row r="648" spans="1:25">
      <c r="A648" t="s">
        <v>1</v>
      </c>
      <c r="B648" s="19">
        <v>1186</v>
      </c>
      <c r="C648" s="89" t="e">
        <f>VLOOKUP(B648,BaseMetodos!$A$2:$E$1177,3,FALSE)&amp;"."&amp;VLOOKUP(B648,BaseMetodos!$A$2:$E$1177,4,FALSE)</f>
        <v>#N/A</v>
      </c>
      <c r="D648" s="89" t="str">
        <f>VLOOKUP(B648,BaseMetodos!$A$2:$F$2173,5,FALSE)</f>
        <v>abq/fronton/altaOrdenIIF</v>
      </c>
      <c r="E648" s="89" t="str">
        <f>VLOOKUP(B648,BaseMetodos!$A$2:$F$2173,6,FALSE)</f>
        <v>abq/fronton/altaOrdenIIF</v>
      </c>
      <c r="F648" s="104">
        <v>3</v>
      </c>
      <c r="G648" s="104">
        <v>706</v>
      </c>
      <c r="H648" s="104" t="s">
        <v>4703</v>
      </c>
      <c r="I648" s="104">
        <v>39535</v>
      </c>
      <c r="J648" s="10">
        <v>-110000.05</v>
      </c>
      <c r="K648" s="104" t="s">
        <v>258</v>
      </c>
      <c r="L648" s="11">
        <v>1.18</v>
      </c>
      <c r="M648" s="11">
        <v>1</v>
      </c>
      <c r="N648" s="11" t="s">
        <v>5891</v>
      </c>
      <c r="S648" t="s">
        <v>5549</v>
      </c>
      <c r="T648" s="1" t="str">
        <f>paramGPL(BaseParametros!$C$429:$E$438,F648:O648)</f>
        <v>{"baseCalculo":3, "cartera":706, "indPrimarioSecundario":"P", "instrumento":39535, "nominalDiv":-110000.05, "operacion":"C", "tasaOpe":1.18, "usuario":1, "fechaLiquidacion":"25/11/2026"}</v>
      </c>
      <c r="U648" t="s">
        <v>5656</v>
      </c>
      <c r="V648" t="s">
        <v>5721</v>
      </c>
      <c r="W648" t="s">
        <v>5721</v>
      </c>
      <c r="X648" t="str">
        <f>VLOOKUP(D648,'Info Metodos'!$A$2:$D$90,4,FALSE)</f>
        <v>NO</v>
      </c>
      <c r="Y648" t="str">
        <f>VLOOKUP(D648,'Info Metodos'!$A$2:$D$90,3,FALSE)</f>
        <v>POST</v>
      </c>
    </row>
    <row r="649" spans="1:25">
      <c r="A649" t="s">
        <v>1</v>
      </c>
      <c r="B649" s="19">
        <v>1186</v>
      </c>
      <c r="C649" s="89" t="e">
        <f>VLOOKUP(B649,BaseMetodos!$A$2:$E$1177,3,FALSE)&amp;"."&amp;VLOOKUP(B649,BaseMetodos!$A$2:$E$1177,4,FALSE)</f>
        <v>#N/A</v>
      </c>
      <c r="D649" s="89" t="str">
        <f>VLOOKUP(B649,BaseMetodos!$A$2:$F$2173,5,FALSE)</f>
        <v>abq/fronton/altaOrdenIIF</v>
      </c>
      <c r="E649" s="89" t="str">
        <f>VLOOKUP(B649,BaseMetodos!$A$2:$F$2173,6,FALSE)</f>
        <v>abq/fronton/altaOrdenIIF</v>
      </c>
      <c r="F649" s="104">
        <v>3</v>
      </c>
      <c r="G649" s="104">
        <v>706</v>
      </c>
      <c r="H649" s="104" t="s">
        <v>4703</v>
      </c>
      <c r="I649" s="104">
        <v>39535</v>
      </c>
      <c r="J649" s="10">
        <v>0</v>
      </c>
      <c r="K649" s="104" t="s">
        <v>258</v>
      </c>
      <c r="L649" s="11">
        <v>1.18</v>
      </c>
      <c r="M649" s="11">
        <v>1</v>
      </c>
      <c r="N649" s="11" t="s">
        <v>5891</v>
      </c>
      <c r="S649" t="s">
        <v>1841</v>
      </c>
      <c r="T649" s="1" t="str">
        <f>paramGPL(BaseParametros!$C$429:$E$438,F649:O649)</f>
        <v>{"baseCalculo":3, "cartera":706, "indPrimarioSecundario":"P", "instrumento":39535, "nominalDiv":0.00, "operacion":"C", "tasaOpe":1.18, "usuario":1, "fechaLiquidacion":"25/11/2026"}</v>
      </c>
      <c r="U649" t="s">
        <v>5656</v>
      </c>
      <c r="V649" t="s">
        <v>5721</v>
      </c>
      <c r="W649" t="s">
        <v>5721</v>
      </c>
      <c r="X649" t="str">
        <f>VLOOKUP(D649,'Info Metodos'!$A$2:$D$90,4,FALSE)</f>
        <v>NO</v>
      </c>
      <c r="Y649" t="str">
        <f>VLOOKUP(D649,'Info Metodos'!$A$2:$D$90,3,FALSE)</f>
        <v>POST</v>
      </c>
    </row>
    <row r="650" spans="1:25">
      <c r="A650" t="s">
        <v>1</v>
      </c>
      <c r="B650" s="19">
        <v>1186</v>
      </c>
      <c r="C650" s="89" t="e">
        <f>VLOOKUP(B650,BaseMetodos!$A$2:$E$1177,3,FALSE)&amp;"."&amp;VLOOKUP(B650,BaseMetodos!$A$2:$E$1177,4,FALSE)</f>
        <v>#N/A</v>
      </c>
      <c r="D650" s="89" t="str">
        <f>VLOOKUP(B650,BaseMetodos!$A$2:$F$2173,5,FALSE)</f>
        <v>abq/fronton/altaOrdenIIF</v>
      </c>
      <c r="E650" s="89" t="str">
        <f>VLOOKUP(B650,BaseMetodos!$A$2:$F$2173,6,FALSE)</f>
        <v>abq/fronton/altaOrdenIIF</v>
      </c>
      <c r="F650" s="104">
        <v>3</v>
      </c>
      <c r="G650" s="104">
        <v>706</v>
      </c>
      <c r="H650" s="104" t="s">
        <v>4703</v>
      </c>
      <c r="I650" s="104">
        <v>39535</v>
      </c>
      <c r="J650" s="104">
        <v>110000.05</v>
      </c>
      <c r="K650" s="104" t="s">
        <v>258</v>
      </c>
      <c r="L650" s="11">
        <v>1.18</v>
      </c>
      <c r="M650" s="11">
        <v>1</v>
      </c>
      <c r="N650" s="10" t="s">
        <v>5892</v>
      </c>
      <c r="S650" t="s">
        <v>5893</v>
      </c>
      <c r="T650" s="1" t="str">
        <f>paramGPL(BaseParametros!$C$429:$E$438,F650:O650)</f>
        <v>{"baseCalculo":3, "cartera":706, "indPrimarioSecundario":"P", "instrumento":39535, "nominalDiv":110000.05, "operacion":"C", "tasaOpe":1.18, "usuario":1, "fechaLiquidacion":"50/11/2026"}</v>
      </c>
      <c r="U650" t="s">
        <v>5656</v>
      </c>
      <c r="V650" t="s">
        <v>5721</v>
      </c>
      <c r="W650" t="s">
        <v>5721</v>
      </c>
      <c r="X650" t="str">
        <f>VLOOKUP(D650,'Info Metodos'!$A$2:$D$90,4,FALSE)</f>
        <v>NO</v>
      </c>
      <c r="Y650" t="str">
        <f>VLOOKUP(D650,'Info Metodos'!$A$2:$D$90,3,FALSE)</f>
        <v>POST</v>
      </c>
    </row>
    <row r="651" spans="1:25">
      <c r="A651" t="s">
        <v>1</v>
      </c>
      <c r="B651" s="19">
        <v>1186</v>
      </c>
      <c r="C651" s="89" t="e">
        <f>VLOOKUP(B651,BaseMetodos!$A$2:$E$1177,3,FALSE)&amp;"."&amp;VLOOKUP(B651,BaseMetodos!$A$2:$E$1177,4,FALSE)</f>
        <v>#N/A</v>
      </c>
      <c r="D651" s="89" t="str">
        <f>VLOOKUP(B651,BaseMetodos!$A$2:$F$2173,5,FALSE)</f>
        <v>abq/fronton/altaOrdenIIF</v>
      </c>
      <c r="E651" s="89" t="str">
        <f>VLOOKUP(B651,BaseMetodos!$A$2:$F$2173,6,FALSE)</f>
        <v>abq/fronton/altaOrdenIIF</v>
      </c>
      <c r="F651" s="104">
        <v>3</v>
      </c>
      <c r="G651" s="104">
        <v>706</v>
      </c>
      <c r="H651" s="104" t="s">
        <v>4703</v>
      </c>
      <c r="I651" s="104">
        <v>39535</v>
      </c>
      <c r="J651" s="104">
        <v>110000.05</v>
      </c>
      <c r="K651" s="104" t="s">
        <v>258</v>
      </c>
      <c r="L651" s="11">
        <v>1.18</v>
      </c>
      <c r="M651" s="11">
        <v>1</v>
      </c>
      <c r="N651" s="10" t="s">
        <v>5909</v>
      </c>
      <c r="S651" t="s">
        <v>5893</v>
      </c>
      <c r="T651" s="1" t="str">
        <f>paramGPL(BaseParametros!$C$429:$E$438,F651:O651)</f>
        <v>{"baseCalculo":3, "cartera":706, "indPrimarioSecundario":"P", "instrumento":39535, "nominalDiv":110000.05, "operacion":"C", "tasaOpe":1.18, "usuario":1, "fechaLiquidacion":"25-11-2026"}</v>
      </c>
      <c r="U651" t="s">
        <v>5656</v>
      </c>
      <c r="V651" t="s">
        <v>5721</v>
      </c>
      <c r="W651" t="s">
        <v>5721</v>
      </c>
      <c r="X651" t="str">
        <f>VLOOKUP(D651,'Info Metodos'!$A$2:$D$90,4,FALSE)</f>
        <v>NO</v>
      </c>
      <c r="Y651" t="str">
        <f>VLOOKUP(D651,'Info Metodos'!$A$2:$D$90,3,FALSE)</f>
        <v>POST</v>
      </c>
    </row>
    <row r="652" spans="1:25">
      <c r="A652" t="s">
        <v>1</v>
      </c>
      <c r="B652" s="19">
        <v>1186</v>
      </c>
      <c r="C652" s="89" t="e">
        <f>VLOOKUP(B652,BaseMetodos!$A$2:$E$1177,3,FALSE)&amp;"."&amp;VLOOKUP(B652,BaseMetodos!$A$2:$E$1177,4,FALSE)</f>
        <v>#N/A</v>
      </c>
      <c r="D652" s="89" t="str">
        <f>VLOOKUP(B652,BaseMetodos!$A$2:$F$2173,5,FALSE)</f>
        <v>abq/fronton/altaOrdenIIF</v>
      </c>
      <c r="E652" s="89" t="str">
        <f>VLOOKUP(B652,BaseMetodos!$A$2:$F$2173,6,FALSE)</f>
        <v>abq/fronton/altaOrdenIIF</v>
      </c>
      <c r="F652" s="104">
        <v>3</v>
      </c>
      <c r="G652" s="104">
        <v>706</v>
      </c>
      <c r="H652" s="10" t="s">
        <v>5544</v>
      </c>
      <c r="I652" s="104">
        <v>39535</v>
      </c>
      <c r="J652" s="104">
        <v>110000.05</v>
      </c>
      <c r="K652" s="104" t="s">
        <v>258</v>
      </c>
      <c r="L652" s="11">
        <v>1.18</v>
      </c>
      <c r="M652" s="11">
        <v>1</v>
      </c>
      <c r="N652" s="11" t="s">
        <v>5891</v>
      </c>
      <c r="S652" t="s">
        <v>5903</v>
      </c>
      <c r="T652" s="1" t="str">
        <f>paramGPL(BaseParametros!$C$429:$E$438,F652:O652)</f>
        <v>{"baseCalculo":3, "cartera":706, "indPrimarioSecundario":"J", "instrumento":39535, "nominalDiv":110000.05, "operacion":"C", "tasaOpe":1.18, "usuario":1, "fechaLiquidacion":"25/11/2026"}</v>
      </c>
      <c r="U652" t="s">
        <v>5656</v>
      </c>
      <c r="V652" t="s">
        <v>5721</v>
      </c>
      <c r="W652" t="s">
        <v>5721</v>
      </c>
      <c r="X652" t="str">
        <f>VLOOKUP(D652,'Info Metodos'!$A$2:$D$90,4,FALSE)</f>
        <v>NO</v>
      </c>
      <c r="Y652" t="str">
        <f>VLOOKUP(D652,'Info Metodos'!$A$2:$D$90,3,FALSE)</f>
        <v>POST</v>
      </c>
    </row>
    <row r="653" spans="1:25">
      <c r="A653" t="s">
        <v>1</v>
      </c>
      <c r="B653" s="19">
        <v>1186</v>
      </c>
      <c r="C653" s="89" t="e">
        <f>VLOOKUP(B653,BaseMetodos!$A$2:$E$1177,3,FALSE)&amp;"."&amp;VLOOKUP(B653,BaseMetodos!$A$2:$E$1177,4,FALSE)</f>
        <v>#N/A</v>
      </c>
      <c r="D653" s="89" t="str">
        <f>VLOOKUP(B653,BaseMetodos!$A$2:$F$2173,5,FALSE)</f>
        <v>abq/fronton/altaOrdenIIF</v>
      </c>
      <c r="E653" s="89" t="str">
        <f>VLOOKUP(B653,BaseMetodos!$A$2:$F$2173,6,FALSE)</f>
        <v>abq/fronton/altaOrdenIIF</v>
      </c>
      <c r="F653" s="104">
        <v>0</v>
      </c>
      <c r="G653" s="104">
        <v>706</v>
      </c>
      <c r="H653" s="10" t="s">
        <v>5544</v>
      </c>
      <c r="I653" s="104">
        <v>39535</v>
      </c>
      <c r="J653" s="104">
        <v>110000.05</v>
      </c>
      <c r="K653" s="104" t="s">
        <v>258</v>
      </c>
      <c r="L653" s="11">
        <v>1.18</v>
      </c>
      <c r="M653" s="11">
        <v>1</v>
      </c>
      <c r="N653" s="11" t="s">
        <v>5891</v>
      </c>
      <c r="S653" t="s">
        <v>5946</v>
      </c>
      <c r="T653" s="1" t="str">
        <f>paramGPL(BaseParametros!$C$429:$E$438,F653:O653)</f>
        <v>{"baseCalculo":0, "cartera":706, "indPrimarioSecundario":"J", "instrumento":39535, "nominalDiv":110000.05, "operacion":"C", "tasaOpe":1.18, "usuario":1, "fechaLiquidacion":"25/11/2026"}</v>
      </c>
      <c r="U653" t="s">
        <v>5656</v>
      </c>
      <c r="V653" t="s">
        <v>5721</v>
      </c>
      <c r="W653" t="s">
        <v>5721</v>
      </c>
      <c r="X653" t="str">
        <f>VLOOKUP(D653,'Info Metodos'!$A$2:$D$90,4,FALSE)</f>
        <v>NO</v>
      </c>
      <c r="Y653" t="str">
        <f>VLOOKUP(D653,'Info Metodos'!$A$2:$D$90,3,FALSE)</f>
        <v>POST</v>
      </c>
    </row>
    <row r="654" spans="1:25" s="87" customFormat="1" ht="15" thickBot="1">
      <c r="A654" s="87" t="s">
        <v>1</v>
      </c>
      <c r="B654" s="84">
        <v>1186</v>
      </c>
      <c r="C654" s="96" t="e">
        <f>VLOOKUP(B654,BaseMetodos!$A$2:$E$1177,3,FALSE)&amp;"."&amp;VLOOKUP(B654,BaseMetodos!$A$2:$E$1177,4,FALSE)</f>
        <v>#N/A</v>
      </c>
      <c r="D654" s="96" t="str">
        <f>VLOOKUP(B654,BaseMetodos!$A$2:$F$2173,5,FALSE)</f>
        <v>abq/fronton/altaOrdenIIF</v>
      </c>
      <c r="E654" s="96" t="str">
        <f>VLOOKUP(B654,BaseMetodos!$A$2:$F$2173,6,FALSE)</f>
        <v>abq/fronton/altaOrdenIIF</v>
      </c>
      <c r="F654" s="85">
        <v>400</v>
      </c>
      <c r="G654" s="105">
        <v>706</v>
      </c>
      <c r="H654" s="105" t="s">
        <v>4703</v>
      </c>
      <c r="I654" s="105">
        <v>39535</v>
      </c>
      <c r="J654" s="105">
        <v>110000.05</v>
      </c>
      <c r="K654" s="105" t="s">
        <v>258</v>
      </c>
      <c r="L654" s="86">
        <v>1.18</v>
      </c>
      <c r="M654" s="86">
        <v>1</v>
      </c>
      <c r="N654" s="86" t="s">
        <v>5891</v>
      </c>
      <c r="O654" s="86"/>
      <c r="P654" s="86"/>
      <c r="Q654" s="86"/>
      <c r="R654" s="86"/>
      <c r="S654" s="87" t="s">
        <v>5907</v>
      </c>
      <c r="T654" s="97" t="str">
        <f>paramGPL(BaseParametros!$C$429:$E$438,F654:O654)</f>
        <v>{"baseCalculo":400, "cartera":706, "indPrimarioSecundario":"P", "instrumento":39535, "nominalDiv":110000.05, "operacion":"C", "tasaOpe":1.18, "usuario":1, "fechaLiquidacion":"25/11/2026"}</v>
      </c>
      <c r="U654" s="87" t="s">
        <v>5656</v>
      </c>
      <c r="V654" s="87" t="s">
        <v>5721</v>
      </c>
      <c r="W654" s="87" t="s">
        <v>5721</v>
      </c>
      <c r="X654" s="87" t="str">
        <f>VLOOKUP(D654,'Info Metodos'!$A$2:$D$90,4,FALSE)</f>
        <v>NO</v>
      </c>
      <c r="Y654" s="87" t="str">
        <f>VLOOKUP(D654,'Info Metodos'!$A$2:$D$90,3,FALSE)</f>
        <v>POST</v>
      </c>
    </row>
    <row r="655" spans="1:25">
      <c r="A655" t="s">
        <v>1</v>
      </c>
      <c r="B655" s="19">
        <v>1187</v>
      </c>
      <c r="C655" s="19" t="e">
        <f>VLOOKUP(B655,BaseMetodos!$A$2:$E$1177,3,FALSE)&amp;"."&amp;VLOOKUP(B655,BaseMetodos!$A$2:$E$1177,4,FALSE)</f>
        <v>#N/A</v>
      </c>
      <c r="D655" s="19" t="str">
        <f>VLOOKUP(B655,BaseMetodos!$A$2:$F$2173,5,FALSE)</f>
        <v>abq/fronton/altaOrdenGlobalRentaVariable</v>
      </c>
      <c r="E655" s="19" t="str">
        <f>VLOOKUP(B655,BaseMetodos!$A$2:$F$2173,6,FALSE)</f>
        <v>abq/fronton/altaOrdenGlobalRentaVariable</v>
      </c>
      <c r="F655" s="104" t="s">
        <v>1503</v>
      </c>
      <c r="G655" s="104">
        <v>171</v>
      </c>
      <c r="H655" s="104" t="s">
        <v>258</v>
      </c>
      <c r="I655" s="104">
        <v>10200000.050000001</v>
      </c>
      <c r="J655" s="104">
        <v>1</v>
      </c>
      <c r="K655" s="104">
        <v>223.55</v>
      </c>
      <c r="L655" s="104" t="s">
        <v>5891</v>
      </c>
      <c r="M655" s="104">
        <v>50</v>
      </c>
      <c r="N655" s="104" t="str">
        <f t="shared" ref="N655:N664" si="1">CONCATENATE("{","""cartera"": ",706,", ","""importe"": ",200000.05," }")</f>
        <v>{"cartera": 706, "importe": 200000.05 }</v>
      </c>
      <c r="O655" s="104" t="str">
        <f>CONCATENATE("{","""cartera"": ",701,", ","""importe"": ",10000000," }")</f>
        <v>{"cartera": 701, "importe": 10000000 }</v>
      </c>
      <c r="S655" t="s">
        <v>5879</v>
      </c>
      <c r="T655" s="1" t="str">
        <f>"{ "&amp;CONCATENATE(,"""indPrecio"""," : ",F655)&amp;", "&amp;CONCATENATE(,"""instrumento"""," : ",G655)&amp;", "&amp;CONCATENATE(,"""operacion"""," : ",H655)&amp;", "&amp;CONCATENATE(,"""titulos"""," : ",I655)&amp;", "&amp;CONCATENATE(,"""usuario"""," : ",J655)&amp;", "&amp;CONCATENATE(,"""cotizacion"""," : ",K655)&amp;", "&amp;CONCATENATE(,"""fechaLimiteHasta"""," : ",L655)&amp;", "&amp;CONCATENATE(,"""Broker"""," : ",M655)&amp;", "&amp;CONCATENATE(,"""prerepartos"""," :  [",N655,", ",O655,"]")&amp;"}"</f>
        <v>{ "indPrecio" : "A", "instrumento" : 171, "operacion" : "C", "titulos" : 10200000.05, "usuario" : 1, "cotizacion" : 223.55, "fechaLimiteHasta" : "25/11/2026", "Broker" : 50, "prerepartos" :  [{"cartera": 706, "importe": 200000.05 }, {"cartera": 701, "importe": 10000000 }]}</v>
      </c>
      <c r="U655" t="s">
        <v>5656</v>
      </c>
      <c r="V655" t="s">
        <v>5721</v>
      </c>
      <c r="W655" t="s">
        <v>5721</v>
      </c>
      <c r="X655" t="str">
        <f>VLOOKUP(D655,'Info Metodos'!$A$2:$D$90,4,FALSE)</f>
        <v>NO</v>
      </c>
      <c r="Y655" t="str">
        <f>VLOOKUP(D655,'Info Metodos'!$A$2:$D$90,3,FALSE)</f>
        <v>POST</v>
      </c>
    </row>
    <row r="656" spans="1:25">
      <c r="A656" t="s">
        <v>1</v>
      </c>
      <c r="B656" s="19">
        <v>1187</v>
      </c>
      <c r="C656" s="19" t="e">
        <f>VLOOKUP(B656,BaseMetodos!$A$2:$E$1177,3,FALSE)&amp;"."&amp;VLOOKUP(B656,BaseMetodos!$A$2:$E$1177,4,FALSE)</f>
        <v>#N/A</v>
      </c>
      <c r="D656" s="19" t="str">
        <f>VLOOKUP(B656,BaseMetodos!$A$2:$F$2173,5,FALSE)</f>
        <v>abq/fronton/altaOrdenGlobalRentaVariable</v>
      </c>
      <c r="E656" s="19" t="str">
        <f>VLOOKUP(B656,BaseMetodos!$A$2:$F$2173,6,FALSE)</f>
        <v>abq/fronton/altaOrdenGlobalRentaVariable</v>
      </c>
      <c r="F656" s="11" t="s">
        <v>1503</v>
      </c>
      <c r="G656" s="11">
        <v>171</v>
      </c>
      <c r="H656" s="11" t="s">
        <v>5419</v>
      </c>
      <c r="I656" s="11">
        <v>10200000.050000001</v>
      </c>
      <c r="J656" s="11">
        <v>1</v>
      </c>
      <c r="K656" s="11">
        <v>223.55</v>
      </c>
      <c r="L656" s="11" t="s">
        <v>5891</v>
      </c>
      <c r="M656" s="11">
        <v>50</v>
      </c>
      <c r="N656" s="11" t="str">
        <f t="shared" si="1"/>
        <v>{"cartera": 706, "importe": 200000.05 }</v>
      </c>
      <c r="O656" s="11" t="str">
        <f t="shared" ref="O656:O663" si="2">CONCATENATE("{","""cartera"": ",701,", ","""importe"": ",10000000," }")</f>
        <v>{"cartera": 701, "importe": 10000000 }</v>
      </c>
      <c r="S656" t="s">
        <v>5888</v>
      </c>
      <c r="T656" s="1" t="str">
        <f>"{ "&amp;CONCATENATE(,"""indPrecio"""," : ",F656)&amp;", "&amp;CONCATENATE(,"""instrumento"""," : ",G656)&amp;", "&amp;CONCATENATE(,"""operacion"""," : ",H656)&amp;", "&amp;CONCATENATE(,"""titulos"""," : ",I656)&amp;", "&amp;CONCATENATE(,"""usuario"""," : ",J656)&amp;", "&amp;CONCATENATE(,"""cotizacion"""," : ",K656)&amp;", "&amp;CONCATENATE(,"""fechaLimiteHasta"""," : ",L656)&amp;", "&amp;CONCATENATE(,"""Broker"""," : ",M656)&amp;", "&amp;CONCATENATE(,"""prerepartos"""," :  [",N656,", ",O656,"]")&amp;"}"</f>
        <v>{ "indPrecio" : "A", "instrumento" : 171, "operacion" : "V", "titulos" : 10200000.05, "usuario" : 1, "cotizacion" : 223.55, "fechaLimiteHasta" : "25/11/2026", "Broker" : 50, "prerepartos" :  [{"cartera": 706, "importe": 200000.05 }, {"cartera": 701, "importe": 10000000 }]}</v>
      </c>
      <c r="U656" t="s">
        <v>5656</v>
      </c>
      <c r="V656" t="s">
        <v>5721</v>
      </c>
      <c r="W656" t="s">
        <v>5721</v>
      </c>
      <c r="X656" t="str">
        <f>VLOOKUP(D656,'Info Metodos'!$A$2:$D$90,4,FALSE)</f>
        <v>NO</v>
      </c>
      <c r="Y656" t="str">
        <f>VLOOKUP(D656,'Info Metodos'!$A$2:$D$90,3,FALSE)</f>
        <v>POST</v>
      </c>
    </row>
    <row r="657" spans="1:25">
      <c r="A657" t="s">
        <v>1</v>
      </c>
      <c r="B657" s="19">
        <v>1187</v>
      </c>
      <c r="C657" s="19" t="e">
        <f>VLOOKUP(B657,BaseMetodos!$A$2:$E$1177,3,FALSE)&amp;"."&amp;VLOOKUP(B657,BaseMetodos!$A$2:$E$1177,4,FALSE)</f>
        <v>#N/A</v>
      </c>
      <c r="D657" s="19" t="str">
        <f>VLOOKUP(B657,BaseMetodos!$A$2:$F$2173,5,FALSE)</f>
        <v>abq/fronton/altaOrdenGlobalRentaVariable</v>
      </c>
      <c r="E657" s="19" t="str">
        <f>VLOOKUP(B657,BaseMetodos!$A$2:$F$2173,6,FALSE)</f>
        <v>abq/fronton/altaOrdenGlobalRentaVariable</v>
      </c>
      <c r="F657" s="11" t="s">
        <v>1503</v>
      </c>
      <c r="G657" s="11">
        <v>171</v>
      </c>
      <c r="H657" s="10" t="s">
        <v>5419</v>
      </c>
      <c r="I657" s="11">
        <v>10200000.050000001</v>
      </c>
      <c r="J657" s="11">
        <v>1</v>
      </c>
      <c r="K657" s="11">
        <v>223.55</v>
      </c>
      <c r="L657" s="11" t="s">
        <v>5891</v>
      </c>
      <c r="M657" s="11">
        <v>50</v>
      </c>
      <c r="N657" s="11" t="str">
        <f t="shared" si="1"/>
        <v>{"cartera": 706, "importe": 200000.05 }</v>
      </c>
      <c r="O657" s="11" t="str">
        <f t="shared" si="2"/>
        <v>{"cartera": 701, "importe": 10000000 }</v>
      </c>
      <c r="S657" t="s">
        <v>5889</v>
      </c>
      <c r="T657" s="1" t="str">
        <f>"{ "&amp;CONCATENATE(,"""indPrecio"""," : ",F657)&amp;", "&amp;CONCATENATE(,"""instrumento"""," : ",G657)&amp;", "&amp;CONCATENATE(,"""operacion"""," : ",H657)&amp;", "&amp;CONCATENATE(,"""titulos"""," : ",I657)&amp;", "&amp;CONCATENATE(,"""usuario"""," : ",J657)&amp;", "&amp;CONCATENATE(,"""cotizacion"""," : ",K657)&amp;", "&amp;CONCATENATE(,"""fechaLimiteHasta"""," : ",L657)&amp;", "&amp;CONCATENATE(,"""Broker"""," : ",M657)&amp;", "&amp;CONCATENATE(,"""prerepartos"""," :  [",N657,", ",O657,"]")&amp;"}"</f>
        <v>{ "indPrecio" : "A", "instrumento" : 171, "operacion" : "V", "titulos" : 10200000.05, "usuario" : 1, "cotizacion" : 223.55, "fechaLimiteHasta" : "25/11/2026", "Broker" : 50, "prerepartos" :  [{"cartera": 706, "importe": 200000.05 }, {"cartera": 701, "importe": 10000000 }]}</v>
      </c>
      <c r="U657" t="s">
        <v>5656</v>
      </c>
      <c r="V657" t="s">
        <v>5721</v>
      </c>
      <c r="W657" t="s">
        <v>5721</v>
      </c>
      <c r="X657" t="str">
        <f>VLOOKUP(D657,'Info Metodos'!$A$2:$D$90,4,FALSE)</f>
        <v>NO</v>
      </c>
      <c r="Y657" t="str">
        <f>VLOOKUP(D657,'Info Metodos'!$A$2:$D$90,3,FALSE)</f>
        <v>POST</v>
      </c>
    </row>
    <row r="658" spans="1:25">
      <c r="A658" t="s">
        <v>1</v>
      </c>
      <c r="B658" s="19">
        <v>1187</v>
      </c>
      <c r="C658" s="19" t="e">
        <f>VLOOKUP(B658,BaseMetodos!$A$2:$E$1177,3,FALSE)&amp;"."&amp;VLOOKUP(B658,BaseMetodos!$A$2:$E$1177,4,FALSE)</f>
        <v>#N/A</v>
      </c>
      <c r="D658" s="19" t="str">
        <f>VLOOKUP(B658,BaseMetodos!$A$2:$F$2173,5,FALSE)</f>
        <v>abq/fronton/altaOrdenGlobalRentaVariable</v>
      </c>
      <c r="E658" s="19" t="str">
        <f>VLOOKUP(B658,BaseMetodos!$A$2:$F$2173,6,FALSE)</f>
        <v>abq/fronton/altaOrdenGlobalRentaVariable</v>
      </c>
      <c r="F658" s="11" t="s">
        <v>1503</v>
      </c>
      <c r="G658" s="11">
        <v>171</v>
      </c>
      <c r="H658" s="10" t="s">
        <v>259</v>
      </c>
      <c r="I658" s="11">
        <v>10200000.050000001</v>
      </c>
      <c r="J658" s="11">
        <v>1</v>
      </c>
      <c r="K658" s="11">
        <v>223.55</v>
      </c>
      <c r="L658" s="11" t="s">
        <v>5891</v>
      </c>
      <c r="M658" s="11">
        <v>50</v>
      </c>
      <c r="N658" s="11" t="str">
        <f t="shared" si="1"/>
        <v>{"cartera": 706, "importe": 200000.05 }</v>
      </c>
      <c r="O658" s="11" t="str">
        <f t="shared" si="2"/>
        <v>{"cartera": 701, "importe": 10000000 }</v>
      </c>
      <c r="S658" t="s">
        <v>5880</v>
      </c>
      <c r="T658" s="1" t="str">
        <f t="shared" ref="T658:T679" si="3">"{ "&amp;CONCATENATE(,"""indPrecio"""," : ",F658)&amp;", "&amp;CONCATENATE(,"""instrumento"""," : ",G658)&amp;", "&amp;CONCATENATE(,"""operacion"""," : ",H658)&amp;", "&amp;CONCATENATE(,"""titulos"""," : ",I658)&amp;", "&amp;CONCATENATE(,"""usuario"""," : ",J658)&amp;", "&amp;CONCATENATE(,"""cotizacion"""," : ",K658)&amp;", "&amp;CONCATENATE(,"""fechaLimiteHasta"""," : ",L658)&amp;", "&amp;CONCATENATE(,"""Broker"""," : ",M658)&amp;", "&amp;CONCATENATE(,"""prerepartos"""," :  [",N658,", ",O658,"]")&amp;"}"</f>
        <v>{ "indPrecio" : "A", "instrumento" : 171, "operacion" : "K", "titulos" : 10200000.05, "usuario" : 1, "cotizacion" : 223.55, "fechaLimiteHasta" : "25/11/2026", "Broker" : 50, "prerepartos" :  [{"cartera": 706, "importe": 200000.05 }, {"cartera": 701, "importe": 10000000 }]}</v>
      </c>
      <c r="U658" t="s">
        <v>5656</v>
      </c>
      <c r="V658" t="s">
        <v>5721</v>
      </c>
      <c r="W658" t="s">
        <v>5721</v>
      </c>
      <c r="X658" t="str">
        <f>VLOOKUP(D658,'Info Metodos'!$A$2:$D$90,4,FALSE)</f>
        <v>NO</v>
      </c>
      <c r="Y658" t="str">
        <f>VLOOKUP(D658,'Info Metodos'!$A$2:$D$90,3,FALSE)</f>
        <v>POST</v>
      </c>
    </row>
    <row r="659" spans="1:25">
      <c r="A659" t="s">
        <v>1</v>
      </c>
      <c r="B659" s="19">
        <v>1187</v>
      </c>
      <c r="C659" s="19" t="e">
        <f>VLOOKUP(B659,BaseMetodos!$A$2:$E$1177,3,FALSE)&amp;"."&amp;VLOOKUP(B659,BaseMetodos!$A$2:$E$1177,4,FALSE)</f>
        <v>#N/A</v>
      </c>
      <c r="D659" s="19" t="str">
        <f>VLOOKUP(B659,BaseMetodos!$A$2:$F$2173,5,FALSE)</f>
        <v>abq/fronton/altaOrdenGlobalRentaVariable</v>
      </c>
      <c r="E659" s="19" t="str">
        <f>VLOOKUP(B659,BaseMetodos!$A$2:$F$2173,6,FALSE)</f>
        <v>abq/fronton/altaOrdenGlobalRentaVariable</v>
      </c>
      <c r="F659" s="11" t="s">
        <v>1503</v>
      </c>
      <c r="G659" s="10">
        <v>5</v>
      </c>
      <c r="H659" s="11" t="s">
        <v>258</v>
      </c>
      <c r="I659" s="11">
        <v>10200000.050000001</v>
      </c>
      <c r="J659" s="11">
        <v>1</v>
      </c>
      <c r="K659" s="11">
        <v>223.55</v>
      </c>
      <c r="L659" s="11" t="s">
        <v>5891</v>
      </c>
      <c r="M659" s="11">
        <v>50</v>
      </c>
      <c r="N659" s="11" t="str">
        <f t="shared" si="1"/>
        <v>{"cartera": 706, "importe": 200000.05 }</v>
      </c>
      <c r="O659" s="11" t="str">
        <f t="shared" si="2"/>
        <v>{"cartera": 701, "importe": 10000000 }</v>
      </c>
      <c r="S659" t="s">
        <v>5583</v>
      </c>
      <c r="T659" s="1" t="str">
        <f t="shared" ref="T659" si="4">"{ "&amp;CONCATENATE(,"""indPrecio"""," : ",F659)&amp;", "&amp;CONCATENATE(,"""instrumento"""," : ",G659)&amp;", "&amp;CONCATENATE(,"""operacion"""," : ",H659)&amp;", "&amp;CONCATENATE(,"""titulos"""," : ",I659)&amp;", "&amp;CONCATENATE(,"""usuario"""," : ",J659)&amp;", "&amp;CONCATENATE(,"""cotizacion"""," : ",K659)&amp;", "&amp;CONCATENATE(,"""fechaLimiteHasta"""," : ",L659)&amp;", "&amp;CONCATENATE(,"""Broker"""," : ",M659)&amp;", "&amp;CONCATENATE(,"""prerepartos"""," :  [",N659,", ",O659,"]")&amp;"}"</f>
        <v>{ "indPrecio" : "A", "instrumento" : 5, "operacion" : "C", "titulos" : 10200000.05, "usuario" : 1, "cotizacion" : 223.55, "fechaLimiteHasta" : "25/11/2026", "Broker" : 50, "prerepartos" :  [{"cartera": 706, "importe": 200000.05 }, {"cartera": 701, "importe": 10000000 }]}</v>
      </c>
      <c r="U659" t="s">
        <v>5656</v>
      </c>
      <c r="V659" t="s">
        <v>5721</v>
      </c>
      <c r="W659" t="s">
        <v>5721</v>
      </c>
      <c r="X659" t="str">
        <f>VLOOKUP(D659,'Info Metodos'!$A$2:$D$90,4,FALSE)</f>
        <v>NO</v>
      </c>
      <c r="Y659" t="str">
        <f>VLOOKUP(D659,'Info Metodos'!$A$2:$D$90,3,FALSE)</f>
        <v>POST</v>
      </c>
    </row>
    <row r="660" spans="1:25">
      <c r="A660" t="s">
        <v>1</v>
      </c>
      <c r="B660" s="19">
        <v>1187</v>
      </c>
      <c r="C660" s="19" t="e">
        <f>VLOOKUP(B660,BaseMetodos!$A$2:$E$1177,3,FALSE)&amp;"."&amp;VLOOKUP(B660,BaseMetodos!$A$2:$E$1177,4,FALSE)</f>
        <v>#N/A</v>
      </c>
      <c r="D660" s="19" t="str">
        <f>VLOOKUP(B660,BaseMetodos!$A$2:$F$2173,5,FALSE)</f>
        <v>abq/fronton/altaOrdenGlobalRentaVariable</v>
      </c>
      <c r="E660" s="19" t="str">
        <f>VLOOKUP(B660,BaseMetodos!$A$2:$F$2173,6,FALSE)</f>
        <v>abq/fronton/altaOrdenGlobalRentaVariable</v>
      </c>
      <c r="F660" s="11" t="s">
        <v>1503</v>
      </c>
      <c r="G660" s="10">
        <v>0</v>
      </c>
      <c r="H660" s="11" t="s">
        <v>258</v>
      </c>
      <c r="I660" s="11">
        <v>10200000.050000001</v>
      </c>
      <c r="J660" s="11">
        <v>1</v>
      </c>
      <c r="K660" s="11">
        <v>223.55</v>
      </c>
      <c r="L660" s="11" t="s">
        <v>5891</v>
      </c>
      <c r="M660" s="11">
        <v>50</v>
      </c>
      <c r="N660" s="11" t="str">
        <f t="shared" si="1"/>
        <v>{"cartera": 706, "importe": 200000.05 }</v>
      </c>
      <c r="O660" s="11" t="str">
        <f t="shared" si="2"/>
        <v>{"cartera": 701, "importe": 10000000 }</v>
      </c>
      <c r="S660" t="s">
        <v>5939</v>
      </c>
      <c r="T660" s="1" t="str">
        <f t="shared" si="3"/>
        <v>{ "indPrecio" : "A", "instrumento" : 0, "operacion" : "C", "titulos" : 10200000.05, "usuario" : 1, "cotizacion" : 223.55, "fechaLimiteHasta" : "25/11/2026", "Broker" : 50, "prerepartos" :  [{"cartera": 706, "importe": 200000.05 }, {"cartera": 701, "importe": 10000000 }]}</v>
      </c>
      <c r="U660" t="s">
        <v>5656</v>
      </c>
      <c r="V660" t="s">
        <v>5721</v>
      </c>
      <c r="W660" t="s">
        <v>5721</v>
      </c>
      <c r="X660" t="str">
        <f>VLOOKUP(D660,'Info Metodos'!$A$2:$D$90,4,FALSE)</f>
        <v>NO</v>
      </c>
      <c r="Y660" t="str">
        <f>VLOOKUP(D660,'Info Metodos'!$A$2:$D$90,3,FALSE)</f>
        <v>POST</v>
      </c>
    </row>
    <row r="661" spans="1:25">
      <c r="A661" t="s">
        <v>1</v>
      </c>
      <c r="B661" s="19">
        <v>1187</v>
      </c>
      <c r="C661" s="19" t="e">
        <f>VLOOKUP(B661,BaseMetodos!$A$2:$E$1177,3,FALSE)&amp;"."&amp;VLOOKUP(B661,BaseMetodos!$A$2:$E$1177,4,FALSE)</f>
        <v>#N/A</v>
      </c>
      <c r="D661" s="19" t="str">
        <f>VLOOKUP(B661,BaseMetodos!$A$2:$F$2173,5,FALSE)</f>
        <v>abq/fronton/altaOrdenGlobalRentaVariable</v>
      </c>
      <c r="E661" s="19" t="str">
        <f>VLOOKUP(B661,BaseMetodos!$A$2:$F$2173,6,FALSE)</f>
        <v>abq/fronton/altaOrdenGlobalRentaVariable</v>
      </c>
      <c r="F661" s="11" t="s">
        <v>1503</v>
      </c>
      <c r="G661" s="10">
        <v>39535</v>
      </c>
      <c r="H661" s="11" t="s">
        <v>258</v>
      </c>
      <c r="I661" s="11">
        <v>10200000.050000001</v>
      </c>
      <c r="J661" s="11">
        <v>1</v>
      </c>
      <c r="K661" s="11">
        <v>223.55</v>
      </c>
      <c r="L661" s="11" t="s">
        <v>5891</v>
      </c>
      <c r="M661" s="11">
        <v>50</v>
      </c>
      <c r="N661" s="11" t="str">
        <f t="shared" si="1"/>
        <v>{"cartera": 706, "importe": 200000.05 }</v>
      </c>
      <c r="O661" s="11" t="str">
        <f t="shared" si="2"/>
        <v>{"cartera": 701, "importe": 10000000 }</v>
      </c>
      <c r="S661" t="s">
        <v>5881</v>
      </c>
      <c r="T661" s="1" t="str">
        <f t="shared" si="3"/>
        <v>{ "indPrecio" : "A", "instrumento" : 39535, "operacion" : "C", "titulos" : 10200000.05, "usuario" : 1, "cotizacion" : 223.55, "fechaLimiteHasta" : "25/11/2026", "Broker" : 50, "prerepartos" :  [{"cartera": 706, "importe": 200000.05 }, {"cartera": 701, "importe": 10000000 }]}</v>
      </c>
      <c r="U661" t="s">
        <v>5656</v>
      </c>
      <c r="V661" t="s">
        <v>5721</v>
      </c>
      <c r="W661" t="s">
        <v>5721</v>
      </c>
      <c r="X661" t="str">
        <f>VLOOKUP(D661,'Info Metodos'!$A$2:$D$90,4,FALSE)</f>
        <v>NO</v>
      </c>
      <c r="Y661" t="str">
        <f>VLOOKUP(D661,'Info Metodos'!$A$2:$D$90,3,FALSE)</f>
        <v>POST</v>
      </c>
    </row>
    <row r="662" spans="1:25">
      <c r="A662" t="s">
        <v>1</v>
      </c>
      <c r="B662" s="19">
        <v>1187</v>
      </c>
      <c r="C662" s="19" t="e">
        <f>VLOOKUP(B662,BaseMetodos!$A$2:$E$1177,3,FALSE)&amp;"."&amp;VLOOKUP(B662,BaseMetodos!$A$2:$E$1177,4,FALSE)</f>
        <v>#N/A</v>
      </c>
      <c r="D662" s="19" t="str">
        <f>VLOOKUP(B662,BaseMetodos!$A$2:$F$2173,5,FALSE)</f>
        <v>abq/fronton/altaOrdenGlobalRentaVariable</v>
      </c>
      <c r="E662" s="19" t="str">
        <f>VLOOKUP(B662,BaseMetodos!$A$2:$F$2173,6,FALSE)</f>
        <v>abq/fronton/altaOrdenGlobalRentaVariable</v>
      </c>
      <c r="F662" s="104" t="s">
        <v>1503</v>
      </c>
      <c r="G662" s="104">
        <v>171</v>
      </c>
      <c r="H662" s="104" t="s">
        <v>258</v>
      </c>
      <c r="I662" s="104">
        <v>10200000.050000001</v>
      </c>
      <c r="J662" s="10">
        <v>1111</v>
      </c>
      <c r="K662" s="104">
        <v>223.55</v>
      </c>
      <c r="L662" s="104" t="s">
        <v>5891</v>
      </c>
      <c r="M662" s="104">
        <v>50</v>
      </c>
      <c r="N662" s="104" t="str">
        <f t="shared" si="1"/>
        <v>{"cartera": 706, "importe": 200000.05 }</v>
      </c>
      <c r="O662" s="104" t="str">
        <f>CONCATENATE("{","""cartera"": ",701,", ","""importe"": ",10000000," }")</f>
        <v>{"cartera": 701, "importe": 10000000 }</v>
      </c>
      <c r="S662" t="s">
        <v>5666</v>
      </c>
      <c r="T662" s="1" t="str">
        <f>"{ "&amp;CONCATENATE(,"""indPrecio"""," : ",F662)&amp;", "&amp;CONCATENATE(,"""instrumento"""," : ",G662)&amp;", "&amp;CONCATENATE(,"""operacion"""," : ",H662)&amp;", "&amp;CONCATENATE(,"""titulos"""," : ",I662)&amp;", "&amp;CONCATENATE(,"""usuario"""," : ",J662)&amp;", "&amp;CONCATENATE(,"""cotizacion"""," : ",K662)&amp;", "&amp;CONCATENATE(,"""fechaLimiteHasta"""," : ",L662)&amp;", "&amp;CONCATENATE(,"""Broker"""," : ",M662)&amp;", "&amp;CONCATENATE(,"""prerepartos"""," :  [",N662,", ",O662,"]")&amp;"}"</f>
        <v>{ "indPrecio" : "A", "instrumento" : 171, "operacion" : "C", "titulos" : 10200000.05, "usuario" : 1111, "cotizacion" : 223.55, "fechaLimiteHasta" : "25/11/2026", "Broker" : 50, "prerepartos" :  [{"cartera": 706, "importe": 200000.05 }, {"cartera": 701, "importe": 10000000 }]}</v>
      </c>
      <c r="U662" t="s">
        <v>5656</v>
      </c>
      <c r="V662" t="s">
        <v>5721</v>
      </c>
      <c r="W662" t="s">
        <v>5721</v>
      </c>
      <c r="X662" t="str">
        <f>VLOOKUP(D662,'Info Metodos'!$A$2:$D$90,4,FALSE)</f>
        <v>NO</v>
      </c>
      <c r="Y662" t="str">
        <f>VLOOKUP(D662,'Info Metodos'!$A$2:$D$90,3,FALSE)</f>
        <v>POST</v>
      </c>
    </row>
    <row r="663" spans="1:25">
      <c r="A663" t="s">
        <v>1</v>
      </c>
      <c r="B663" s="19">
        <v>1187</v>
      </c>
      <c r="C663" s="19" t="e">
        <f>VLOOKUP(B663,BaseMetodos!$A$2:$E$1177,3,FALSE)&amp;"."&amp;VLOOKUP(B663,BaseMetodos!$A$2:$E$1177,4,FALSE)</f>
        <v>#N/A</v>
      </c>
      <c r="D663" s="19" t="str">
        <f>VLOOKUP(B663,BaseMetodos!$A$2:$F$2173,5,FALSE)</f>
        <v>abq/fronton/altaOrdenGlobalRentaVariable</v>
      </c>
      <c r="E663" s="19" t="str">
        <f>VLOOKUP(B663,BaseMetodos!$A$2:$F$2173,6,FALSE)</f>
        <v>abq/fronton/altaOrdenGlobalRentaVariable</v>
      </c>
      <c r="F663" s="11" t="s">
        <v>1503</v>
      </c>
      <c r="G663" s="11">
        <v>171</v>
      </c>
      <c r="H663" s="11" t="s">
        <v>5419</v>
      </c>
      <c r="I663" s="11">
        <v>10200000.050000001</v>
      </c>
      <c r="J663" s="10">
        <v>10114</v>
      </c>
      <c r="K663" s="11">
        <v>223.55</v>
      </c>
      <c r="L663" s="11" t="s">
        <v>5891</v>
      </c>
      <c r="M663" s="11">
        <v>50</v>
      </c>
      <c r="N663" s="11" t="str">
        <f t="shared" si="1"/>
        <v>{"cartera": 706, "importe": 200000.05 }</v>
      </c>
      <c r="O663" s="11" t="str">
        <f t="shared" si="2"/>
        <v>{"cartera": 701, "importe": 10000000 }</v>
      </c>
      <c r="S663" t="s">
        <v>6108</v>
      </c>
      <c r="T663" s="1" t="str">
        <f>"{ "&amp;CONCATENATE(,"""indPrecio"""," : ",F663)&amp;", "&amp;CONCATENATE(,"""instrumento"""," : ",G663)&amp;", "&amp;CONCATENATE(,"""operacion"""," : ",H663)&amp;", "&amp;CONCATENATE(,"""titulos"""," : ",I663)&amp;", "&amp;CONCATENATE(,"""usuario"""," : ",J663)&amp;", "&amp;CONCATENATE(,"""cotizacion"""," : ",K663)&amp;", "&amp;CONCATENATE(,"""fechaLimiteHasta"""," : ",L663)&amp;", "&amp;CONCATENATE(,"""Broker"""," : ",M663)&amp;", "&amp;CONCATENATE(,"""prerepartos"""," :  [",N663,", ",O663,"]")&amp;"}"</f>
        <v>{ "indPrecio" : "A", "instrumento" : 171, "operacion" : "V", "titulos" : 10200000.05, "usuario" : 10114, "cotizacion" : 223.55, "fechaLimiteHasta" : "25/11/2026", "Broker" : 50, "prerepartos" :  [{"cartera": 706, "importe": 200000.05 }, {"cartera": 701, "importe": 10000000 }]}</v>
      </c>
      <c r="U663" t="s">
        <v>5656</v>
      </c>
      <c r="V663" t="s">
        <v>5721</v>
      </c>
      <c r="W663" t="s">
        <v>5721</v>
      </c>
      <c r="X663" t="str">
        <f>VLOOKUP(D663,'Info Metodos'!$A$2:$D$90,4,FALSE)</f>
        <v>NO</v>
      </c>
      <c r="Y663" t="str">
        <f>VLOOKUP(D663,'Info Metodos'!$A$2:$D$90,3,FALSE)</f>
        <v>POST</v>
      </c>
    </row>
    <row r="664" spans="1:25">
      <c r="A664" t="s">
        <v>1</v>
      </c>
      <c r="B664" s="19">
        <v>1187</v>
      </c>
      <c r="C664" s="19" t="e">
        <f>VLOOKUP(B664,BaseMetodos!$A$2:$E$1177,3,FALSE)&amp;"."&amp;VLOOKUP(B664,BaseMetodos!$A$2:$E$1177,4,FALSE)</f>
        <v>#N/A</v>
      </c>
      <c r="D664" s="19" t="str">
        <f>VLOOKUP(B664,BaseMetodos!$A$2:$F$2173,5,FALSE)</f>
        <v>abq/fronton/altaOrdenGlobalRentaVariable</v>
      </c>
      <c r="E664" s="19" t="str">
        <f>VLOOKUP(B664,BaseMetodos!$A$2:$F$2173,6,FALSE)</f>
        <v>abq/fronton/altaOrdenGlobalRentaVariable</v>
      </c>
      <c r="F664" s="11" t="s">
        <v>1503</v>
      </c>
      <c r="G664" s="104">
        <v>39535</v>
      </c>
      <c r="H664" s="11" t="s">
        <v>258</v>
      </c>
      <c r="I664" s="11">
        <v>10200000.050000001</v>
      </c>
      <c r="J664" s="11">
        <v>1</v>
      </c>
      <c r="K664" s="11">
        <v>223.55</v>
      </c>
      <c r="L664" s="11" t="s">
        <v>5891</v>
      </c>
      <c r="M664" s="11">
        <v>50</v>
      </c>
      <c r="N664" s="11" t="str">
        <f t="shared" si="1"/>
        <v>{"cartera": 706, "importe": 200000.05 }</v>
      </c>
      <c r="O664" s="10" t="str">
        <f>CONCATENATE("{","""cartera"": ",0,", ","""importe"": ",10000000," }")</f>
        <v>{"cartera": 0, "importe": 10000000 }</v>
      </c>
      <c r="S664" t="s">
        <v>5944</v>
      </c>
      <c r="T664" s="1" t="str">
        <f t="shared" ref="T664" si="5">"{ "&amp;CONCATENATE(,"""indPrecio"""," : ",F664)&amp;", "&amp;CONCATENATE(,"""instrumento"""," : ",G664)&amp;", "&amp;CONCATENATE(,"""operacion"""," : ",H664)&amp;", "&amp;CONCATENATE(,"""titulos"""," : ",I664)&amp;", "&amp;CONCATENATE(,"""usuario"""," : ",J664)&amp;", "&amp;CONCATENATE(,"""cotizacion"""," : ",K664)&amp;", "&amp;CONCATENATE(,"""fechaLimiteHasta"""," : ",L664)&amp;", "&amp;CONCATENATE(,"""Broker"""," : ",M664)&amp;", "&amp;CONCATENATE(,"""prerepartos"""," :  [",N664,", ",O664,"]")&amp;"}"</f>
        <v>{ "indPrecio" : "A", "instrumento" : 39535, "operacion" : "C", "titulos" : 10200000.05, "usuario" : 1, "cotizacion" : 223.55, "fechaLimiteHasta" : "25/11/2026", "Broker" : 50, "prerepartos" :  [{"cartera": 706, "importe": 200000.05 }, {"cartera": 0, "importe": 10000000 }]}</v>
      </c>
      <c r="U664" t="s">
        <v>5656</v>
      </c>
      <c r="V664" t="s">
        <v>5721</v>
      </c>
      <c r="W664" t="s">
        <v>5721</v>
      </c>
      <c r="X664" t="str">
        <f>VLOOKUP(D664,'Info Metodos'!$A$2:$D$90,4,FALSE)</f>
        <v>NO</v>
      </c>
      <c r="Y664" t="str">
        <f>VLOOKUP(D664,'Info Metodos'!$A$2:$D$90,3,FALSE)</f>
        <v>POST</v>
      </c>
    </row>
    <row r="665" spans="1:25">
      <c r="A665" t="s">
        <v>1</v>
      </c>
      <c r="B665" s="19">
        <v>1187</v>
      </c>
      <c r="C665" s="19" t="e">
        <f>VLOOKUP(B665,BaseMetodos!$A$2:$E$1177,3,FALSE)&amp;"."&amp;VLOOKUP(B665,BaseMetodos!$A$2:$E$1177,4,FALSE)</f>
        <v>#N/A</v>
      </c>
      <c r="D665" s="19" t="str">
        <f>VLOOKUP(B665,BaseMetodos!$A$2:$F$2173,5,FALSE)</f>
        <v>abq/fronton/altaOrdenGlobalRentaVariable</v>
      </c>
      <c r="E665" s="19" t="str">
        <f>VLOOKUP(B665,BaseMetodos!$A$2:$F$2173,6,FALSE)</f>
        <v>abq/fronton/altaOrdenGlobalRentaVariable</v>
      </c>
      <c r="F665" s="11" t="s">
        <v>1503</v>
      </c>
      <c r="G665" s="11">
        <v>171</v>
      </c>
      <c r="H665" s="11" t="s">
        <v>258</v>
      </c>
      <c r="I665" s="11">
        <v>10200000.050000001</v>
      </c>
      <c r="J665" s="11">
        <v>1</v>
      </c>
      <c r="K665" s="11">
        <v>223.55</v>
      </c>
      <c r="L665" s="11" t="s">
        <v>5891</v>
      </c>
      <c r="M665" s="11">
        <v>50</v>
      </c>
      <c r="N665" s="10" t="str">
        <f>CONCATENATE("{","""cartera"": ",99706,", ","""importe"": ",200000.05," }")</f>
        <v>{"cartera": 99706, "importe": 200000.05 }</v>
      </c>
      <c r="O665" s="11" t="str">
        <f t="shared" ref="O665:O673" si="6">CONCATENATE("{","""cartera"": ",701,", ","""importe"": ",10000000," }")</f>
        <v>{"cartera": 701, "importe": 10000000 }</v>
      </c>
      <c r="S665" t="s">
        <v>5882</v>
      </c>
      <c r="T665" s="1" t="str">
        <f t="shared" si="3"/>
        <v>{ "indPrecio" : "A", "instrumento" : 171, "operacion" : "C", "titulos" : 10200000.05, "usuario" : 1, "cotizacion" : 223.55, "fechaLimiteHasta" : "25/11/2026", "Broker" : 50, "prerepartos" :  [{"cartera": 99706, "importe": 200000.05 }, {"cartera": 701, "importe": 10000000 }]}</v>
      </c>
      <c r="U665" t="s">
        <v>5656</v>
      </c>
      <c r="V665" t="s">
        <v>5721</v>
      </c>
      <c r="W665" t="s">
        <v>5721</v>
      </c>
      <c r="X665" t="str">
        <f>VLOOKUP(D665,'Info Metodos'!$A$2:$D$90,4,FALSE)</f>
        <v>NO</v>
      </c>
      <c r="Y665" t="str">
        <f>VLOOKUP(D665,'Info Metodos'!$A$2:$D$90,3,FALSE)</f>
        <v>POST</v>
      </c>
    </row>
    <row r="666" spans="1:25">
      <c r="A666" t="s">
        <v>1</v>
      </c>
      <c r="B666" s="19">
        <v>1187</v>
      </c>
      <c r="C666" s="19" t="e">
        <f>VLOOKUP(B666,BaseMetodos!$A$2:$E$1177,3,FALSE)&amp;"."&amp;VLOOKUP(B666,BaseMetodos!$A$2:$E$1177,4,FALSE)</f>
        <v>#N/A</v>
      </c>
      <c r="D666" s="19" t="str">
        <f>VLOOKUP(B666,BaseMetodos!$A$2:$F$2173,5,FALSE)</f>
        <v>abq/fronton/altaOrdenGlobalRentaVariable</v>
      </c>
      <c r="E666" s="19" t="str">
        <f>VLOOKUP(B666,BaseMetodos!$A$2:$F$2173,6,FALSE)</f>
        <v>abq/fronton/altaOrdenGlobalRentaVariable</v>
      </c>
      <c r="F666" s="11" t="s">
        <v>1503</v>
      </c>
      <c r="G666" s="11">
        <v>171</v>
      </c>
      <c r="H666" s="11" t="s">
        <v>258</v>
      </c>
      <c r="I666" s="11">
        <v>10200000.050000001</v>
      </c>
      <c r="J666" s="11">
        <v>1</v>
      </c>
      <c r="K666" s="11">
        <v>223.55</v>
      </c>
      <c r="L666" s="11" t="s">
        <v>5891</v>
      </c>
      <c r="M666" s="11">
        <v>50</v>
      </c>
      <c r="N666" s="10" t="str">
        <f>CONCATENATE("{","""cartera"": ",999,", ","""importe"": ",200000.05," }")</f>
        <v>{"cartera": 999, "importe": 200000.05 }</v>
      </c>
      <c r="O666" s="11" t="str">
        <f t="shared" si="6"/>
        <v>{"cartera": 701, "importe": 10000000 }</v>
      </c>
      <c r="S666" t="s">
        <v>5883</v>
      </c>
      <c r="T666" s="1" t="str">
        <f t="shared" si="3"/>
        <v>{ "indPrecio" : "A", "instrumento" : 171, "operacion" : "C", "titulos" : 10200000.05, "usuario" : 1, "cotizacion" : 223.55, "fechaLimiteHasta" : "25/11/2026", "Broker" : 50, "prerepartos" :  [{"cartera": 999, "importe": 200000.05 }, {"cartera": 701, "importe": 10000000 }]}</v>
      </c>
      <c r="U666" t="s">
        <v>5656</v>
      </c>
      <c r="V666" t="s">
        <v>5721</v>
      </c>
      <c r="W666" t="s">
        <v>5721</v>
      </c>
      <c r="X666" t="str">
        <f>VLOOKUP(D666,'Info Metodos'!$A$2:$D$90,4,FALSE)</f>
        <v>NO</v>
      </c>
      <c r="Y666" t="str">
        <f>VLOOKUP(D666,'Info Metodos'!$A$2:$D$90,3,FALSE)</f>
        <v>POST</v>
      </c>
    </row>
    <row r="667" spans="1:25">
      <c r="A667" t="s">
        <v>1</v>
      </c>
      <c r="B667" s="19">
        <v>1187</v>
      </c>
      <c r="C667" s="19" t="e">
        <f>VLOOKUP(B667,BaseMetodos!$A$2:$E$1177,3,FALSE)&amp;"."&amp;VLOOKUP(B667,BaseMetodos!$A$2:$E$1177,4,FALSE)</f>
        <v>#N/A</v>
      </c>
      <c r="D667" s="19" t="str">
        <f>VLOOKUP(B667,BaseMetodos!$A$2:$F$2173,5,FALSE)</f>
        <v>abq/fronton/altaOrdenGlobalRentaVariable</v>
      </c>
      <c r="E667" s="19" t="str">
        <f>VLOOKUP(B667,BaseMetodos!$A$2:$F$2173,6,FALSE)</f>
        <v>abq/fronton/altaOrdenGlobalRentaVariable</v>
      </c>
      <c r="F667" s="11" t="s">
        <v>1503</v>
      </c>
      <c r="G667" s="11">
        <v>171</v>
      </c>
      <c r="H667" s="11" t="s">
        <v>258</v>
      </c>
      <c r="I667" s="98" t="s">
        <v>5884</v>
      </c>
      <c r="J667" s="11">
        <v>1</v>
      </c>
      <c r="K667" s="11">
        <v>223.55</v>
      </c>
      <c r="L667" s="11" t="s">
        <v>5891</v>
      </c>
      <c r="M667" s="11">
        <v>50</v>
      </c>
      <c r="N667" s="11" t="str">
        <f t="shared" ref="N667:N673" si="7">CONCATENATE("{","""cartera"": ",706,", ","""importe"": ",200000.05," }")</f>
        <v>{"cartera": 706, "importe": 200000.05 }</v>
      </c>
      <c r="O667" s="11" t="str">
        <f t="shared" si="6"/>
        <v>{"cartera": 701, "importe": 10000000 }</v>
      </c>
      <c r="S667" t="s">
        <v>5885</v>
      </c>
      <c r="T667" s="1" t="str">
        <f t="shared" si="3"/>
        <v>{ "indPrecio" : "A", "instrumento" : 171, "operacion" : "C", "titulos" : 100000100000000000000000.05, "usuario" : 1, "cotizacion" : 223.55, "fechaLimiteHasta" : "25/11/2026", "Broker" : 50, "prerepartos" :  [{"cartera": 706, "importe": 200000.05 }, {"cartera": 701, "importe": 10000000 }]}</v>
      </c>
      <c r="U667" t="s">
        <v>5656</v>
      </c>
      <c r="V667" t="s">
        <v>5721</v>
      </c>
      <c r="W667" t="s">
        <v>5721</v>
      </c>
      <c r="X667" t="str">
        <f>VLOOKUP(D667,'Info Metodos'!$A$2:$D$90,4,FALSE)</f>
        <v>NO</v>
      </c>
      <c r="Y667" t="str">
        <f>VLOOKUP(D667,'Info Metodos'!$A$2:$D$90,3,FALSE)</f>
        <v>POST</v>
      </c>
    </row>
    <row r="668" spans="1:25">
      <c r="A668" t="s">
        <v>1</v>
      </c>
      <c r="B668" s="19">
        <v>1187</v>
      </c>
      <c r="C668" s="19" t="e">
        <f>VLOOKUP(B668,BaseMetodos!$A$2:$E$1177,3,FALSE)&amp;"."&amp;VLOOKUP(B668,BaseMetodos!$A$2:$E$1177,4,FALSE)</f>
        <v>#N/A</v>
      </c>
      <c r="D668" s="19" t="str">
        <f>VLOOKUP(B668,BaseMetodos!$A$2:$F$2173,5,FALSE)</f>
        <v>abq/fronton/altaOrdenGlobalRentaVariable</v>
      </c>
      <c r="E668" s="19" t="str">
        <f>VLOOKUP(B668,BaseMetodos!$A$2:$F$2173,6,FALSE)</f>
        <v>abq/fronton/altaOrdenGlobalRentaVariable</v>
      </c>
      <c r="F668" s="11" t="s">
        <v>1503</v>
      </c>
      <c r="G668" s="11">
        <v>171</v>
      </c>
      <c r="H668" s="11" t="s">
        <v>258</v>
      </c>
      <c r="I668" s="10">
        <v>-10200000.050000001</v>
      </c>
      <c r="J668" s="11">
        <v>1</v>
      </c>
      <c r="K668" s="11">
        <v>223.55</v>
      </c>
      <c r="L668" s="11" t="s">
        <v>5891</v>
      </c>
      <c r="M668" s="11">
        <v>50</v>
      </c>
      <c r="N668" s="11" t="str">
        <f t="shared" si="7"/>
        <v>{"cartera": 706, "importe": 200000.05 }</v>
      </c>
      <c r="O668" s="11" t="str">
        <f t="shared" si="6"/>
        <v>{"cartera": 701, "importe": 10000000 }</v>
      </c>
      <c r="S668" t="s">
        <v>5549</v>
      </c>
      <c r="T668" s="1" t="str">
        <f t="shared" si="3"/>
        <v>{ "indPrecio" : "A", "instrumento" : 171, "operacion" : "C", "titulos" : -10200000.05, "usuario" : 1, "cotizacion" : 223.55, "fechaLimiteHasta" : "25/11/2026", "Broker" : 50, "prerepartos" :  [{"cartera": 706, "importe": 200000.05 }, {"cartera": 701, "importe": 10000000 }]}</v>
      </c>
      <c r="U668" t="s">
        <v>5656</v>
      </c>
      <c r="V668" t="s">
        <v>5721</v>
      </c>
      <c r="W668" t="s">
        <v>5721</v>
      </c>
      <c r="X668" t="str">
        <f>VLOOKUP(D668,'Info Metodos'!$A$2:$D$90,4,FALSE)</f>
        <v>NO</v>
      </c>
      <c r="Y668" t="str">
        <f>VLOOKUP(D668,'Info Metodos'!$A$2:$D$90,3,FALSE)</f>
        <v>POST</v>
      </c>
    </row>
    <row r="669" spans="1:25">
      <c r="A669" t="s">
        <v>1</v>
      </c>
      <c r="B669" s="19">
        <v>1187</v>
      </c>
      <c r="C669" s="19" t="e">
        <f>VLOOKUP(B669,BaseMetodos!$A$2:$E$1177,3,FALSE)&amp;"."&amp;VLOOKUP(B669,BaseMetodos!$A$2:$E$1177,4,FALSE)</f>
        <v>#N/A</v>
      </c>
      <c r="D669" s="19" t="str">
        <f>VLOOKUP(B669,BaseMetodos!$A$2:$F$2173,5,FALSE)</f>
        <v>abq/fronton/altaOrdenGlobalRentaVariable</v>
      </c>
      <c r="E669" s="19" t="str">
        <f>VLOOKUP(B669,BaseMetodos!$A$2:$F$2173,6,FALSE)</f>
        <v>abq/fronton/altaOrdenGlobalRentaVariable</v>
      </c>
      <c r="F669" s="11" t="s">
        <v>1503</v>
      </c>
      <c r="G669" s="11">
        <v>171</v>
      </c>
      <c r="H669" s="11" t="s">
        <v>258</v>
      </c>
      <c r="I669" s="10">
        <v>0</v>
      </c>
      <c r="J669" s="11">
        <v>1</v>
      </c>
      <c r="K669" s="11">
        <v>223.55</v>
      </c>
      <c r="L669" s="11" t="s">
        <v>5891</v>
      </c>
      <c r="M669" s="11">
        <v>50</v>
      </c>
      <c r="N669" s="11" t="str">
        <f t="shared" si="7"/>
        <v>{"cartera": 706, "importe": 200000.05 }</v>
      </c>
      <c r="O669" s="11" t="str">
        <f t="shared" si="6"/>
        <v>{"cartera": 701, "importe": 10000000 }</v>
      </c>
      <c r="S669" t="s">
        <v>1841</v>
      </c>
      <c r="T669" s="1" t="str">
        <f t="shared" ref="T669" si="8">"{ "&amp;CONCATENATE(,"""indPrecio"""," : ",F669)&amp;", "&amp;CONCATENATE(,"""instrumento"""," : ",G669)&amp;", "&amp;CONCATENATE(,"""operacion"""," : ",H669)&amp;", "&amp;CONCATENATE(,"""titulos"""," : ",I669)&amp;", "&amp;CONCATENATE(,"""usuario"""," : ",J669)&amp;", "&amp;CONCATENATE(,"""cotizacion"""," : ",K669)&amp;", "&amp;CONCATENATE(,"""fechaLimiteHasta"""," : ",L669)&amp;", "&amp;CONCATENATE(,"""Broker"""," : ",M669)&amp;", "&amp;CONCATENATE(,"""prerepartos"""," :  [",N669,", ",O669,"]")&amp;"}"</f>
        <v>{ "indPrecio" : "A", "instrumento" : 171, "operacion" : "C", "titulos" : 0, "usuario" : 1, "cotizacion" : 223.55, "fechaLimiteHasta" : "25/11/2026", "Broker" : 50, "prerepartos" :  [{"cartera": 706, "importe": 200000.05 }, {"cartera": 701, "importe": 10000000 }]}</v>
      </c>
      <c r="U669" t="s">
        <v>5656</v>
      </c>
      <c r="V669" t="s">
        <v>5721</v>
      </c>
      <c r="W669" t="s">
        <v>5721</v>
      </c>
      <c r="X669" t="str">
        <f>VLOOKUP(D669,'Info Metodos'!$A$2:$D$90,4,FALSE)</f>
        <v>NO</v>
      </c>
      <c r="Y669" t="str">
        <f>VLOOKUP(D669,'Info Metodos'!$A$2:$D$90,3,FALSE)</f>
        <v>POST</v>
      </c>
    </row>
    <row r="670" spans="1:25">
      <c r="A670" t="s">
        <v>1</v>
      </c>
      <c r="B670" s="19">
        <v>1187</v>
      </c>
      <c r="C670" s="19" t="e">
        <f>VLOOKUP(B670,BaseMetodos!$A$2:$E$1177,3,FALSE)&amp;"."&amp;VLOOKUP(B670,BaseMetodos!$A$2:$E$1177,4,FALSE)</f>
        <v>#N/A</v>
      </c>
      <c r="D670" s="19" t="str">
        <f>VLOOKUP(B670,BaseMetodos!$A$2:$F$2173,5,FALSE)</f>
        <v>abq/fronton/altaOrdenGlobalRentaVariable</v>
      </c>
      <c r="E670" s="19" t="str">
        <f>VLOOKUP(B670,BaseMetodos!$A$2:$F$2173,6,FALSE)</f>
        <v>abq/fronton/altaOrdenGlobalRentaVariable</v>
      </c>
      <c r="F670" s="10" t="s">
        <v>259</v>
      </c>
      <c r="G670" s="11">
        <v>171</v>
      </c>
      <c r="H670" s="11" t="s">
        <v>258</v>
      </c>
      <c r="I670" s="11">
        <v>10200000.050000001</v>
      </c>
      <c r="J670" s="11">
        <v>1</v>
      </c>
      <c r="K670" s="11">
        <v>223.55</v>
      </c>
      <c r="L670" s="11" t="s">
        <v>5891</v>
      </c>
      <c r="M670" s="11">
        <v>50</v>
      </c>
      <c r="N670" s="11" t="str">
        <f t="shared" si="7"/>
        <v>{"cartera": 706, "importe": 200000.05 }</v>
      </c>
      <c r="O670" s="11" t="str">
        <f t="shared" si="6"/>
        <v>{"cartera": 701, "importe": 10000000 }</v>
      </c>
      <c r="S670" t="s">
        <v>5886</v>
      </c>
      <c r="T670" s="1" t="str">
        <f t="shared" si="3"/>
        <v>{ "indPrecio" : "K", "instrumento" : 171, "operacion" : "C", "titulos" : 10200000.05, "usuario" : 1, "cotizacion" : 223.55, "fechaLimiteHasta" : "25/11/2026", "Broker" : 50, "prerepartos" :  [{"cartera": 706, "importe": 200000.05 }, {"cartera": 701, "importe": 10000000 }]}</v>
      </c>
      <c r="U670" t="s">
        <v>5656</v>
      </c>
      <c r="V670" t="s">
        <v>5721</v>
      </c>
      <c r="W670" t="s">
        <v>5721</v>
      </c>
      <c r="X670" t="str">
        <f>VLOOKUP(D670,'Info Metodos'!$A$2:$D$90,4,FALSE)</f>
        <v>NO</v>
      </c>
      <c r="Y670" t="str">
        <f>VLOOKUP(D670,'Info Metodos'!$A$2:$D$90,3,FALSE)</f>
        <v>POST</v>
      </c>
    </row>
    <row r="671" spans="1:25">
      <c r="A671" t="s">
        <v>1</v>
      </c>
      <c r="B671" s="19">
        <v>1187</v>
      </c>
      <c r="C671" s="19" t="e">
        <f>VLOOKUP(B671,BaseMetodos!$A$2:$E$1177,3,FALSE)&amp;"."&amp;VLOOKUP(B671,BaseMetodos!$A$2:$E$1177,4,FALSE)</f>
        <v>#N/A</v>
      </c>
      <c r="D671" s="19" t="str">
        <f>VLOOKUP(B671,BaseMetodos!$A$2:$F$2173,5,FALSE)</f>
        <v>abq/fronton/altaOrdenGlobalRentaVariable</v>
      </c>
      <c r="E671" s="19" t="str">
        <f>VLOOKUP(B671,BaseMetodos!$A$2:$F$2173,6,FALSE)</f>
        <v>abq/fronton/altaOrdenGlobalRentaVariable</v>
      </c>
      <c r="F671" s="11" t="s">
        <v>1503</v>
      </c>
      <c r="G671" s="11">
        <v>171</v>
      </c>
      <c r="H671" s="11" t="s">
        <v>258</v>
      </c>
      <c r="I671" s="11">
        <v>10200000.050000001</v>
      </c>
      <c r="J671" s="11">
        <v>1</v>
      </c>
      <c r="K671" s="10">
        <v>-223.55</v>
      </c>
      <c r="L671" s="11" t="s">
        <v>5891</v>
      </c>
      <c r="M671" s="11">
        <v>50</v>
      </c>
      <c r="N671" s="11" t="str">
        <f t="shared" si="7"/>
        <v>{"cartera": 706, "importe": 200000.05 }</v>
      </c>
      <c r="O671" s="11" t="str">
        <f t="shared" si="6"/>
        <v>{"cartera": 701, "importe": 10000000 }</v>
      </c>
      <c r="S671" t="s">
        <v>5890</v>
      </c>
      <c r="T671" s="1" t="str">
        <f t="shared" si="3"/>
        <v>{ "indPrecio" : "A", "instrumento" : 171, "operacion" : "C", "titulos" : 10200000.05, "usuario" : 1, "cotizacion" : -223.55, "fechaLimiteHasta" : "25/11/2026", "Broker" : 50, "prerepartos" :  [{"cartera": 706, "importe": 200000.05 }, {"cartera": 701, "importe": 10000000 }]}</v>
      </c>
      <c r="U671" t="s">
        <v>5656</v>
      </c>
      <c r="V671" t="s">
        <v>5721</v>
      </c>
      <c r="W671" t="s">
        <v>5721</v>
      </c>
      <c r="X671" t="str">
        <f>VLOOKUP(D671,'Info Metodos'!$A$2:$D$90,4,FALSE)</f>
        <v>NO</v>
      </c>
      <c r="Y671" t="str">
        <f>VLOOKUP(D671,'Info Metodos'!$A$2:$D$90,3,FALSE)</f>
        <v>POST</v>
      </c>
    </row>
    <row r="672" spans="1:25">
      <c r="A672" t="s">
        <v>1</v>
      </c>
      <c r="B672" s="19">
        <v>1187</v>
      </c>
      <c r="C672" s="19" t="e">
        <f>VLOOKUP(B672,BaseMetodos!$A$2:$E$1177,3,FALSE)&amp;"."&amp;VLOOKUP(B672,BaseMetodos!$A$2:$E$1177,4,FALSE)</f>
        <v>#N/A</v>
      </c>
      <c r="D672" s="19" t="str">
        <f>VLOOKUP(B672,BaseMetodos!$A$2:$F$2173,5,FALSE)</f>
        <v>abq/fronton/altaOrdenGlobalRentaVariable</v>
      </c>
      <c r="E672" s="19" t="str">
        <f>VLOOKUP(B672,BaseMetodos!$A$2:$F$2173,6,FALSE)</f>
        <v>abq/fronton/altaOrdenGlobalRentaVariable</v>
      </c>
      <c r="F672" s="11" t="s">
        <v>1503</v>
      </c>
      <c r="G672" s="11">
        <v>171</v>
      </c>
      <c r="H672" s="11" t="s">
        <v>258</v>
      </c>
      <c r="I672" s="11">
        <v>10200000.050000001</v>
      </c>
      <c r="J672" s="11">
        <v>1</v>
      </c>
      <c r="K672" s="11">
        <v>223.55</v>
      </c>
      <c r="L672" s="10" t="s">
        <v>5913</v>
      </c>
      <c r="M672" s="11">
        <v>50</v>
      </c>
      <c r="N672" s="11" t="str">
        <f t="shared" si="7"/>
        <v>{"cartera": 706, "importe": 200000.05 }</v>
      </c>
      <c r="O672" s="11" t="str">
        <f t="shared" si="6"/>
        <v>{"cartera": 701, "importe": 10000000 }</v>
      </c>
      <c r="S672" t="s">
        <v>5893</v>
      </c>
      <c r="T672" s="1" t="str">
        <f t="shared" si="3"/>
        <v>{ "indPrecio" : "A", "instrumento" : 171, "operacion" : "C", "titulos" : 10200000.05, "usuario" : 1, "cotizacion" : 223.55, "fechaLimiteHasta" : "75/11/2026", "Broker" : 50, "prerepartos" :  [{"cartera": 706, "importe": 200000.05 }, {"cartera": 701, "importe": 10000000 }]}</v>
      </c>
      <c r="U672" t="s">
        <v>5656</v>
      </c>
      <c r="V672" t="s">
        <v>5721</v>
      </c>
      <c r="W672" t="s">
        <v>5721</v>
      </c>
      <c r="X672" t="str">
        <f>VLOOKUP(D672,'Info Metodos'!$A$2:$D$90,4,FALSE)</f>
        <v>NO</v>
      </c>
      <c r="Y672" t="str">
        <f>VLOOKUP(D672,'Info Metodos'!$A$2:$D$90,3,FALSE)</f>
        <v>POST</v>
      </c>
    </row>
    <row r="673" spans="1:25">
      <c r="A673" t="s">
        <v>1</v>
      </c>
      <c r="B673" s="19">
        <v>1187</v>
      </c>
      <c r="C673" s="19" t="e">
        <f>VLOOKUP(B673,BaseMetodos!$A$2:$E$1177,3,FALSE)&amp;"."&amp;VLOOKUP(B673,BaseMetodos!$A$2:$E$1177,4,FALSE)</f>
        <v>#N/A</v>
      </c>
      <c r="D673" s="19" t="str">
        <f>VLOOKUP(B673,BaseMetodos!$A$2:$F$2173,5,FALSE)</f>
        <v>abq/fronton/altaOrdenGlobalRentaVariable</v>
      </c>
      <c r="E673" s="19" t="str">
        <f>VLOOKUP(B673,BaseMetodos!$A$2:$F$2173,6,FALSE)</f>
        <v>abq/fronton/altaOrdenGlobalRentaVariable</v>
      </c>
      <c r="F673" s="11" t="s">
        <v>1503</v>
      </c>
      <c r="G673" s="11">
        <v>171</v>
      </c>
      <c r="H673" s="11" t="s">
        <v>258</v>
      </c>
      <c r="I673" s="11">
        <v>10200000.050000001</v>
      </c>
      <c r="J673" s="11">
        <v>1</v>
      </c>
      <c r="K673" s="11">
        <v>223.55</v>
      </c>
      <c r="L673" s="10" t="s">
        <v>5914</v>
      </c>
      <c r="M673" s="11">
        <v>50</v>
      </c>
      <c r="N673" s="11" t="str">
        <f t="shared" si="7"/>
        <v>{"cartera": 706, "importe": 200000.05 }</v>
      </c>
      <c r="O673" s="11" t="str">
        <f t="shared" si="6"/>
        <v>{"cartera": 701, "importe": 10000000 }</v>
      </c>
      <c r="S673" t="s">
        <v>5893</v>
      </c>
      <c r="T673" s="1" t="str">
        <f t="shared" si="3"/>
        <v>{ "indPrecio" : "A", "instrumento" : 171, "operacion" : "C", "titulos" : 10200000.05, "usuario" : 1, "cotizacion" : 223.55, "fechaLimiteHasta" : "02-11-2026", "Broker" : 50, "prerepartos" :  [{"cartera": 706, "importe": 200000.05 }, {"cartera": 701, "importe": 10000000 }]}</v>
      </c>
      <c r="U673" t="s">
        <v>5656</v>
      </c>
      <c r="V673" t="s">
        <v>5721</v>
      </c>
      <c r="W673" t="s">
        <v>5721</v>
      </c>
      <c r="X673" t="str">
        <f>VLOOKUP(D673,'Info Metodos'!$A$2:$D$90,4,FALSE)</f>
        <v>NO</v>
      </c>
      <c r="Y673" t="str">
        <f>VLOOKUP(D673,'Info Metodos'!$A$2:$D$90,3,FALSE)</f>
        <v>POST</v>
      </c>
    </row>
    <row r="674" spans="1:25">
      <c r="A674" t="s">
        <v>1</v>
      </c>
      <c r="B674" s="19">
        <v>1187</v>
      </c>
      <c r="C674" s="19" t="e">
        <f>VLOOKUP(B674,BaseMetodos!$A$2:$E$1177,3,FALSE)&amp;"."&amp;VLOOKUP(B674,BaseMetodos!$A$2:$E$1177,4,FALSE)</f>
        <v>#N/A</v>
      </c>
      <c r="D674" s="19" t="str">
        <f>VLOOKUP(B674,BaseMetodos!$A$2:$F$2173,5,FALSE)</f>
        <v>abq/fronton/altaOrdenGlobalRentaVariable</v>
      </c>
      <c r="E674" s="19" t="str">
        <f>VLOOKUP(B674,BaseMetodos!$A$2:$F$2173,6,FALSE)</f>
        <v>abq/fronton/altaOrdenGlobalRentaVariable</v>
      </c>
      <c r="F674" s="11" t="s">
        <v>1503</v>
      </c>
      <c r="G674" s="11">
        <v>171</v>
      </c>
      <c r="H674" s="11" t="s">
        <v>258</v>
      </c>
      <c r="I674" s="11">
        <v>10200000.050000001</v>
      </c>
      <c r="J674" s="11">
        <v>1</v>
      </c>
      <c r="K674" s="11">
        <v>223.55</v>
      </c>
      <c r="L674" s="11" t="s">
        <v>5891</v>
      </c>
      <c r="M674" s="11">
        <v>50</v>
      </c>
      <c r="N674" s="10" t="s">
        <v>5915</v>
      </c>
      <c r="S674" t="s">
        <v>5917</v>
      </c>
      <c r="T674" s="1" t="str">
        <f>"{ "&amp;CONCATENATE(,"""indPrecio"""," : ",F674)&amp;", "&amp;CONCATENATE(,"""instrumento"""," : ",G674)&amp;", "&amp;CONCATENATE(,"""operacion"""," : ",H674)&amp;", "&amp;CONCATENATE(,"""titulos"""," : ",I674)&amp;", "&amp;CONCATENATE(,"""usuario"""," : ",J674)&amp;", "&amp;CONCATENATE(,"""cotizacion"""," : ",K674)&amp;", "&amp;CONCATENATE(,"""fechaLimiteHasta"""," : ",L674)&amp;", "&amp;CONCATENATE(,"""Broker"""," : ",M674)&amp;", "&amp;CONCATENATE(,"""prerepartos"""," :  [",N674,"]")&amp;"}"</f>
        <v>{ "indPrecio" : "A", "instrumento" : 171, "operacion" : "C", "titulos" : 10200000.05, "usuario" : 1, "cotizacion" : 223.55, "fechaLimiteHasta" : "25/11/2026", "Broker" : 50, "prerepartos" :  [{"cartera": 706, "importe": 200000.05 }]}</v>
      </c>
      <c r="U674" t="s">
        <v>5656</v>
      </c>
      <c r="V674" t="s">
        <v>5721</v>
      </c>
      <c r="W674" t="s">
        <v>5721</v>
      </c>
      <c r="X674" t="str">
        <f>VLOOKUP(D674,'Info Metodos'!$A$2:$D$90,4,FALSE)</f>
        <v>NO</v>
      </c>
      <c r="Y674" t="str">
        <f>VLOOKUP(D674,'Info Metodos'!$A$2:$D$90,3,FALSE)</f>
        <v>POST</v>
      </c>
    </row>
    <row r="675" spans="1:25">
      <c r="A675" t="s">
        <v>1</v>
      </c>
      <c r="B675" s="19">
        <v>1187</v>
      </c>
      <c r="C675" s="19" t="e">
        <f>VLOOKUP(B675,BaseMetodos!$A$2:$E$1177,3,FALSE)&amp;"."&amp;VLOOKUP(B675,BaseMetodos!$A$2:$E$1177,4,FALSE)</f>
        <v>#N/A</v>
      </c>
      <c r="D675" s="19" t="str">
        <f>VLOOKUP(B675,BaseMetodos!$A$2:$F$2173,5,FALSE)</f>
        <v>abq/fronton/altaOrdenGlobalRentaVariable</v>
      </c>
      <c r="E675" s="19" t="str">
        <f>VLOOKUP(B675,BaseMetodos!$A$2:$F$2173,6,FALSE)</f>
        <v>abq/fronton/altaOrdenGlobalRentaVariable</v>
      </c>
      <c r="F675" s="11" t="s">
        <v>1503</v>
      </c>
      <c r="G675" s="11">
        <v>171</v>
      </c>
      <c r="H675" s="11" t="s">
        <v>258</v>
      </c>
      <c r="I675" s="11">
        <v>10200000.050000001</v>
      </c>
      <c r="J675" s="11">
        <v>1</v>
      </c>
      <c r="K675" s="11">
        <v>223.55</v>
      </c>
      <c r="L675" s="11" t="s">
        <v>5891</v>
      </c>
      <c r="M675" s="11">
        <v>50</v>
      </c>
      <c r="N675" s="10" t="s">
        <v>5915</v>
      </c>
      <c r="O675" s="10" t="s">
        <v>5916</v>
      </c>
      <c r="P675" s="10" t="s">
        <v>5919</v>
      </c>
      <c r="S675" t="s">
        <v>5918</v>
      </c>
      <c r="T675" s="1" t="str">
        <f>"{ "&amp;CONCATENATE(,"""indPrecio"""," : ",F675)&amp;", "&amp;CONCATENATE(,"""instrumento"""," : ",G675)&amp;", "&amp;CONCATENATE(,"""operacion"""," : ",H675)&amp;", "&amp;CONCATENATE(,"""titulos"""," : ",I675)&amp;", "&amp;CONCATENATE(,"""usuario"""," : ",J675)&amp;", "&amp;CONCATENATE(,"""cotizacion"""," : ",K675)&amp;", "&amp;CONCATENATE(,"""fechaLimiteHasta"""," : ",L675)&amp;", "&amp;CONCATENATE(,"""Broker"""," : ",M675)&amp;", "&amp;CONCATENATE(,"""prerepartos"""," :  [",N675,", ",O675,", ",P675,"]")&amp;"}"</f>
        <v>{ "indPrecio" : "A", "instrumento" : 171, "operacion" : "C", "titulos" : 10200000.05, "usuario" : 1, "cotizacion" : 223.55, "fechaLimiteHasta" : "25/11/2026", "Broker" : 50, "prerepartos" :  [{"cartera": 706, "importe": 200000.05 }, {"cartera": 701, "importe": 10000000 }, {"cartera": 710, "importe": 10000000 }]}</v>
      </c>
      <c r="U675" t="s">
        <v>5656</v>
      </c>
      <c r="V675" t="s">
        <v>5721</v>
      </c>
      <c r="W675" t="s">
        <v>5721</v>
      </c>
      <c r="X675" t="str">
        <f>VLOOKUP(D675,'Info Metodos'!$A$2:$D$90,4,FALSE)</f>
        <v>NO</v>
      </c>
      <c r="Y675" t="str">
        <f>VLOOKUP(D675,'Info Metodos'!$A$2:$D$90,3,FALSE)</f>
        <v>POST</v>
      </c>
    </row>
    <row r="676" spans="1:25">
      <c r="A676" t="s">
        <v>1</v>
      </c>
      <c r="B676" s="19">
        <v>1187</v>
      </c>
      <c r="C676" s="19" t="e">
        <f>VLOOKUP(B676,BaseMetodos!$A$2:$E$1177,3,FALSE)&amp;"."&amp;VLOOKUP(B676,BaseMetodos!$A$2:$E$1177,4,FALSE)</f>
        <v>#N/A</v>
      </c>
      <c r="D676" s="19" t="str">
        <f>VLOOKUP(B676,BaseMetodos!$A$2:$F$2173,5,FALSE)</f>
        <v>abq/fronton/altaOrdenGlobalRentaVariable</v>
      </c>
      <c r="E676" s="19" t="str">
        <f>VLOOKUP(B676,BaseMetodos!$A$2:$F$2173,6,FALSE)</f>
        <v>abq/fronton/altaOrdenGlobalRentaVariable</v>
      </c>
      <c r="F676" s="11" t="s">
        <v>1503</v>
      </c>
      <c r="G676" s="11">
        <v>171</v>
      </c>
      <c r="H676" s="11" t="s">
        <v>258</v>
      </c>
      <c r="I676" s="11">
        <v>10200000.050000001</v>
      </c>
      <c r="J676" s="11">
        <v>1</v>
      </c>
      <c r="K676" s="11">
        <v>223.55</v>
      </c>
      <c r="L676" s="11" t="s">
        <v>5891</v>
      </c>
      <c r="M676" s="11">
        <v>50</v>
      </c>
      <c r="N676" s="10" t="s">
        <v>5920</v>
      </c>
      <c r="O676" s="10" t="s">
        <v>5916</v>
      </c>
      <c r="S676" t="s">
        <v>5911</v>
      </c>
      <c r="T676" s="1" t="str">
        <f t="shared" si="3"/>
        <v>{ "indPrecio" : "A", "instrumento" : 171, "operacion" : "C", "titulos" : 10200000.05, "usuario" : 1, "cotizacion" : 223.55, "fechaLimiteHasta" : "25/11/2026", "Broker" : 50, "prerepartos" :  [{"cartera": 701, "importe": 200000.05 }, {"cartera": 701, "importe": 10000000 }]}</v>
      </c>
      <c r="U676" t="s">
        <v>5656</v>
      </c>
      <c r="V676" t="s">
        <v>5721</v>
      </c>
      <c r="W676" t="s">
        <v>5721</v>
      </c>
      <c r="X676" t="str">
        <f>VLOOKUP(D676,'Info Metodos'!$A$2:$D$90,4,FALSE)</f>
        <v>NO</v>
      </c>
      <c r="Y676" t="str">
        <f>VLOOKUP(D676,'Info Metodos'!$A$2:$D$90,3,FALSE)</f>
        <v>POST</v>
      </c>
    </row>
    <row r="677" spans="1:25">
      <c r="A677" t="s">
        <v>1</v>
      </c>
      <c r="B677" s="19">
        <v>1187</v>
      </c>
      <c r="C677" s="19" t="e">
        <f>VLOOKUP(B677,BaseMetodos!$A$2:$E$1177,3,FALSE)&amp;"."&amp;VLOOKUP(B677,BaseMetodos!$A$2:$E$1177,4,FALSE)</f>
        <v>#N/A</v>
      </c>
      <c r="D677" s="19" t="str">
        <f>VLOOKUP(B677,BaseMetodos!$A$2:$F$2173,5,FALSE)</f>
        <v>abq/fronton/altaOrdenGlobalRentaVariable</v>
      </c>
      <c r="E677" s="19" t="str">
        <f>VLOOKUP(B677,BaseMetodos!$A$2:$F$2173,6,FALSE)</f>
        <v>abq/fronton/altaOrdenGlobalRentaVariable</v>
      </c>
      <c r="F677" s="11" t="s">
        <v>1503</v>
      </c>
      <c r="G677" s="11">
        <v>171</v>
      </c>
      <c r="H677" s="11" t="s">
        <v>258</v>
      </c>
      <c r="I677" s="11">
        <v>10200000.050000001</v>
      </c>
      <c r="J677" s="11">
        <v>1</v>
      </c>
      <c r="K677" s="11">
        <v>223.55</v>
      </c>
      <c r="L677" s="11" t="s">
        <v>5891</v>
      </c>
      <c r="M677" s="11">
        <v>50</v>
      </c>
      <c r="N677" s="10" t="s">
        <v>5921</v>
      </c>
      <c r="O677" s="10" t="s">
        <v>5922</v>
      </c>
      <c r="S677" t="s">
        <v>5910</v>
      </c>
      <c r="T677" s="1" t="str">
        <f t="shared" si="3"/>
        <v>{ "indPrecio" : "A", "instrumento" : 171, "operacion" : "C", "titulos" : 10200000.05, "usuario" : 1, "cotizacion" : 223.55, "fechaLimiteHasta" : "25/11/2026", "Broker" : 50, "prerepartos" :  [{"cartera": 706, "importe": 3400000.01666667 }, {"cartera": 701, "importe": 6800000.03333333 }]}</v>
      </c>
      <c r="U677" t="s">
        <v>5656</v>
      </c>
      <c r="V677" t="s">
        <v>5721</v>
      </c>
      <c r="W677" t="s">
        <v>5721</v>
      </c>
      <c r="X677" t="str">
        <f>VLOOKUP(D677,'Info Metodos'!$A$2:$D$90,4,FALSE)</f>
        <v>NO</v>
      </c>
      <c r="Y677" t="str">
        <f>VLOOKUP(D677,'Info Metodos'!$A$2:$D$90,3,FALSE)</f>
        <v>POST</v>
      </c>
    </row>
    <row r="678" spans="1:25">
      <c r="A678" t="s">
        <v>1</v>
      </c>
      <c r="B678" s="19">
        <v>1187</v>
      </c>
      <c r="C678" s="19" t="e">
        <f>VLOOKUP(B678,BaseMetodos!$A$2:$E$1177,3,FALSE)&amp;"."&amp;VLOOKUP(B678,BaseMetodos!$A$2:$E$1177,4,FALSE)</f>
        <v>#N/A</v>
      </c>
      <c r="D678" s="19" t="str">
        <f>VLOOKUP(B678,BaseMetodos!$A$2:$F$2173,5,FALSE)</f>
        <v>abq/fronton/altaOrdenGlobalRentaVariable</v>
      </c>
      <c r="E678" s="19" t="str">
        <f>VLOOKUP(B678,BaseMetodos!$A$2:$F$2173,6,FALSE)</f>
        <v>abq/fronton/altaOrdenGlobalRentaVariable</v>
      </c>
      <c r="F678" s="11" t="s">
        <v>1503</v>
      </c>
      <c r="G678" s="11">
        <v>171</v>
      </c>
      <c r="H678" s="11" t="s">
        <v>258</v>
      </c>
      <c r="I678" s="11">
        <v>10200000.050000001</v>
      </c>
      <c r="J678" s="11">
        <v>1</v>
      </c>
      <c r="K678" s="11">
        <v>223.55</v>
      </c>
      <c r="L678" s="10" t="s">
        <v>5923</v>
      </c>
      <c r="M678" s="11">
        <v>50</v>
      </c>
      <c r="N678" s="11" t="s">
        <v>5915</v>
      </c>
      <c r="O678" s="11" t="s">
        <v>5916</v>
      </c>
      <c r="S678" t="s">
        <v>5912</v>
      </c>
      <c r="T678" s="1" t="str">
        <f t="shared" si="3"/>
        <v>{ "indPrecio" : "A", "instrumento" : 171, "operacion" : "C", "titulos" : 10200000.05, "usuario" : 1, "cotizacion" : 223.55, "fechaLimiteHasta" : "25/11/2023", "Broker" : 50, "prerepartos" :  [{"cartera": 706, "importe": 200000.05 }, {"cartera": 701, "importe": 10000000 }]}</v>
      </c>
      <c r="U678" t="s">
        <v>5656</v>
      </c>
      <c r="V678" t="s">
        <v>5721</v>
      </c>
      <c r="W678" t="s">
        <v>5721</v>
      </c>
      <c r="X678" t="str">
        <f>VLOOKUP(D678,'Info Metodos'!$A$2:$D$90,4,FALSE)</f>
        <v>NO</v>
      </c>
      <c r="Y678" t="str">
        <f>VLOOKUP(D678,'Info Metodos'!$A$2:$D$90,3,FALSE)</f>
        <v>POST</v>
      </c>
    </row>
    <row r="679" spans="1:25">
      <c r="A679" t="s">
        <v>1</v>
      </c>
      <c r="B679" s="19">
        <v>1187</v>
      </c>
      <c r="C679" s="19" t="e">
        <f>VLOOKUP(B679,BaseMetodos!$A$2:$E$1177,3,FALSE)&amp;"."&amp;VLOOKUP(B679,BaseMetodos!$A$2:$E$1177,4,FALSE)</f>
        <v>#N/A</v>
      </c>
      <c r="D679" s="19" t="str">
        <f>VLOOKUP(B679,BaseMetodos!$A$2:$F$2173,5,FALSE)</f>
        <v>abq/fronton/altaOrdenGlobalRentaVariable</v>
      </c>
      <c r="E679" s="19" t="str">
        <f>VLOOKUP(B679,BaseMetodos!$A$2:$F$2173,6,FALSE)</f>
        <v>abq/fronton/altaOrdenGlobalRentaVariable</v>
      </c>
      <c r="F679" s="11" t="s">
        <v>1503</v>
      </c>
      <c r="G679" s="11">
        <v>171</v>
      </c>
      <c r="H679" s="11" t="s">
        <v>258</v>
      </c>
      <c r="I679" s="11">
        <v>10200000.050000001</v>
      </c>
      <c r="J679" s="11">
        <v>1</v>
      </c>
      <c r="K679" s="11">
        <v>223.55</v>
      </c>
      <c r="L679" s="11" t="s">
        <v>5891</v>
      </c>
      <c r="M679" s="10">
        <v>80</v>
      </c>
      <c r="N679" s="11" t="s">
        <v>5915</v>
      </c>
      <c r="O679" s="11" t="s">
        <v>5916</v>
      </c>
      <c r="S679" t="s">
        <v>5895</v>
      </c>
      <c r="T679" s="1" t="str">
        <f t="shared" si="3"/>
        <v>{ "indPrecio" : "A", "instrumento" : 171, "operacion" : "C", "titulos" : 10200000.05, "usuario" : 1, "cotizacion" : 223.55, "fechaLimiteHasta" : "25/11/2026", "Broker" : 80, "prerepartos" :  [{"cartera": 706, "importe": 200000.05 }, {"cartera": 701, "importe": 10000000 }]}</v>
      </c>
      <c r="U679" t="s">
        <v>5656</v>
      </c>
      <c r="V679" t="s">
        <v>5721</v>
      </c>
      <c r="W679" t="s">
        <v>5721</v>
      </c>
      <c r="X679" t="str">
        <f>VLOOKUP(D679,'Info Metodos'!$A$2:$D$90,4,FALSE)</f>
        <v>NO</v>
      </c>
      <c r="Y679" t="str">
        <f>VLOOKUP(D679,'Info Metodos'!$A$2:$D$90,3,FALSE)</f>
        <v>POST</v>
      </c>
    </row>
    <row r="680" spans="1:25">
      <c r="A680" t="s">
        <v>1</v>
      </c>
      <c r="B680" s="19">
        <v>1187</v>
      </c>
      <c r="C680" s="19" t="e">
        <f>VLOOKUP(B680,BaseMetodos!$A$2:$E$1177,3,FALSE)&amp;"."&amp;VLOOKUP(B680,BaseMetodos!$A$2:$E$1177,4,FALSE)</f>
        <v>#N/A</v>
      </c>
      <c r="D680" s="19" t="str">
        <f>VLOOKUP(B680,BaseMetodos!$A$2:$F$2173,5,FALSE)</f>
        <v>abq/fronton/altaOrdenGlobalRentaVariable</v>
      </c>
      <c r="E680" s="19" t="str">
        <f>VLOOKUP(B680,BaseMetodos!$A$2:$F$2173,6,FALSE)</f>
        <v>abq/fronton/altaOrdenGlobalRentaVariable</v>
      </c>
      <c r="F680" s="11" t="s">
        <v>1503</v>
      </c>
      <c r="G680" s="11">
        <v>171</v>
      </c>
      <c r="H680" s="11" t="s">
        <v>258</v>
      </c>
      <c r="I680" s="10">
        <v>10200000.050000001</v>
      </c>
      <c r="J680" s="11">
        <v>1</v>
      </c>
      <c r="K680" s="11">
        <v>223.55</v>
      </c>
      <c r="L680" s="11" t="s">
        <v>5891</v>
      </c>
      <c r="M680" s="11">
        <v>50</v>
      </c>
      <c r="N680" s="10" t="s">
        <v>5924</v>
      </c>
      <c r="O680" s="10" t="s">
        <v>5916</v>
      </c>
      <c r="S680" t="s">
        <v>5925</v>
      </c>
      <c r="T680" s="1" t="str">
        <f t="shared" ref="T680:T681" si="9">"{ "&amp;CONCATENATE(,"""indPrecio"""," : ",F680)&amp;", "&amp;CONCATENATE(,"""instrumento"""," : ",G680)&amp;", "&amp;CONCATENATE(,"""operacion"""," : ",H680)&amp;", "&amp;CONCATENATE(,"""titulos"""," : ",I680)&amp;", "&amp;CONCATENATE(,"""usuario"""," : ",J680)&amp;", "&amp;CONCATENATE(,"""cotizacion"""," : ",K680)&amp;", "&amp;CONCATENATE(,"""fechaLimiteHasta"""," : ",L680)&amp;", "&amp;CONCATENATE(,"""Broker"""," : ",M680)&amp;", "&amp;CONCATENATE(,"""prerepartos"""," :  [",N680,", ",O680,"]")&amp;"}"</f>
        <v>{ "indPrecio" : "A", "instrumento" : 171, "operacion" : "C", "titulos" : 10200000.05, "usuario" : 1, "cotizacion" : 223.55, "fechaLimiteHasta" : "25/11/2026", "Broker" : 50, "prerepartos" :  [{"cartera": 706, "importe": 100000.05 }, {"cartera": 701, "importe": 10000000 }]}</v>
      </c>
      <c r="U680" t="s">
        <v>5656</v>
      </c>
      <c r="V680" t="s">
        <v>5721</v>
      </c>
      <c r="W680" t="s">
        <v>5721</v>
      </c>
      <c r="X680" t="str">
        <f>VLOOKUP(D680,'Info Metodos'!$A$2:$D$90,4,FALSE)</f>
        <v>NO</v>
      </c>
      <c r="Y680" t="str">
        <f>VLOOKUP(D680,'Info Metodos'!$A$2:$D$90,3,FALSE)</f>
        <v>POST</v>
      </c>
    </row>
    <row r="681" spans="1:25" s="87" customFormat="1" ht="15" thickBot="1">
      <c r="A681" s="87" t="s">
        <v>1</v>
      </c>
      <c r="B681" s="84">
        <v>1187</v>
      </c>
      <c r="C681" s="84" t="e">
        <f>VLOOKUP(B681,BaseMetodos!$A$2:$E$1177,3,FALSE)&amp;"."&amp;VLOOKUP(B681,BaseMetodos!$A$2:$E$1177,4,FALSE)</f>
        <v>#N/A</v>
      </c>
      <c r="D681" s="84" t="str">
        <f>VLOOKUP(B681,BaseMetodos!$A$2:$F$2173,5,FALSE)</f>
        <v>abq/fronton/altaOrdenGlobalRentaVariable</v>
      </c>
      <c r="E681" s="84" t="str">
        <f>VLOOKUP(B681,BaseMetodos!$A$2:$F$2173,6,FALSE)</f>
        <v>abq/fronton/altaOrdenGlobalRentaVariable</v>
      </c>
      <c r="F681" s="86" t="s">
        <v>1503</v>
      </c>
      <c r="G681" s="86">
        <v>171</v>
      </c>
      <c r="H681" s="86" t="s">
        <v>258</v>
      </c>
      <c r="I681" s="85">
        <v>10200000.050000001</v>
      </c>
      <c r="J681" s="86">
        <v>1</v>
      </c>
      <c r="K681" s="86">
        <v>223.55</v>
      </c>
      <c r="L681" s="86" t="s">
        <v>5891</v>
      </c>
      <c r="M681" s="86">
        <v>50</v>
      </c>
      <c r="N681" s="85" t="s">
        <v>5927</v>
      </c>
      <c r="O681" s="85" t="s">
        <v>5916</v>
      </c>
      <c r="P681" s="86"/>
      <c r="Q681" s="86"/>
      <c r="R681" s="86"/>
      <c r="S681" s="87" t="s">
        <v>5926</v>
      </c>
      <c r="T681" s="97" t="str">
        <f t="shared" si="9"/>
        <v>{ "indPrecio" : "A", "instrumento" : 171, "operacion" : "C", "titulos" : 10200000.05, "usuario" : 1, "cotizacion" : 223.55, "fechaLimiteHasta" : "25/11/2026", "Broker" : 50, "prerepartos" :  [{"cartera": 706, "importe": 700000.05 }, {"cartera": 701, "importe": 10000000 }]}</v>
      </c>
      <c r="U681" s="87" t="s">
        <v>5656</v>
      </c>
      <c r="V681" s="87" t="s">
        <v>5721</v>
      </c>
      <c r="W681" s="87" t="s">
        <v>5721</v>
      </c>
      <c r="X681" s="87" t="str">
        <f>VLOOKUP(D681,'Info Metodos'!$A$2:$D$90,4,FALSE)</f>
        <v>NO</v>
      </c>
      <c r="Y681" s="87" t="str">
        <f>VLOOKUP(D681,'Info Metodos'!$A$2:$D$90,3,FALSE)</f>
        <v>POST</v>
      </c>
    </row>
    <row r="682" spans="1:25">
      <c r="A682" t="s">
        <v>1</v>
      </c>
      <c r="B682" s="19">
        <v>1188</v>
      </c>
      <c r="C682" s="19" t="e">
        <f>VLOOKUP(B682,BaseMetodos!$A$2:$E$1177,3,FALSE)&amp;"."&amp;VLOOKUP(B682,BaseMetodos!$A$2:$E$1177,4,FALSE)</f>
        <v>#N/A</v>
      </c>
      <c r="D682" s="19" t="str">
        <f>VLOOKUP(B682,BaseMetodos!$A$2:$F$2173,5,FALSE)</f>
        <v>abq/fronton/altaOrdenGlobalCuotas</v>
      </c>
      <c r="E682" s="19" t="str">
        <f>VLOOKUP(B682,BaseMetodos!$A$2:$F$2173,6,FALSE)</f>
        <v>abq/fronton/altaOrdenGlobalCuotas</v>
      </c>
      <c r="F682" s="11">
        <v>10200000.050000001</v>
      </c>
      <c r="G682" s="11">
        <v>42808</v>
      </c>
      <c r="H682" s="11" t="s">
        <v>258</v>
      </c>
      <c r="I682" s="11">
        <v>1</v>
      </c>
      <c r="J682" s="11">
        <v>234.77</v>
      </c>
      <c r="K682" s="11" t="s">
        <v>5891</v>
      </c>
      <c r="L682" s="11" t="s">
        <v>5891</v>
      </c>
      <c r="M682" s="104" t="str">
        <f t="shared" ref="M682:M684" si="10">CONCATENATE("{","""cartera"": ",706,", ","""importe"": ",200000.05," }")</f>
        <v>{"cartera": 706, "importe": 200000.05 }</v>
      </c>
      <c r="N682" s="104" t="str">
        <f>CONCATENATE("{","""cartera"": ",701,", ","""importe"": ",10000000," }")</f>
        <v>{"cartera": 701, "importe": 10000000 }</v>
      </c>
      <c r="S682" t="s">
        <v>5879</v>
      </c>
      <c r="T682" s="1" t="str">
        <f>"{ "&amp;CONCATENATE(,"""efectivoDiv"""," : ",F682)&amp;", "&amp;CONCATENATE(,"""instrumento"""," : ",G682)&amp;", "&amp;CONCATENATE(,"""operacion"""," : ",H682)&amp;", "&amp;CONCATENATE(,"""usuario"""," : ",I682)&amp;", "&amp;CONCATENATE(,"""cotizacion"""," : ",J682)&amp;", "&amp;CONCATENATE(,"""fechaLimiteHasta"""," : ",K682)&amp;", "&amp;CONCATENATE(,"""fechaLiquidacion"""," : ",L682)&amp;", "&amp;CONCATENATE(,"""prerepartos"""," :  [",M682,", ",N682,"]")&amp;"}"</f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82" t="s">
        <v>5656</v>
      </c>
      <c r="V682" t="s">
        <v>5721</v>
      </c>
      <c r="W682" t="s">
        <v>5721</v>
      </c>
      <c r="X682" t="str">
        <f>VLOOKUP(D682,'Info Metodos'!$A$2:$D$90,4,FALSE)</f>
        <v>NO</v>
      </c>
      <c r="Y682" t="str">
        <f>VLOOKUP(D682,'Info Metodos'!$A$2:$D$90,3,FALSE)</f>
        <v>POST</v>
      </c>
    </row>
    <row r="683" spans="1:25">
      <c r="A683" t="s">
        <v>1</v>
      </c>
      <c r="B683" s="19">
        <v>1188</v>
      </c>
      <c r="C683" s="19" t="e">
        <f>VLOOKUP(B683,BaseMetodos!$A$2:$E$1177,3,FALSE)&amp;"."&amp;VLOOKUP(B683,BaseMetodos!$A$2:$E$1177,4,FALSE)</f>
        <v>#N/A</v>
      </c>
      <c r="D683" s="19" t="str">
        <f>VLOOKUP(B683,BaseMetodos!$A$2:$F$2173,5,FALSE)</f>
        <v>abq/fronton/altaOrdenGlobalCuotas</v>
      </c>
      <c r="E683" s="19" t="str">
        <f>VLOOKUP(B683,BaseMetodos!$A$2:$F$2173,6,FALSE)</f>
        <v>abq/fronton/altaOrdenGlobalCuotas</v>
      </c>
      <c r="F683" s="11">
        <v>10200000.050000001</v>
      </c>
      <c r="G683" s="11">
        <v>42808</v>
      </c>
      <c r="H683" s="10" t="s">
        <v>5419</v>
      </c>
      <c r="I683" s="11">
        <v>1</v>
      </c>
      <c r="J683" s="11">
        <v>234.77</v>
      </c>
      <c r="K683" s="11" t="s">
        <v>5891</v>
      </c>
      <c r="L683" s="11" t="s">
        <v>5891</v>
      </c>
      <c r="M683" s="104" t="str">
        <f t="shared" si="10"/>
        <v>{"cartera": 706, "importe": 200000.05 }</v>
      </c>
      <c r="N683" s="104" t="str">
        <f>CONCATENATE("{","""cartera"": ",701,", ","""importe"": ",10000000," }")</f>
        <v>{"cartera": 701, "importe": 10000000 }</v>
      </c>
      <c r="S683" t="s">
        <v>5888</v>
      </c>
      <c r="T683" s="1" t="str">
        <f t="shared" ref="T683:T699" si="11">"{ "&amp;CONCATENATE(,"""efectivoDiv"""," : ",F683)&amp;", "&amp;CONCATENATE(,"""instrumento"""," : ",G683)&amp;", "&amp;CONCATENATE(,"""operacion"""," : ",H683)&amp;", "&amp;CONCATENATE(,"""usuario"""," : ",I683)&amp;", "&amp;CONCATENATE(,"""cotizacion"""," : ",J683)&amp;", "&amp;CONCATENATE(,"""fechaLimiteHasta"""," : ",K683)&amp;", "&amp;CONCATENATE(,"""fechaLiquidacion"""," : ",L683)&amp;", "&amp;CONCATENATE(,"""prerepartos"""," :  [",M683,", ",N683,"]")&amp;"}"</f>
        <v>{ "efectivoDiv" : 10200000.05, "instrumento" : 42808, "operacion" : "V", "usuario" : 1, "cotizacion" : 234.77, "fechaLimiteHasta" : "25/11/2026", "fechaLiquidacion" : "25/11/2026", "prerepartos" :  [{"cartera": 706, "importe": 200000.05 }, {"cartera": 701, "importe": 10000000 }]}</v>
      </c>
      <c r="U683" t="s">
        <v>5656</v>
      </c>
      <c r="V683" t="s">
        <v>5721</v>
      </c>
      <c r="W683" t="s">
        <v>5721</v>
      </c>
      <c r="X683" t="str">
        <f>VLOOKUP(D683,'Info Metodos'!$A$2:$D$90,4,FALSE)</f>
        <v>NO</v>
      </c>
      <c r="Y683" t="str">
        <f>VLOOKUP(D683,'Info Metodos'!$A$2:$D$90,3,FALSE)</f>
        <v>POST</v>
      </c>
    </row>
    <row r="684" spans="1:25">
      <c r="A684" t="s">
        <v>1</v>
      </c>
      <c r="B684" s="19">
        <v>1188</v>
      </c>
      <c r="C684" s="19" t="e">
        <f>VLOOKUP(B684,BaseMetodos!$A$2:$E$1177,3,FALSE)&amp;"."&amp;VLOOKUP(B684,BaseMetodos!$A$2:$E$1177,4,FALSE)</f>
        <v>#N/A</v>
      </c>
      <c r="D684" s="19" t="str">
        <f>VLOOKUP(B684,BaseMetodos!$A$2:$F$2173,5,FALSE)</f>
        <v>abq/fronton/altaOrdenGlobalCuotas</v>
      </c>
      <c r="E684" s="19" t="str">
        <f>VLOOKUP(B684,BaseMetodos!$A$2:$F$2173,6,FALSE)</f>
        <v>abq/fronton/altaOrdenGlobalCuotas</v>
      </c>
      <c r="F684" s="11">
        <v>10200000.050000001</v>
      </c>
      <c r="G684" s="11">
        <v>42808</v>
      </c>
      <c r="H684" s="10" t="s">
        <v>5419</v>
      </c>
      <c r="I684" s="11">
        <v>1</v>
      </c>
      <c r="J684" s="11">
        <v>234.77</v>
      </c>
      <c r="K684" s="11" t="s">
        <v>5891</v>
      </c>
      <c r="L684" s="11" t="s">
        <v>5891</v>
      </c>
      <c r="M684" s="104" t="str">
        <f t="shared" si="10"/>
        <v>{"cartera": 706, "importe": 200000.05 }</v>
      </c>
      <c r="N684" s="104" t="str">
        <f>CONCATENATE("{","""cartera"": ",701,", ","""importe"": ",10000000," }")</f>
        <v>{"cartera": 701, "importe": 10000000 }</v>
      </c>
      <c r="S684" t="s">
        <v>5889</v>
      </c>
      <c r="T684" s="1" t="str">
        <f t="shared" si="11"/>
        <v>{ "efectivoDiv" : 10200000.05, "instrumento" : 42808, "operacion" : "V", "usuario" : 1, "cotizacion" : 234.77, "fechaLimiteHasta" : "25/11/2026", "fechaLiquidacion" : "25/11/2026", "prerepartos" :  [{"cartera": 706, "importe": 200000.05 }, {"cartera": 701, "importe": 10000000 }]}</v>
      </c>
      <c r="U684" t="s">
        <v>5656</v>
      </c>
      <c r="V684" t="s">
        <v>5721</v>
      </c>
      <c r="W684" t="s">
        <v>5721</v>
      </c>
      <c r="X684" t="str">
        <f>VLOOKUP(D684,'Info Metodos'!$A$2:$D$90,4,FALSE)</f>
        <v>NO</v>
      </c>
      <c r="Y684" t="str">
        <f>VLOOKUP(D684,'Info Metodos'!$A$2:$D$90,3,FALSE)</f>
        <v>POST</v>
      </c>
    </row>
    <row r="685" spans="1:25">
      <c r="A685" t="s">
        <v>1</v>
      </c>
      <c r="B685" s="19">
        <v>1188</v>
      </c>
      <c r="C685" s="19" t="e">
        <f>VLOOKUP(B685,BaseMetodos!$A$2:$E$1177,3,FALSE)&amp;"."&amp;VLOOKUP(B685,BaseMetodos!$A$2:$E$1177,4,FALSE)</f>
        <v>#N/A</v>
      </c>
      <c r="D685" s="19" t="str">
        <f>VLOOKUP(B685,BaseMetodos!$A$2:$F$2173,5,FALSE)</f>
        <v>abq/fronton/altaOrdenGlobalCuotas</v>
      </c>
      <c r="E685" s="19" t="str">
        <f>VLOOKUP(B685,BaseMetodos!$A$2:$F$2173,6,FALSE)</f>
        <v>abq/fronton/altaOrdenGlobalCuotas</v>
      </c>
      <c r="F685" s="11">
        <v>10200000.050000001</v>
      </c>
      <c r="G685" s="11">
        <v>42808</v>
      </c>
      <c r="H685" s="10" t="s">
        <v>259</v>
      </c>
      <c r="I685" s="11">
        <v>1</v>
      </c>
      <c r="J685" s="11">
        <v>234.77</v>
      </c>
      <c r="K685" s="11" t="s">
        <v>5891</v>
      </c>
      <c r="L685" s="11" t="s">
        <v>5891</v>
      </c>
      <c r="M685" s="11" t="s">
        <v>5915</v>
      </c>
      <c r="N685" s="11" t="s">
        <v>5916</v>
      </c>
      <c r="S685" t="s">
        <v>5880</v>
      </c>
      <c r="T685" s="1" t="str">
        <f t="shared" si="11"/>
        <v>{ "efectivoDiv" : 10200000.05, "instrumento" : 42808, "operacion" : "K", "usuario" : 1, "cotizacion" : 234.77, "fechaLimiteHasta" : "25/11/2026", "fechaLiquidacion" : "25/11/2026", "prerepartos" :  [{"cartera": 706, "importe": 200000.05 }, {"cartera": 701, "importe": 10000000 }]}</v>
      </c>
      <c r="U685" t="s">
        <v>5656</v>
      </c>
      <c r="V685" t="s">
        <v>5721</v>
      </c>
      <c r="W685" t="s">
        <v>5721</v>
      </c>
      <c r="X685" t="str">
        <f>VLOOKUP(D685,'Info Metodos'!$A$2:$D$90,4,FALSE)</f>
        <v>NO</v>
      </c>
      <c r="Y685" t="str">
        <f>VLOOKUP(D685,'Info Metodos'!$A$2:$D$90,3,FALSE)</f>
        <v>POST</v>
      </c>
    </row>
    <row r="686" spans="1:25">
      <c r="A686" t="s">
        <v>1</v>
      </c>
      <c r="B686" s="19">
        <v>1188</v>
      </c>
      <c r="C686" s="19" t="e">
        <f>VLOOKUP(B686,BaseMetodos!$A$2:$E$1177,3,FALSE)&amp;"."&amp;VLOOKUP(B686,BaseMetodos!$A$2:$E$1177,4,FALSE)</f>
        <v>#N/A</v>
      </c>
      <c r="D686" s="19" t="str">
        <f>VLOOKUP(B686,BaseMetodos!$A$2:$F$2173,5,FALSE)</f>
        <v>abq/fronton/altaOrdenGlobalCuotas</v>
      </c>
      <c r="E686" s="19" t="str">
        <f>VLOOKUP(B686,BaseMetodos!$A$2:$F$2173,6,FALSE)</f>
        <v>abq/fronton/altaOrdenGlobalCuotas</v>
      </c>
      <c r="F686" s="11">
        <v>10200000.050000001</v>
      </c>
      <c r="G686" s="10">
        <v>5</v>
      </c>
      <c r="H686" s="11" t="s">
        <v>258</v>
      </c>
      <c r="I686" s="11">
        <v>1</v>
      </c>
      <c r="J686" s="11">
        <v>234.77</v>
      </c>
      <c r="K686" s="11" t="s">
        <v>5891</v>
      </c>
      <c r="L686" s="11" t="s">
        <v>5891</v>
      </c>
      <c r="M686" s="11" t="s">
        <v>5915</v>
      </c>
      <c r="N686" s="11" t="s">
        <v>5916</v>
      </c>
      <c r="S686" t="s">
        <v>5583</v>
      </c>
      <c r="T686" s="1" t="str">
        <f t="shared" si="11"/>
        <v>{ "efectivoDiv" : 10200000.05, "instrumento" : 5, "operacion" : "C", "usuario" : 1, "cotizacion" : 234.77, "fechaLimiteHasta" : "25/11/2026", "fechaLiquidacion" : "25/11/2026", "prerepartos" :  [{"cartera": 706, "importe": 200000.05 }, {"cartera": 701, "importe": 10000000 }]}</v>
      </c>
      <c r="U686" t="s">
        <v>5656</v>
      </c>
      <c r="V686" t="s">
        <v>5721</v>
      </c>
      <c r="W686" t="s">
        <v>5721</v>
      </c>
      <c r="X686" t="str">
        <f>VLOOKUP(D686,'Info Metodos'!$A$2:$D$90,4,FALSE)</f>
        <v>NO</v>
      </c>
      <c r="Y686" t="str">
        <f>VLOOKUP(D686,'Info Metodos'!$A$2:$D$90,3,FALSE)</f>
        <v>POST</v>
      </c>
    </row>
    <row r="687" spans="1:25">
      <c r="A687" t="s">
        <v>1</v>
      </c>
      <c r="B687" s="19">
        <v>1188</v>
      </c>
      <c r="C687" s="19" t="e">
        <f>VLOOKUP(B687,BaseMetodos!$A$2:$E$1177,3,FALSE)&amp;"."&amp;VLOOKUP(B687,BaseMetodos!$A$2:$E$1177,4,FALSE)</f>
        <v>#N/A</v>
      </c>
      <c r="D687" s="19" t="str">
        <f>VLOOKUP(B687,BaseMetodos!$A$2:$F$2173,5,FALSE)</f>
        <v>abq/fronton/altaOrdenGlobalCuotas</v>
      </c>
      <c r="E687" s="19" t="str">
        <f>VLOOKUP(B687,BaseMetodos!$A$2:$F$2173,6,FALSE)</f>
        <v>abq/fronton/altaOrdenGlobalCuotas</v>
      </c>
      <c r="F687" s="11">
        <v>10200000.050000001</v>
      </c>
      <c r="G687" s="10">
        <v>0</v>
      </c>
      <c r="H687" s="11" t="s">
        <v>258</v>
      </c>
      <c r="I687" s="11">
        <v>1</v>
      </c>
      <c r="J687" s="11">
        <v>234.77</v>
      </c>
      <c r="K687" s="11" t="s">
        <v>5891</v>
      </c>
      <c r="L687" s="11" t="s">
        <v>5891</v>
      </c>
      <c r="M687" s="11" t="s">
        <v>5915</v>
      </c>
      <c r="N687" s="11" t="s">
        <v>5916</v>
      </c>
      <c r="S687" t="s">
        <v>5939</v>
      </c>
      <c r="T687" s="1" t="str">
        <f t="shared" si="11"/>
        <v>{ "efectivoDiv" : 10200000.05, "instrumento" : 0, "operacion" : "C", "usuario" : 1, "cotizacion" : 234.77, "fechaLimiteHasta" : "25/11/2026", "fechaLiquidacion" : "25/11/2026", "prerepartos" :  [{"cartera": 706, "importe": 200000.05 }, {"cartera": 701, "importe": 10000000 }]}</v>
      </c>
      <c r="U687" t="s">
        <v>5656</v>
      </c>
      <c r="V687" t="s">
        <v>5721</v>
      </c>
      <c r="W687" t="s">
        <v>5721</v>
      </c>
      <c r="X687" t="str">
        <f>VLOOKUP(D687,'Info Metodos'!$A$2:$D$90,4,FALSE)</f>
        <v>NO</v>
      </c>
      <c r="Y687" t="str">
        <f>VLOOKUP(D687,'Info Metodos'!$A$2:$D$90,3,FALSE)</f>
        <v>POST</v>
      </c>
    </row>
    <row r="688" spans="1:25">
      <c r="A688" t="s">
        <v>1</v>
      </c>
      <c r="B688" s="19">
        <v>1188</v>
      </c>
      <c r="C688" s="19" t="e">
        <f>VLOOKUP(B688,BaseMetodos!$A$2:$E$1177,3,FALSE)&amp;"."&amp;VLOOKUP(B688,BaseMetodos!$A$2:$E$1177,4,FALSE)</f>
        <v>#N/A</v>
      </c>
      <c r="D688" s="19" t="str">
        <f>VLOOKUP(B688,BaseMetodos!$A$2:$F$2173,5,FALSE)</f>
        <v>abq/fronton/altaOrdenGlobalCuotas</v>
      </c>
      <c r="E688" s="19" t="str">
        <f>VLOOKUP(B688,BaseMetodos!$A$2:$F$2173,6,FALSE)</f>
        <v>abq/fronton/altaOrdenGlobalCuotas</v>
      </c>
      <c r="F688" s="11">
        <v>10200000.050000001</v>
      </c>
      <c r="G688" s="11">
        <v>171</v>
      </c>
      <c r="H688" s="11" t="s">
        <v>258</v>
      </c>
      <c r="I688" s="11">
        <v>1</v>
      </c>
      <c r="J688" s="11">
        <v>234.77</v>
      </c>
      <c r="K688" s="11" t="s">
        <v>5891</v>
      </c>
      <c r="L688" s="11" t="s">
        <v>5891</v>
      </c>
      <c r="M688" s="11" t="s">
        <v>5915</v>
      </c>
      <c r="N688" s="11" t="s">
        <v>5916</v>
      </c>
      <c r="S688" t="s">
        <v>5947</v>
      </c>
      <c r="T688" s="1" t="str">
        <f t="shared" si="11"/>
        <v>{ "efectivoDiv" : 10200000.05, "instrumento" : 171, "operacion" : "C", "usuario" : 1, "cotizacion" : 234.77, "fechaLimiteHasta" : "25/11/2026", "fechaLiquidacion" : "25/11/2026", "prerepartos" :  [{"cartera": 706, "importe": 200000.05 }, {"cartera": 701, "importe": 10000000 }]}</v>
      </c>
      <c r="U688" t="s">
        <v>5656</v>
      </c>
      <c r="V688" t="s">
        <v>5721</v>
      </c>
      <c r="W688" t="s">
        <v>5721</v>
      </c>
      <c r="X688" t="str">
        <f>VLOOKUP(D688,'Info Metodos'!$A$2:$D$90,4,FALSE)</f>
        <v>NO</v>
      </c>
      <c r="Y688" t="str">
        <f>VLOOKUP(D688,'Info Metodos'!$A$2:$D$90,3,FALSE)</f>
        <v>POST</v>
      </c>
    </row>
    <row r="689" spans="1:25">
      <c r="A689" t="s">
        <v>1</v>
      </c>
      <c r="B689" s="19">
        <v>1188</v>
      </c>
      <c r="C689" s="19" t="e">
        <f>VLOOKUP(B689,BaseMetodos!$A$2:$E$1177,3,FALSE)&amp;"."&amp;VLOOKUP(B689,BaseMetodos!$A$2:$E$1177,4,FALSE)</f>
        <v>#N/A</v>
      </c>
      <c r="D689" s="19" t="str">
        <f>VLOOKUP(B689,BaseMetodos!$A$2:$F$2173,5,FALSE)</f>
        <v>abq/fronton/altaOrdenGlobalCuotas</v>
      </c>
      <c r="E689" s="19" t="str">
        <f>VLOOKUP(B689,BaseMetodos!$A$2:$F$2173,6,FALSE)</f>
        <v>abq/fronton/altaOrdenGlobalCuotas</v>
      </c>
      <c r="F689" s="11">
        <v>10200000.050000001</v>
      </c>
      <c r="G689" s="11">
        <v>42808</v>
      </c>
      <c r="H689" s="11" t="s">
        <v>258</v>
      </c>
      <c r="I689" s="11">
        <v>1111</v>
      </c>
      <c r="J689" s="11">
        <v>234.77</v>
      </c>
      <c r="K689" s="11" t="s">
        <v>5891</v>
      </c>
      <c r="L689" s="11" t="s">
        <v>5891</v>
      </c>
      <c r="M689" s="11" t="str">
        <f t="shared" ref="M689:M690" si="12">CONCATENATE("{","""cartera"": ",706,", ","""importe"": ",200000.05," }")</f>
        <v>{"cartera": 706, "importe": 200000.05 }</v>
      </c>
      <c r="N689" s="11" t="str">
        <f>CONCATENATE("{","""cartera"": ",701,", ","""importe"": ",10000000," }")</f>
        <v>{"cartera": 701, "importe": 10000000 }</v>
      </c>
      <c r="S689" t="s">
        <v>5666</v>
      </c>
      <c r="T689" s="1" t="str">
        <f>"{ "&amp;CONCATENATE(,"""efectivoDiv"""," : ",F689)&amp;", "&amp;CONCATENATE(,"""instrumento"""," : ",G689)&amp;", "&amp;CONCATENATE(,"""operacion"""," : ",H689)&amp;", "&amp;CONCATENATE(,"""usuario"""," : ",I689)&amp;", "&amp;CONCATENATE(,"""cotizacion"""," : ",J689)&amp;", "&amp;CONCATENATE(,"""fechaLimiteHasta"""," : ",K689)&amp;", "&amp;CONCATENATE(,"""fechaLiquidacion"""," : ",L689)&amp;", "&amp;CONCATENATE(,"""prerepartos"""," :  [",M689,", ",N689,"]")&amp;"}"</f>
        <v>{ "efectivoDiv" : 10200000.05, "instrumento" : 42808, "operacion" : "C", "usuario" : 1111, "cotizacion" : 234.77, "fechaLimiteHasta" : "25/11/2026", "fechaLiquidacion" : "25/11/2026", "prerepartos" :  [{"cartera": 706, "importe": 200000.05 }, {"cartera": 701, "importe": 10000000 }]}</v>
      </c>
      <c r="U689" t="s">
        <v>5656</v>
      </c>
      <c r="V689" t="s">
        <v>5721</v>
      </c>
      <c r="W689" t="s">
        <v>5721</v>
      </c>
      <c r="X689" t="str">
        <f>VLOOKUP(D689,'Info Metodos'!$A$2:$D$90,4,FALSE)</f>
        <v>NO</v>
      </c>
      <c r="Y689" t="str">
        <f>VLOOKUP(D689,'Info Metodos'!$A$2:$D$90,3,FALSE)</f>
        <v>POST</v>
      </c>
    </row>
    <row r="690" spans="1:25">
      <c r="A690" t="s">
        <v>1</v>
      </c>
      <c r="B690" s="19">
        <v>1188</v>
      </c>
      <c r="C690" s="19" t="e">
        <f>VLOOKUP(B690,BaseMetodos!$A$2:$E$1177,3,FALSE)&amp;"."&amp;VLOOKUP(B690,BaseMetodos!$A$2:$E$1177,4,FALSE)</f>
        <v>#N/A</v>
      </c>
      <c r="D690" s="19" t="str">
        <f>VLOOKUP(B690,BaseMetodos!$A$2:$F$2173,5,FALSE)</f>
        <v>abq/fronton/altaOrdenGlobalCuotas</v>
      </c>
      <c r="E690" s="19" t="str">
        <f>VLOOKUP(B690,BaseMetodos!$A$2:$F$2173,6,FALSE)</f>
        <v>abq/fronton/altaOrdenGlobalCuotas</v>
      </c>
      <c r="F690" s="11">
        <v>10200000.050000001</v>
      </c>
      <c r="G690" s="11">
        <v>42808</v>
      </c>
      <c r="H690" s="11" t="s">
        <v>258</v>
      </c>
      <c r="I690" s="11">
        <v>10114</v>
      </c>
      <c r="J690" s="11">
        <v>234.77</v>
      </c>
      <c r="K690" s="11" t="s">
        <v>5891</v>
      </c>
      <c r="L690" s="11" t="s">
        <v>5891</v>
      </c>
      <c r="M690" s="11" t="str">
        <f t="shared" si="12"/>
        <v>{"cartera": 706, "importe": 200000.05 }</v>
      </c>
      <c r="N690" s="11" t="str">
        <f>CONCATENATE("{","""cartera"": ",701,", ","""importe"": ",10000000," }")</f>
        <v>{"cartera": 701, "importe": 10000000 }</v>
      </c>
      <c r="S690" t="s">
        <v>6108</v>
      </c>
      <c r="T690" s="1" t="str">
        <f>"{ "&amp;CONCATENATE(,"""efectivoDiv"""," : ",F690)&amp;", "&amp;CONCATENATE(,"""instrumento"""," : ",G690)&amp;", "&amp;CONCATENATE(,"""operacion"""," : ",H690)&amp;", "&amp;CONCATENATE(,"""usuario"""," : ",I690)&amp;", "&amp;CONCATENATE(,"""cotizacion"""," : ",J690)&amp;", "&amp;CONCATENATE(,"""fechaLimiteHasta"""," : ",K690)&amp;", "&amp;CONCATENATE(,"""fechaLiquidacion"""," : ",L690)&amp;", "&amp;CONCATENATE(,"""prerepartos"""," :  [",M690,", ",N690,"]")&amp;"}"</f>
        <v>{ "efectivoDiv" : 10200000.05, "instrumento" : 42808, "operacion" : "C", "usuario" : 10114, "cotizacion" : 234.77, "fechaLimiteHasta" : "25/11/2026", "fechaLiquidacion" : "25/11/2026", "prerepartos" :  [{"cartera": 706, "importe": 200000.05 }, {"cartera": 701, "importe": 10000000 }]}</v>
      </c>
      <c r="U690" t="s">
        <v>5656</v>
      </c>
      <c r="V690" t="s">
        <v>5721</v>
      </c>
      <c r="W690" t="s">
        <v>5721</v>
      </c>
      <c r="X690" t="str">
        <f>VLOOKUP(D690,'Info Metodos'!$A$2:$D$90,4,FALSE)</f>
        <v>NO</v>
      </c>
      <c r="Y690" t="str">
        <f>VLOOKUP(D690,'Info Metodos'!$A$2:$D$90,3,FALSE)</f>
        <v>POST</v>
      </c>
    </row>
    <row r="691" spans="1:25">
      <c r="A691" t="s">
        <v>1</v>
      </c>
      <c r="B691" s="19">
        <v>1188</v>
      </c>
      <c r="C691" s="19" t="e">
        <f>VLOOKUP(B691,BaseMetodos!$A$2:$E$1177,3,FALSE)&amp;"."&amp;VLOOKUP(B691,BaseMetodos!$A$2:$E$1177,4,FALSE)</f>
        <v>#N/A</v>
      </c>
      <c r="D691" s="19" t="str">
        <f>VLOOKUP(B691,BaseMetodos!$A$2:$F$2173,5,FALSE)</f>
        <v>abq/fronton/altaOrdenGlobalCuotas</v>
      </c>
      <c r="E691" s="19" t="str">
        <f>VLOOKUP(B691,BaseMetodos!$A$2:$F$2173,6,FALSE)</f>
        <v>abq/fronton/altaOrdenGlobalCuotas</v>
      </c>
      <c r="F691" s="11">
        <v>10200000.050000001</v>
      </c>
      <c r="G691" s="11">
        <v>42808</v>
      </c>
      <c r="H691" s="11" t="s">
        <v>258</v>
      </c>
      <c r="I691" s="11">
        <v>1</v>
      </c>
      <c r="J691" s="11">
        <v>234.77</v>
      </c>
      <c r="K691" s="11" t="s">
        <v>5891</v>
      </c>
      <c r="L691" s="11" t="s">
        <v>5891</v>
      </c>
      <c r="M691" s="11" t="s">
        <v>5948</v>
      </c>
      <c r="N691" s="11" t="s">
        <v>5916</v>
      </c>
      <c r="S691" t="s">
        <v>5944</v>
      </c>
      <c r="T691" s="1" t="str">
        <f t="shared" si="11"/>
        <v>{ "efectivoDiv" : 10200000.05, "instrumento" : 42808, "operacion" : "C", "usuario" : 1, "cotizacion" : 234.77, "fechaLimiteHasta" : "25/11/2026", "fechaLiquidacion" : "25/11/2026", "prerepartos" :  [{"cartera": 0, "importe": 200000.05 }, {"cartera": 701, "importe": 10000000 }]}</v>
      </c>
      <c r="U691" t="s">
        <v>5656</v>
      </c>
      <c r="V691" t="s">
        <v>5721</v>
      </c>
      <c r="W691" t="s">
        <v>5721</v>
      </c>
      <c r="X691" t="str">
        <f>VLOOKUP(D691,'Info Metodos'!$A$2:$D$90,4,FALSE)</f>
        <v>NO</v>
      </c>
      <c r="Y691" t="str">
        <f>VLOOKUP(D691,'Info Metodos'!$A$2:$D$90,3,FALSE)</f>
        <v>POST</v>
      </c>
    </row>
    <row r="692" spans="1:25">
      <c r="A692" t="s">
        <v>1</v>
      </c>
      <c r="B692" s="19">
        <v>1188</v>
      </c>
      <c r="C692" s="19" t="e">
        <f>VLOOKUP(B692,BaseMetodos!$A$2:$E$1177,3,FALSE)&amp;"."&amp;VLOOKUP(B692,BaseMetodos!$A$2:$E$1177,4,FALSE)</f>
        <v>#N/A</v>
      </c>
      <c r="D692" s="19" t="str">
        <f>VLOOKUP(B692,BaseMetodos!$A$2:$F$2173,5,FALSE)</f>
        <v>abq/fronton/altaOrdenGlobalCuotas</v>
      </c>
      <c r="E692" s="19" t="str">
        <f>VLOOKUP(B692,BaseMetodos!$A$2:$F$2173,6,FALSE)</f>
        <v>abq/fronton/altaOrdenGlobalCuotas</v>
      </c>
      <c r="F692" s="11">
        <v>10200000.050000001</v>
      </c>
      <c r="G692" s="11">
        <v>42808</v>
      </c>
      <c r="H692" s="11" t="s">
        <v>258</v>
      </c>
      <c r="I692" s="11">
        <v>1</v>
      </c>
      <c r="J692" s="11">
        <v>234.77</v>
      </c>
      <c r="K692" s="11" t="s">
        <v>5891</v>
      </c>
      <c r="L692" s="11" t="s">
        <v>5891</v>
      </c>
      <c r="M692" s="11" t="s">
        <v>5949</v>
      </c>
      <c r="N692" s="11" t="s">
        <v>5916</v>
      </c>
      <c r="S692" t="s">
        <v>5882</v>
      </c>
      <c r="T692" s="1" t="str">
        <f t="shared" si="11"/>
        <v>{ "efectivoDiv" : 10200000.05, "instrumento" : 42808, "operacion" : "C", "usuario" : 1, "cotizacion" : 234.77, "fechaLimiteHasta" : "25/11/2026", "fechaLiquidacion" : "25/11/2026", "prerepartos" :  [{"cartera": 99706, "importe": 200000.05 }, {"cartera": 701, "importe": 10000000 }]}</v>
      </c>
      <c r="U692" t="s">
        <v>5656</v>
      </c>
      <c r="V692" t="s">
        <v>5721</v>
      </c>
      <c r="W692" t="s">
        <v>5721</v>
      </c>
      <c r="X692" t="str">
        <f>VLOOKUP(D692,'Info Metodos'!$A$2:$D$90,4,FALSE)</f>
        <v>NO</v>
      </c>
      <c r="Y692" t="str">
        <f>VLOOKUP(D692,'Info Metodos'!$A$2:$D$90,3,FALSE)</f>
        <v>POST</v>
      </c>
    </row>
    <row r="693" spans="1:25">
      <c r="A693" t="s">
        <v>1</v>
      </c>
      <c r="B693" s="19">
        <v>1188</v>
      </c>
      <c r="C693" s="19" t="e">
        <f>VLOOKUP(B693,BaseMetodos!$A$2:$E$1177,3,FALSE)&amp;"."&amp;VLOOKUP(B693,BaseMetodos!$A$2:$E$1177,4,FALSE)</f>
        <v>#N/A</v>
      </c>
      <c r="D693" s="19" t="str">
        <f>VLOOKUP(B693,BaseMetodos!$A$2:$F$2173,5,FALSE)</f>
        <v>abq/fronton/altaOrdenGlobalCuotas</v>
      </c>
      <c r="E693" s="19" t="str">
        <f>VLOOKUP(B693,BaseMetodos!$A$2:$F$2173,6,FALSE)</f>
        <v>abq/fronton/altaOrdenGlobalCuotas</v>
      </c>
      <c r="F693" s="11">
        <v>10200000.050000001</v>
      </c>
      <c r="G693" s="11">
        <v>42808</v>
      </c>
      <c r="H693" s="11" t="s">
        <v>258</v>
      </c>
      <c r="I693" s="11">
        <v>1</v>
      </c>
      <c r="J693" s="11">
        <v>234.77</v>
      </c>
      <c r="K693" s="11" t="s">
        <v>5891</v>
      </c>
      <c r="L693" s="11" t="s">
        <v>5891</v>
      </c>
      <c r="M693" s="11" t="s">
        <v>5950</v>
      </c>
      <c r="N693" s="11" t="s">
        <v>5916</v>
      </c>
      <c r="S693" t="s">
        <v>5883</v>
      </c>
      <c r="T693" s="1" t="str">
        <f t="shared" si="11"/>
        <v>{ "efectivoDiv" : 10200000.05, "instrumento" : 42808, "operacion" : "C", "usuario" : 1, "cotizacion" : 234.77, "fechaLimiteHasta" : "25/11/2026", "fechaLiquidacion" : "25/11/2026", "prerepartos" :  [{"cartera": 999, "importe": 200000.05 }, {"cartera": 701, "importe": 10000000 }]}</v>
      </c>
      <c r="U693" t="s">
        <v>5656</v>
      </c>
      <c r="V693" t="s">
        <v>5721</v>
      </c>
      <c r="W693" t="s">
        <v>5721</v>
      </c>
      <c r="X693" t="str">
        <f>VLOOKUP(D693,'Info Metodos'!$A$2:$D$90,4,FALSE)</f>
        <v>NO</v>
      </c>
      <c r="Y693" t="str">
        <f>VLOOKUP(D693,'Info Metodos'!$A$2:$D$90,3,FALSE)</f>
        <v>POST</v>
      </c>
    </row>
    <row r="694" spans="1:25">
      <c r="A694" t="s">
        <v>1</v>
      </c>
      <c r="B694" s="19">
        <v>1188</v>
      </c>
      <c r="C694" s="19" t="e">
        <f>VLOOKUP(B694,BaseMetodos!$A$2:$E$1177,3,FALSE)&amp;"."&amp;VLOOKUP(B694,BaseMetodos!$A$2:$E$1177,4,FALSE)</f>
        <v>#N/A</v>
      </c>
      <c r="D694" s="19" t="str">
        <f>VLOOKUP(B694,BaseMetodos!$A$2:$F$2173,5,FALSE)</f>
        <v>abq/fronton/altaOrdenGlobalCuotas</v>
      </c>
      <c r="E694" s="19" t="str">
        <f>VLOOKUP(B694,BaseMetodos!$A$2:$F$2173,6,FALSE)</f>
        <v>abq/fronton/altaOrdenGlobalCuotas</v>
      </c>
      <c r="F694" s="98" t="s">
        <v>5884</v>
      </c>
      <c r="G694" s="11">
        <v>42808</v>
      </c>
      <c r="H694" s="11" t="s">
        <v>258</v>
      </c>
      <c r="I694" s="11">
        <v>1</v>
      </c>
      <c r="J694" s="11">
        <v>234.77</v>
      </c>
      <c r="K694" s="11" t="s">
        <v>5891</v>
      </c>
      <c r="L694" s="11" t="s">
        <v>5891</v>
      </c>
      <c r="M694" s="11" t="s">
        <v>5915</v>
      </c>
      <c r="N694" s="11" t="s">
        <v>5916</v>
      </c>
      <c r="S694" t="s">
        <v>5885</v>
      </c>
      <c r="T694" s="1" t="str">
        <f t="shared" si="11"/>
        <v>{ "efectivoDiv" : 100000100000000000000000.05,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94" t="s">
        <v>5656</v>
      </c>
      <c r="V694" t="s">
        <v>5721</v>
      </c>
      <c r="W694" t="s">
        <v>5721</v>
      </c>
      <c r="X694" t="str">
        <f>VLOOKUP(D694,'Info Metodos'!$A$2:$D$90,4,FALSE)</f>
        <v>NO</v>
      </c>
      <c r="Y694" t="str">
        <f>VLOOKUP(D694,'Info Metodos'!$A$2:$D$90,3,FALSE)</f>
        <v>POST</v>
      </c>
    </row>
    <row r="695" spans="1:25">
      <c r="A695" t="s">
        <v>1</v>
      </c>
      <c r="B695" s="19">
        <v>1188</v>
      </c>
      <c r="C695" s="19" t="e">
        <f>VLOOKUP(B695,BaseMetodos!$A$2:$E$1177,3,FALSE)&amp;"."&amp;VLOOKUP(B695,BaseMetodos!$A$2:$E$1177,4,FALSE)</f>
        <v>#N/A</v>
      </c>
      <c r="D695" s="19" t="str">
        <f>VLOOKUP(B695,BaseMetodos!$A$2:$F$2173,5,FALSE)</f>
        <v>abq/fronton/altaOrdenGlobalCuotas</v>
      </c>
      <c r="E695" s="19" t="str">
        <f>VLOOKUP(B695,BaseMetodos!$A$2:$F$2173,6,FALSE)</f>
        <v>abq/fronton/altaOrdenGlobalCuotas</v>
      </c>
      <c r="F695" s="10">
        <v>-10200000.050000001</v>
      </c>
      <c r="G695" s="11">
        <v>42808</v>
      </c>
      <c r="H695" s="11" t="s">
        <v>258</v>
      </c>
      <c r="I695" s="11">
        <v>1</v>
      </c>
      <c r="J695" s="11">
        <v>234.77</v>
      </c>
      <c r="K695" s="11" t="s">
        <v>5891</v>
      </c>
      <c r="L695" s="11" t="s">
        <v>5891</v>
      </c>
      <c r="M695" s="11" t="s">
        <v>5915</v>
      </c>
      <c r="N695" s="11" t="s">
        <v>5916</v>
      </c>
      <c r="S695" t="s">
        <v>5549</v>
      </c>
      <c r="T695" s="1" t="str">
        <f t="shared" si="11"/>
        <v>{ "efectivoDiv" : -10200000.05,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95" t="s">
        <v>5656</v>
      </c>
      <c r="V695" t="s">
        <v>5721</v>
      </c>
      <c r="W695" t="s">
        <v>5721</v>
      </c>
      <c r="X695" t="str">
        <f>VLOOKUP(D695,'Info Metodos'!$A$2:$D$90,4,FALSE)</f>
        <v>NO</v>
      </c>
      <c r="Y695" t="str">
        <f>VLOOKUP(D695,'Info Metodos'!$A$2:$D$90,3,FALSE)</f>
        <v>POST</v>
      </c>
    </row>
    <row r="696" spans="1:25">
      <c r="A696" t="s">
        <v>1</v>
      </c>
      <c r="B696" s="19">
        <v>1188</v>
      </c>
      <c r="C696" s="19" t="e">
        <f>VLOOKUP(B696,BaseMetodos!$A$2:$E$1177,3,FALSE)&amp;"."&amp;VLOOKUP(B696,BaseMetodos!$A$2:$E$1177,4,FALSE)</f>
        <v>#N/A</v>
      </c>
      <c r="D696" s="19" t="str">
        <f>VLOOKUP(B696,BaseMetodos!$A$2:$F$2173,5,FALSE)</f>
        <v>abq/fronton/altaOrdenGlobalCuotas</v>
      </c>
      <c r="E696" s="19" t="str">
        <f>VLOOKUP(B696,BaseMetodos!$A$2:$F$2173,6,FALSE)</f>
        <v>abq/fronton/altaOrdenGlobalCuotas</v>
      </c>
      <c r="F696" s="10">
        <v>0</v>
      </c>
      <c r="G696" s="11">
        <v>42808</v>
      </c>
      <c r="H696" s="11" t="s">
        <v>258</v>
      </c>
      <c r="I696" s="11">
        <v>1</v>
      </c>
      <c r="J696" s="11">
        <v>234.77</v>
      </c>
      <c r="K696" s="11" t="s">
        <v>5891</v>
      </c>
      <c r="L696" s="11" t="s">
        <v>5891</v>
      </c>
      <c r="M696" s="11" t="s">
        <v>5915</v>
      </c>
      <c r="N696" s="11" t="s">
        <v>5916</v>
      </c>
      <c r="S696" t="s">
        <v>1841</v>
      </c>
      <c r="T696" s="1" t="str">
        <f t="shared" si="11"/>
        <v>{ "efectivoDiv" : 0,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96" t="s">
        <v>5656</v>
      </c>
      <c r="V696" t="s">
        <v>5721</v>
      </c>
      <c r="W696" t="s">
        <v>5721</v>
      </c>
      <c r="X696" t="str">
        <f>VLOOKUP(D696,'Info Metodos'!$A$2:$D$90,4,FALSE)</f>
        <v>NO</v>
      </c>
      <c r="Y696" t="str">
        <f>VLOOKUP(D696,'Info Metodos'!$A$2:$D$90,3,FALSE)</f>
        <v>POST</v>
      </c>
    </row>
    <row r="697" spans="1:25">
      <c r="A697" t="s">
        <v>1</v>
      </c>
      <c r="B697" s="19">
        <v>1188</v>
      </c>
      <c r="C697" s="19" t="e">
        <f>VLOOKUP(B697,BaseMetodos!$A$2:$E$1177,3,FALSE)&amp;"."&amp;VLOOKUP(B697,BaseMetodos!$A$2:$E$1177,4,FALSE)</f>
        <v>#N/A</v>
      </c>
      <c r="D697" s="19" t="str">
        <f>VLOOKUP(B697,BaseMetodos!$A$2:$F$2173,5,FALSE)</f>
        <v>abq/fronton/altaOrdenGlobalCuotas</v>
      </c>
      <c r="E697" s="19" t="str">
        <f>VLOOKUP(B697,BaseMetodos!$A$2:$F$2173,6,FALSE)</f>
        <v>abq/fronton/altaOrdenGlobalCuotas</v>
      </c>
      <c r="F697" s="11">
        <v>10200000.050000001</v>
      </c>
      <c r="G697" s="11">
        <v>42808</v>
      </c>
      <c r="H697" s="11" t="s">
        <v>258</v>
      </c>
      <c r="I697" s="11">
        <v>1</v>
      </c>
      <c r="J697" s="10">
        <v>-234.77</v>
      </c>
      <c r="K697" s="11" t="s">
        <v>5891</v>
      </c>
      <c r="L697" s="11" t="s">
        <v>5891</v>
      </c>
      <c r="M697" s="11" t="s">
        <v>5915</v>
      </c>
      <c r="N697" s="11" t="s">
        <v>5916</v>
      </c>
      <c r="S697" t="s">
        <v>5890</v>
      </c>
      <c r="T697" s="1" t="str">
        <f t="shared" si="11"/>
        <v>{ "efectivoDiv" : 10200000.05, "instrumento" : 42808, "operacion" : "C", "usuario" : 1, "cotizacion" : -234.77, "fechaLimiteHasta" : "25/11/2026", "fechaLiquidacion" : "25/11/2026", "prerepartos" :  [{"cartera": 706, "importe": 200000.05 }, {"cartera": 701, "importe": 10000000 }]}</v>
      </c>
      <c r="U697" t="s">
        <v>5656</v>
      </c>
      <c r="V697" t="s">
        <v>5721</v>
      </c>
      <c r="W697" t="s">
        <v>5721</v>
      </c>
      <c r="X697" t="str">
        <f>VLOOKUP(D697,'Info Metodos'!$A$2:$D$90,4,FALSE)</f>
        <v>NO</v>
      </c>
      <c r="Y697" t="str">
        <f>VLOOKUP(D697,'Info Metodos'!$A$2:$D$90,3,FALSE)</f>
        <v>POST</v>
      </c>
    </row>
    <row r="698" spans="1:25">
      <c r="A698" t="s">
        <v>1</v>
      </c>
      <c r="B698" s="19">
        <v>1188</v>
      </c>
      <c r="C698" s="19" t="e">
        <f>VLOOKUP(B698,BaseMetodos!$A$2:$E$1177,3,FALSE)&amp;"."&amp;VLOOKUP(B698,BaseMetodos!$A$2:$E$1177,4,FALSE)</f>
        <v>#N/A</v>
      </c>
      <c r="D698" s="19" t="str">
        <f>VLOOKUP(B698,BaseMetodos!$A$2:$F$2173,5,FALSE)</f>
        <v>abq/fronton/altaOrdenGlobalCuotas</v>
      </c>
      <c r="E698" s="19" t="str">
        <f>VLOOKUP(B698,BaseMetodos!$A$2:$F$2173,6,FALSE)</f>
        <v>abq/fronton/altaOrdenGlobalCuotas</v>
      </c>
      <c r="F698" s="11">
        <v>10200000.050000001</v>
      </c>
      <c r="G698" s="11">
        <v>42808</v>
      </c>
      <c r="H698" s="11" t="s">
        <v>258</v>
      </c>
      <c r="I698" s="11">
        <v>1</v>
      </c>
      <c r="J698" s="11">
        <v>234.77</v>
      </c>
      <c r="K698" s="10" t="s">
        <v>5951</v>
      </c>
      <c r="L698" s="11" t="s">
        <v>5891</v>
      </c>
      <c r="M698" s="11" t="s">
        <v>5915</v>
      </c>
      <c r="N698" s="11" t="s">
        <v>5916</v>
      </c>
      <c r="S698" t="s">
        <v>5893</v>
      </c>
      <c r="T698" s="1" t="str">
        <f t="shared" si="11"/>
        <v>{ "efectivoDiv" : 10200000.05, "instrumento" : 42808, "operacion" : "C", "usuario" : 1, "cotizacion" : 234.77, "fechaLimiteHasta" : "70/11/2026", "fechaLiquidacion" : "25/11/2026", "prerepartos" :  [{"cartera": 706, "importe": 200000.05 }, {"cartera": 701, "importe": 10000000 }]}</v>
      </c>
      <c r="U698" t="s">
        <v>5656</v>
      </c>
      <c r="V698" t="s">
        <v>5721</v>
      </c>
      <c r="W698" t="s">
        <v>5721</v>
      </c>
      <c r="X698" t="str">
        <f>VLOOKUP(D698,'Info Metodos'!$A$2:$D$90,4,FALSE)</f>
        <v>NO</v>
      </c>
      <c r="Y698" t="str">
        <f>VLOOKUP(D698,'Info Metodos'!$A$2:$D$90,3,FALSE)</f>
        <v>POST</v>
      </c>
    </row>
    <row r="699" spans="1:25">
      <c r="A699" t="s">
        <v>1</v>
      </c>
      <c r="B699" s="19">
        <v>1188</v>
      </c>
      <c r="C699" s="19" t="e">
        <f>VLOOKUP(B699,BaseMetodos!$A$2:$E$1177,3,FALSE)&amp;"."&amp;VLOOKUP(B699,BaseMetodos!$A$2:$E$1177,4,FALSE)</f>
        <v>#N/A</v>
      </c>
      <c r="D699" s="19" t="str">
        <f>VLOOKUP(B699,BaseMetodos!$A$2:$F$2173,5,FALSE)</f>
        <v>abq/fronton/altaOrdenGlobalCuotas</v>
      </c>
      <c r="E699" s="19" t="str">
        <f>VLOOKUP(B699,BaseMetodos!$A$2:$F$2173,6,FALSE)</f>
        <v>abq/fronton/altaOrdenGlobalCuotas</v>
      </c>
      <c r="F699" s="11">
        <v>10200000.050000001</v>
      </c>
      <c r="G699" s="11">
        <v>42808</v>
      </c>
      <c r="H699" s="11" t="s">
        <v>258</v>
      </c>
      <c r="I699" s="11">
        <v>1</v>
      </c>
      <c r="J699" s="11">
        <v>234.77</v>
      </c>
      <c r="K699" s="10" t="s">
        <v>5909</v>
      </c>
      <c r="L699" s="11" t="s">
        <v>5891</v>
      </c>
      <c r="M699" s="11" t="s">
        <v>5915</v>
      </c>
      <c r="N699" s="11" t="s">
        <v>5916</v>
      </c>
      <c r="S699" t="s">
        <v>5893</v>
      </c>
      <c r="T699" s="1" t="str">
        <f t="shared" si="11"/>
        <v>{ "efectivoDiv" : 10200000.05, "instrumento" : 42808, "operacion" : "C", "usuario" : 1, "cotizacion" : 234.77, "fechaLimiteHasta" : "25-11-2026", "fechaLiquidacion" : "25/11/2026", "prerepartos" :  [{"cartera": 706, "importe": 200000.05 }, {"cartera": 701, "importe": 10000000 }]}</v>
      </c>
      <c r="U699" t="s">
        <v>5656</v>
      </c>
      <c r="V699" t="s">
        <v>5721</v>
      </c>
      <c r="W699" t="s">
        <v>5721</v>
      </c>
      <c r="X699" t="str">
        <f>VLOOKUP(D699,'Info Metodos'!$A$2:$D$90,4,FALSE)</f>
        <v>NO</v>
      </c>
      <c r="Y699" t="str">
        <f>VLOOKUP(D699,'Info Metodos'!$A$2:$D$90,3,FALSE)</f>
        <v>POST</v>
      </c>
    </row>
    <row r="700" spans="1:25">
      <c r="A700" t="s">
        <v>1</v>
      </c>
      <c r="B700" s="19">
        <v>1188</v>
      </c>
      <c r="C700" s="19" t="e">
        <f>VLOOKUP(B700,BaseMetodos!$A$2:$E$1177,3,FALSE)&amp;"."&amp;VLOOKUP(B700,BaseMetodos!$A$2:$E$1177,4,FALSE)</f>
        <v>#N/A</v>
      </c>
      <c r="D700" s="19" t="str">
        <f>VLOOKUP(B700,BaseMetodos!$A$2:$F$2173,5,FALSE)</f>
        <v>abq/fronton/altaOrdenGlobalCuotas</v>
      </c>
      <c r="E700" s="19" t="str">
        <f>VLOOKUP(B700,BaseMetodos!$A$2:$F$2173,6,FALSE)</f>
        <v>abq/fronton/altaOrdenGlobalCuotas</v>
      </c>
      <c r="F700" s="11">
        <v>10200000.050000001</v>
      </c>
      <c r="G700" s="11">
        <v>42808</v>
      </c>
      <c r="H700" s="11" t="s">
        <v>258</v>
      </c>
      <c r="I700" s="11">
        <v>1</v>
      </c>
      <c r="J700" s="11">
        <v>234.77</v>
      </c>
      <c r="K700" s="11" t="s">
        <v>5891</v>
      </c>
      <c r="L700" s="11" t="s">
        <v>5891</v>
      </c>
      <c r="M700" s="10" t="s">
        <v>5915</v>
      </c>
      <c r="S700" t="s">
        <v>5917</v>
      </c>
      <c r="T700" s="1" t="str">
        <f>"{ "&amp;CONCATENATE(,"""efectivoDiv"""," : ",F700)&amp;", "&amp;CONCATENATE(,"""instrumento"""," : ",G700)&amp;", "&amp;CONCATENATE(,"""operacion"""," : ",H700)&amp;", "&amp;CONCATENATE(,"""usuario"""," : ",I700)&amp;", "&amp;CONCATENATE(,"""cotizacion"""," : ",J700)&amp;", "&amp;CONCATENATE(,"""fechaLimiteHasta"""," : ",K700)&amp;", "&amp;CONCATENATE(,"""fechaLiquidacion"""," : ",L700)&amp;", "&amp;CONCATENATE(,"""prerepartos"""," :  [",M700,,"]")&amp;"}"</f>
        <v>{ "efectivoDiv" : 10200000.05, "instrumento" : 42808, "operacion" : "C", "usuario" : 1, "cotizacion" : 234.77, "fechaLimiteHasta" : "25/11/2026", "fechaLiquidacion" : "25/11/2026", "prerepartos" :  [{"cartera": 706, "importe": 200000.05 }]}</v>
      </c>
      <c r="U700" t="s">
        <v>5656</v>
      </c>
      <c r="V700" t="s">
        <v>5721</v>
      </c>
      <c r="W700" t="s">
        <v>5721</v>
      </c>
      <c r="X700" t="str">
        <f>VLOOKUP(D700,'Info Metodos'!$A$2:$D$90,4,FALSE)</f>
        <v>NO</v>
      </c>
      <c r="Y700" t="str">
        <f>VLOOKUP(D700,'Info Metodos'!$A$2:$D$90,3,FALSE)</f>
        <v>POST</v>
      </c>
    </row>
    <row r="701" spans="1:25">
      <c r="A701" t="s">
        <v>1</v>
      </c>
      <c r="B701" s="19">
        <v>1188</v>
      </c>
      <c r="C701" s="19" t="e">
        <f>VLOOKUP(B701,BaseMetodos!$A$2:$E$1177,3,FALSE)&amp;"."&amp;VLOOKUP(B701,BaseMetodos!$A$2:$E$1177,4,FALSE)</f>
        <v>#N/A</v>
      </c>
      <c r="D701" s="19" t="str">
        <f>VLOOKUP(B701,BaseMetodos!$A$2:$F$2173,5,FALSE)</f>
        <v>abq/fronton/altaOrdenGlobalCuotas</v>
      </c>
      <c r="E701" s="19" t="str">
        <f>VLOOKUP(B701,BaseMetodos!$A$2:$F$2173,6,FALSE)</f>
        <v>abq/fronton/altaOrdenGlobalCuotas</v>
      </c>
      <c r="F701" s="11">
        <v>10200000.050000001</v>
      </c>
      <c r="G701" s="11">
        <v>42808</v>
      </c>
      <c r="H701" s="11" t="s">
        <v>258</v>
      </c>
      <c r="I701" s="11">
        <v>1</v>
      </c>
      <c r="J701" s="11">
        <v>234.77</v>
      </c>
      <c r="K701" s="11" t="s">
        <v>5891</v>
      </c>
      <c r="L701" s="11" t="s">
        <v>5891</v>
      </c>
      <c r="M701" s="10" t="s">
        <v>5915</v>
      </c>
      <c r="N701" s="10" t="s">
        <v>5916</v>
      </c>
      <c r="O701" s="10" t="s">
        <v>5919</v>
      </c>
      <c r="S701" t="s">
        <v>5918</v>
      </c>
      <c r="T701" s="1" t="str">
        <f t="shared" ref="T701:T706" si="13">"{ "&amp;CONCATENATE(,"""efectivoDiv"""," : ",F701)&amp;", "&amp;CONCATENATE(,"""instrumento"""," : ",G701)&amp;", "&amp;CONCATENATE(,"""operacion"""," : ",H701)&amp;", "&amp;CONCATENATE(,"""usuario"""," : ",I701)&amp;", "&amp;CONCATENATE(,"""cotizacion"""," : ",J701)&amp;", "&amp;CONCATENATE(,"""fechaLimiteHasta"""," : ",K701)&amp;", "&amp;CONCATENATE(,"""fechaLiquidacion"""," : ",L701)&amp;", "&amp;CONCATENATE(,"""prerepartos"""," :  [",M701,", ",N701,", ",O701,"]")&amp;"}"</f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10000000 }, {"cartera": 710, "importe": 10000000 }]}</v>
      </c>
      <c r="U701" t="s">
        <v>5656</v>
      </c>
      <c r="V701" t="s">
        <v>5721</v>
      </c>
      <c r="W701" t="s">
        <v>5721</v>
      </c>
      <c r="X701" t="str">
        <f>VLOOKUP(D701,'Info Metodos'!$A$2:$D$90,4,FALSE)</f>
        <v>NO</v>
      </c>
      <c r="Y701" t="str">
        <f>VLOOKUP(D701,'Info Metodos'!$A$2:$D$90,3,FALSE)</f>
        <v>POST</v>
      </c>
    </row>
    <row r="702" spans="1:25">
      <c r="A702" t="s">
        <v>1</v>
      </c>
      <c r="B702" s="19">
        <v>1188</v>
      </c>
      <c r="C702" s="19" t="e">
        <f>VLOOKUP(B702,BaseMetodos!$A$2:$E$1177,3,FALSE)&amp;"."&amp;VLOOKUP(B702,BaseMetodos!$A$2:$E$1177,4,FALSE)</f>
        <v>#N/A</v>
      </c>
      <c r="D702" s="19" t="str">
        <f>VLOOKUP(B702,BaseMetodos!$A$2:$F$2173,5,FALSE)</f>
        <v>abq/fronton/altaOrdenGlobalCuotas</v>
      </c>
      <c r="E702" s="19" t="str">
        <f>VLOOKUP(B702,BaseMetodos!$A$2:$F$2173,6,FALSE)</f>
        <v>abq/fronton/altaOrdenGlobalCuotas</v>
      </c>
      <c r="F702" s="11">
        <v>30000000</v>
      </c>
      <c r="G702" s="11">
        <v>42808</v>
      </c>
      <c r="H702" s="11" t="s">
        <v>258</v>
      </c>
      <c r="I702" s="11">
        <v>1</v>
      </c>
      <c r="J702" s="11">
        <v>234.77</v>
      </c>
      <c r="K702" s="11" t="s">
        <v>5891</v>
      </c>
      <c r="L702" s="11" t="s">
        <v>5891</v>
      </c>
      <c r="M702" s="10" t="s">
        <v>5952</v>
      </c>
      <c r="N702" s="10" t="s">
        <v>5952</v>
      </c>
      <c r="O702" s="104" t="s">
        <v>5919</v>
      </c>
      <c r="S702" t="s">
        <v>5953</v>
      </c>
      <c r="T702" s="1" t="str">
        <f t="shared" si="13"/>
        <v>{ "efectivoDiv" : 30000000, "instrumento" : 42808, "operacion" : "C", "usuario" : 1, "cotizacion" : 234.77, "fechaLimiteHasta" : "25/11/2026", "fechaLiquidacion" : "25/11/2026", "prerepartos" :  [{"cartera": 706, "importe": 10000000 }, {"cartera": 706, "importe": 10000000 }, {"cartera": 710, "importe": 10000000 }]}</v>
      </c>
      <c r="U702" t="s">
        <v>5656</v>
      </c>
      <c r="V702" t="s">
        <v>5721</v>
      </c>
      <c r="W702" t="s">
        <v>5721</v>
      </c>
      <c r="X702" t="str">
        <f>VLOOKUP(D702,'Info Metodos'!$A$2:$D$90,4,FALSE)</f>
        <v>NO</v>
      </c>
      <c r="Y702" t="str">
        <f>VLOOKUP(D702,'Info Metodos'!$A$2:$D$90,3,FALSE)</f>
        <v>POST</v>
      </c>
    </row>
    <row r="703" spans="1:25">
      <c r="A703" t="s">
        <v>1</v>
      </c>
      <c r="B703" s="19">
        <v>1188</v>
      </c>
      <c r="C703" s="19" t="e">
        <f>VLOOKUP(B703,BaseMetodos!$A$2:$E$1177,3,FALSE)&amp;"."&amp;VLOOKUP(B703,BaseMetodos!$A$2:$E$1177,4,FALSE)</f>
        <v>#N/A</v>
      </c>
      <c r="D703" s="19" t="str">
        <f>VLOOKUP(B703,BaseMetodos!$A$2:$F$2173,5,FALSE)</f>
        <v>abq/fronton/altaOrdenGlobalCuotas</v>
      </c>
      <c r="E703" s="19" t="str">
        <f>VLOOKUP(B703,BaseMetodos!$A$2:$F$2173,6,FALSE)</f>
        <v>abq/fronton/altaOrdenGlobalCuotas</v>
      </c>
      <c r="F703" s="11">
        <v>10200000.050000001</v>
      </c>
      <c r="G703" s="11">
        <v>42808</v>
      </c>
      <c r="H703" s="11" t="s">
        <v>258</v>
      </c>
      <c r="I703" s="11">
        <v>1</v>
      </c>
      <c r="J703" s="11">
        <v>234.77</v>
      </c>
      <c r="K703" s="11" t="s">
        <v>5891</v>
      </c>
      <c r="L703" s="11" t="s">
        <v>5891</v>
      </c>
      <c r="M703" s="10" t="s">
        <v>5921</v>
      </c>
      <c r="N703" s="10" t="s">
        <v>5922</v>
      </c>
      <c r="S703" t="s">
        <v>5910</v>
      </c>
      <c r="T703" s="1" t="str">
        <f t="shared" si="13"/>
        <v>{ "efectivoDiv" : 10200000.05, "instrumento" : 42808, "operacion" : "C", "usuario" : 1, "cotizacion" : 234.77, "fechaLimiteHasta" : "25/11/2026", "fechaLiquidacion" : "25/11/2026", "prerepartos" :  [{"cartera": 706, "importe": 3400000.01666667 }, {"cartera": 701, "importe": 6800000.03333333 }, ]}</v>
      </c>
      <c r="U703" t="s">
        <v>5656</v>
      </c>
      <c r="V703" t="s">
        <v>5721</v>
      </c>
      <c r="W703" t="s">
        <v>5721</v>
      </c>
      <c r="X703" t="str">
        <f>VLOOKUP(D703,'Info Metodos'!$A$2:$D$90,4,FALSE)</f>
        <v>NO</v>
      </c>
      <c r="Y703" t="str">
        <f>VLOOKUP(D703,'Info Metodos'!$A$2:$D$90,3,FALSE)</f>
        <v>POST</v>
      </c>
    </row>
    <row r="704" spans="1:25">
      <c r="A704" t="s">
        <v>1</v>
      </c>
      <c r="B704" s="19">
        <v>1188</v>
      </c>
      <c r="C704" s="19" t="e">
        <f>VLOOKUP(B704,BaseMetodos!$A$2:$E$1177,3,FALSE)&amp;"."&amp;VLOOKUP(B704,BaseMetodos!$A$2:$E$1177,4,FALSE)</f>
        <v>#N/A</v>
      </c>
      <c r="D704" s="19" t="str">
        <f>VLOOKUP(B704,BaseMetodos!$A$2:$F$2173,5,FALSE)</f>
        <v>abq/fronton/altaOrdenGlobalCuotas</v>
      </c>
      <c r="E704" s="19" t="str">
        <f>VLOOKUP(B704,BaseMetodos!$A$2:$F$2173,6,FALSE)</f>
        <v>abq/fronton/altaOrdenGlobalCuotas</v>
      </c>
      <c r="F704" s="11">
        <v>10200000.050000001</v>
      </c>
      <c r="G704" s="11">
        <v>42808</v>
      </c>
      <c r="H704" s="11" t="s">
        <v>258</v>
      </c>
      <c r="I704" s="11">
        <v>1</v>
      </c>
      <c r="J704" s="11">
        <v>234.77</v>
      </c>
      <c r="K704" s="10" t="s">
        <v>5923</v>
      </c>
      <c r="L704" s="11" t="s">
        <v>5891</v>
      </c>
      <c r="M704" s="11" t="s">
        <v>5915</v>
      </c>
      <c r="N704" s="11" t="s">
        <v>5916</v>
      </c>
      <c r="S704" t="s">
        <v>5912</v>
      </c>
      <c r="T704" s="1" t="str">
        <f t="shared" si="13"/>
        <v>{ "efectivoDiv" : 10200000.05, "instrumento" : 42808, "operacion" : "C", "usuario" : 1, "cotizacion" : 234.77, "fechaLimiteHasta" : "25/11/2023", "fechaLiquidacion" : "25/11/2026", "prerepartos" :  [{"cartera": 706, "importe": 200000.05 }, {"cartera": 701, "importe": 10000000 }, ]}</v>
      </c>
      <c r="U704" t="s">
        <v>5656</v>
      </c>
      <c r="V704" t="s">
        <v>5721</v>
      </c>
      <c r="W704" t="s">
        <v>5721</v>
      </c>
      <c r="X704" t="str">
        <f>VLOOKUP(D704,'Info Metodos'!$A$2:$D$90,4,FALSE)</f>
        <v>NO</v>
      </c>
      <c r="Y704" t="str">
        <f>VLOOKUP(D704,'Info Metodos'!$A$2:$D$90,3,FALSE)</f>
        <v>POST</v>
      </c>
    </row>
    <row r="705" spans="1:25">
      <c r="A705" t="s">
        <v>1</v>
      </c>
      <c r="B705" s="19">
        <v>1188</v>
      </c>
      <c r="C705" s="19" t="e">
        <f>VLOOKUP(B705,BaseMetodos!$A$2:$E$1177,3,FALSE)&amp;"."&amp;VLOOKUP(B705,BaseMetodos!$A$2:$E$1177,4,FALSE)</f>
        <v>#N/A</v>
      </c>
      <c r="D705" s="19" t="str">
        <f>VLOOKUP(B705,BaseMetodos!$A$2:$F$2173,5,FALSE)</f>
        <v>abq/fronton/altaOrdenGlobalCuotas</v>
      </c>
      <c r="E705" s="19" t="str">
        <f>VLOOKUP(B705,BaseMetodos!$A$2:$F$2173,6,FALSE)</f>
        <v>abq/fronton/altaOrdenGlobalCuotas</v>
      </c>
      <c r="F705" s="10">
        <v>10200000.050000001</v>
      </c>
      <c r="G705" s="11">
        <v>42808</v>
      </c>
      <c r="H705" s="11" t="s">
        <v>258</v>
      </c>
      <c r="I705" s="11">
        <v>1</v>
      </c>
      <c r="J705" s="11">
        <v>234.77</v>
      </c>
      <c r="K705" s="11" t="s">
        <v>5891</v>
      </c>
      <c r="L705" s="11" t="s">
        <v>5891</v>
      </c>
      <c r="M705" s="10" t="s">
        <v>5924</v>
      </c>
      <c r="N705" s="10" t="s">
        <v>5916</v>
      </c>
      <c r="S705" t="s">
        <v>5925</v>
      </c>
      <c r="T705" s="1" t="str">
        <f t="shared" si="13"/>
        <v>{ "efectivoDiv" : 10200000.05, "instrumento" : 42808, "operacion" : "C", "usuario" : 1, "cotizacion" : 234.77, "fechaLimiteHasta" : "25/11/2026", "fechaLiquidacion" : "25/11/2026", "prerepartos" :  [{"cartera": 706, "importe": 100000.05 }, {"cartera": 701, "importe": 10000000 }, ]}</v>
      </c>
      <c r="U705" t="s">
        <v>5656</v>
      </c>
      <c r="V705" t="s">
        <v>5721</v>
      </c>
      <c r="W705" t="s">
        <v>5721</v>
      </c>
      <c r="X705" t="str">
        <f>VLOOKUP(D705,'Info Metodos'!$A$2:$D$90,4,FALSE)</f>
        <v>NO</v>
      </c>
      <c r="Y705" t="str">
        <f>VLOOKUP(D705,'Info Metodos'!$A$2:$D$90,3,FALSE)</f>
        <v>POST</v>
      </c>
    </row>
    <row r="706" spans="1:25" s="87" customFormat="1" ht="15" thickBot="1">
      <c r="A706" s="87" t="s">
        <v>1</v>
      </c>
      <c r="B706" s="84">
        <v>1188</v>
      </c>
      <c r="C706" s="84" t="e">
        <f>VLOOKUP(B706,BaseMetodos!$A$2:$E$1177,3,FALSE)&amp;"."&amp;VLOOKUP(B706,BaseMetodos!$A$2:$E$1177,4,FALSE)</f>
        <v>#N/A</v>
      </c>
      <c r="D706" s="84" t="str">
        <f>VLOOKUP(B706,BaseMetodos!$A$2:$F$2173,5,FALSE)</f>
        <v>abq/fronton/altaOrdenGlobalCuotas</v>
      </c>
      <c r="E706" s="84" t="str">
        <f>VLOOKUP(B706,BaseMetodos!$A$2:$F$2173,6,FALSE)</f>
        <v>abq/fronton/altaOrdenGlobalCuotas</v>
      </c>
      <c r="F706" s="86">
        <v>10200000.050000001</v>
      </c>
      <c r="G706" s="86">
        <v>42808</v>
      </c>
      <c r="H706" s="86" t="s">
        <v>258</v>
      </c>
      <c r="I706" s="86">
        <v>1</v>
      </c>
      <c r="J706" s="86">
        <v>234.77</v>
      </c>
      <c r="K706" s="86" t="s">
        <v>5891</v>
      </c>
      <c r="L706" s="86" t="s">
        <v>5891</v>
      </c>
      <c r="M706" s="86" t="s">
        <v>5915</v>
      </c>
      <c r="N706" s="85" t="s">
        <v>5954</v>
      </c>
      <c r="O706" s="86"/>
      <c r="P706" s="86"/>
      <c r="Q706" s="86"/>
      <c r="R706" s="86"/>
      <c r="S706" s="87" t="s">
        <v>5926</v>
      </c>
      <c r="T706" s="97" t="str">
        <f t="shared" si="13"/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20000000 }, ]}</v>
      </c>
      <c r="U706" s="87" t="s">
        <v>5656</v>
      </c>
      <c r="V706" s="87" t="s">
        <v>5721</v>
      </c>
      <c r="W706" s="87" t="s">
        <v>5721</v>
      </c>
      <c r="X706" s="87" t="str">
        <f>VLOOKUP(D706,'Info Metodos'!$A$2:$D$90,4,FALSE)</f>
        <v>NO</v>
      </c>
      <c r="Y706" s="87" t="str">
        <f>VLOOKUP(D706,'Info Metodos'!$A$2:$D$90,3,FALSE)</f>
        <v>POST</v>
      </c>
    </row>
    <row r="707" spans="1:25">
      <c r="A707" t="s">
        <v>1</v>
      </c>
      <c r="B707" s="19">
        <v>1189</v>
      </c>
      <c r="C707" s="19" t="e">
        <f>VLOOKUP(B707,BaseMetodos!$A$2:$E$1177,3,FALSE)&amp;"."&amp;VLOOKUP(B707,BaseMetodos!$A$2:$E$1177,4,FALSE)</f>
        <v>#N/A</v>
      </c>
      <c r="D707" s="19" t="str">
        <f>VLOOKUP(B707,BaseMetodos!$A$2:$F$2173,5,FALSE)</f>
        <v>abq/fronton/altaOrdenCuotas</v>
      </c>
      <c r="E707" s="19" t="str">
        <f>VLOOKUP(B707,BaseMetodos!$A$2:$F$2173,6,FALSE)</f>
        <v>abq/fronton/altaOrdenCuotas</v>
      </c>
      <c r="F707" s="11">
        <v>706</v>
      </c>
      <c r="G707" s="11">
        <v>10200000.050000001</v>
      </c>
      <c r="H707" s="11">
        <v>42808</v>
      </c>
      <c r="I707" s="11" t="s">
        <v>258</v>
      </c>
      <c r="J707" s="11">
        <v>1</v>
      </c>
      <c r="K707" s="11">
        <v>235.67</v>
      </c>
      <c r="L707" s="11" t="s">
        <v>5891</v>
      </c>
      <c r="M707" s="11" t="s">
        <v>5902</v>
      </c>
      <c r="S707" t="s">
        <v>5879</v>
      </c>
      <c r="T707" s="2" t="str">
        <f>paramGPL(BaseParametros!$C$439:$E$447,F707:M707)</f>
        <v>{"cartera":706, "efctivoDiv":10200000.05, "instrumento":42808, "operacion":"C", "usuario":1, "cotizacion":235.67, "fechaLimiteHasta":"25/11/2026", "fechaLiquidacion":"26/11/2026"}</v>
      </c>
      <c r="U707" t="s">
        <v>5656</v>
      </c>
      <c r="V707" t="s">
        <v>5721</v>
      </c>
      <c r="W707" t="s">
        <v>5721</v>
      </c>
      <c r="X707" t="str">
        <f>VLOOKUP(D707,'Info Metodos'!$A$2:$D$90,4,FALSE)</f>
        <v>NO</v>
      </c>
      <c r="Y707" t="str">
        <f>VLOOKUP(D707,'Info Metodos'!$A$2:$D$90,3,FALSE)</f>
        <v>POST</v>
      </c>
    </row>
    <row r="708" spans="1:25">
      <c r="A708" t="s">
        <v>1</v>
      </c>
      <c r="B708" s="19">
        <v>1189</v>
      </c>
      <c r="C708" s="19" t="e">
        <f>VLOOKUP(B708,BaseMetodos!$A$2:$E$1177,3,FALSE)&amp;"."&amp;VLOOKUP(B708,BaseMetodos!$A$2:$E$1177,4,FALSE)</f>
        <v>#N/A</v>
      </c>
      <c r="D708" s="19" t="str">
        <f>VLOOKUP(B708,BaseMetodos!$A$2:$F$2173,5,FALSE)</f>
        <v>abq/fronton/altaOrdenCuotas</v>
      </c>
      <c r="E708" s="19" t="str">
        <f>VLOOKUP(B708,BaseMetodos!$A$2:$F$2173,6,FALSE)</f>
        <v>abq/fronton/altaOrdenCuotas</v>
      </c>
      <c r="F708" s="11">
        <v>706</v>
      </c>
      <c r="G708" s="11">
        <v>10200000.050000001</v>
      </c>
      <c r="H708" s="11">
        <v>42808</v>
      </c>
      <c r="I708" s="10" t="s">
        <v>5419</v>
      </c>
      <c r="J708" s="11">
        <v>1</v>
      </c>
      <c r="K708" s="11">
        <v>235.67</v>
      </c>
      <c r="L708" s="11" t="s">
        <v>5891</v>
      </c>
      <c r="M708" s="11" t="s">
        <v>5902</v>
      </c>
      <c r="S708" t="s">
        <v>5888</v>
      </c>
      <c r="T708" s="2" t="str">
        <f>paramGPL(BaseParametros!$C$439:$E$447,F708:M708)</f>
        <v>{"cartera":706, "efctivoDiv":10200000.05, "instrumento":42808, "operacion":"V", "usuario":1, "cotizacion":235.67, "fechaLimiteHasta":"25/11/2026", "fechaLiquidacion":"26/11/2026"}</v>
      </c>
      <c r="U708" t="s">
        <v>5656</v>
      </c>
      <c r="V708" t="s">
        <v>5721</v>
      </c>
      <c r="W708" t="s">
        <v>5721</v>
      </c>
      <c r="X708" t="str">
        <f>VLOOKUP(D708,'Info Metodos'!$A$2:$D$90,4,FALSE)</f>
        <v>NO</v>
      </c>
      <c r="Y708" t="str">
        <f>VLOOKUP(D708,'Info Metodos'!$A$2:$D$90,3,FALSE)</f>
        <v>POST</v>
      </c>
    </row>
    <row r="709" spans="1:25">
      <c r="A709" t="s">
        <v>1</v>
      </c>
      <c r="B709" s="19">
        <v>1189</v>
      </c>
      <c r="C709" s="19" t="e">
        <f>VLOOKUP(B709,BaseMetodos!$A$2:$E$1177,3,FALSE)&amp;"."&amp;VLOOKUP(B709,BaseMetodos!$A$2:$E$1177,4,FALSE)</f>
        <v>#N/A</v>
      </c>
      <c r="D709" s="19" t="str">
        <f>VLOOKUP(B709,BaseMetodos!$A$2:$F$2173,5,FALSE)</f>
        <v>abq/fronton/altaOrdenCuotas</v>
      </c>
      <c r="E709" s="19" t="str">
        <f>VLOOKUP(B709,BaseMetodos!$A$2:$F$2173,6,FALSE)</f>
        <v>abq/fronton/altaOrdenCuotas</v>
      </c>
      <c r="F709" s="11">
        <v>706</v>
      </c>
      <c r="G709" s="11">
        <v>10200000.050000001</v>
      </c>
      <c r="H709" s="11">
        <v>42808</v>
      </c>
      <c r="I709" s="10" t="s">
        <v>5419</v>
      </c>
      <c r="J709" s="11">
        <v>1</v>
      </c>
      <c r="K709" s="11">
        <v>235.67</v>
      </c>
      <c r="L709" s="11" t="s">
        <v>5891</v>
      </c>
      <c r="M709" s="11" t="s">
        <v>5902</v>
      </c>
      <c r="S709" t="s">
        <v>5889</v>
      </c>
      <c r="T709" s="2" t="str">
        <f>paramGPL(BaseParametros!$C$439:$E$447,F709:M709)</f>
        <v>{"cartera":706, "efctivoDiv":10200000.05, "instrumento":42808, "operacion":"V", "usuario":1, "cotizacion":235.67, "fechaLimiteHasta":"25/11/2026", "fechaLiquidacion":"26/11/2026"}</v>
      </c>
      <c r="U709" t="s">
        <v>5656</v>
      </c>
      <c r="V709" t="s">
        <v>5721</v>
      </c>
      <c r="W709" t="s">
        <v>5721</v>
      </c>
      <c r="X709" t="str">
        <f>VLOOKUP(D709,'Info Metodos'!$A$2:$D$90,4,FALSE)</f>
        <v>NO</v>
      </c>
      <c r="Y709" t="str">
        <f>VLOOKUP(D709,'Info Metodos'!$A$2:$D$90,3,FALSE)</f>
        <v>POST</v>
      </c>
    </row>
    <row r="710" spans="1:25">
      <c r="A710" t="s">
        <v>1</v>
      </c>
      <c r="B710" s="19">
        <v>1189</v>
      </c>
      <c r="C710" s="19" t="e">
        <f>VLOOKUP(B710,BaseMetodos!$A$2:$E$1177,3,FALSE)&amp;"."&amp;VLOOKUP(B710,BaseMetodos!$A$2:$E$1177,4,FALSE)</f>
        <v>#N/A</v>
      </c>
      <c r="D710" s="19" t="str">
        <f>VLOOKUP(B710,BaseMetodos!$A$2:$F$2173,5,FALSE)</f>
        <v>abq/fronton/altaOrdenCuotas</v>
      </c>
      <c r="E710" s="19" t="str">
        <f>VLOOKUP(B710,BaseMetodos!$A$2:$F$2173,6,FALSE)</f>
        <v>abq/fronton/altaOrdenCuotas</v>
      </c>
      <c r="F710" s="11">
        <v>706</v>
      </c>
      <c r="G710" s="11">
        <v>10200000.050000001</v>
      </c>
      <c r="H710" s="11">
        <v>42808</v>
      </c>
      <c r="I710" s="10" t="s">
        <v>5584</v>
      </c>
      <c r="J710" s="11">
        <v>1</v>
      </c>
      <c r="K710" s="11">
        <v>235.67</v>
      </c>
      <c r="L710" s="11" t="s">
        <v>5891</v>
      </c>
      <c r="M710" s="11" t="s">
        <v>5902</v>
      </c>
      <c r="S710" t="s">
        <v>5880</v>
      </c>
      <c r="T710" s="2" t="str">
        <f>paramGPL(BaseParametros!$C$439:$E$447,F710:M710)</f>
        <v>{"cartera":706, "efctivoDiv":10200000.05, "instrumento":42808, "operacion":"X", "usuario":1, "cotizacion":235.67, "fechaLimiteHasta":"25/11/2026", "fechaLiquidacion":"26/11/2026"}</v>
      </c>
      <c r="U710" t="s">
        <v>5656</v>
      </c>
      <c r="V710" t="s">
        <v>5721</v>
      </c>
      <c r="W710" t="s">
        <v>5721</v>
      </c>
      <c r="X710" t="str">
        <f>VLOOKUP(D710,'Info Metodos'!$A$2:$D$90,4,FALSE)</f>
        <v>NO</v>
      </c>
      <c r="Y710" t="str">
        <f>VLOOKUP(D710,'Info Metodos'!$A$2:$D$90,3,FALSE)</f>
        <v>POST</v>
      </c>
    </row>
    <row r="711" spans="1:25">
      <c r="A711" t="s">
        <v>1</v>
      </c>
      <c r="B711" s="19">
        <v>1189</v>
      </c>
      <c r="C711" s="19" t="e">
        <f>VLOOKUP(B711,BaseMetodos!$A$2:$E$1177,3,FALSE)&amp;"."&amp;VLOOKUP(B711,BaseMetodos!$A$2:$E$1177,4,FALSE)</f>
        <v>#N/A</v>
      </c>
      <c r="D711" s="19" t="str">
        <f>VLOOKUP(B711,BaseMetodos!$A$2:$F$2173,5,FALSE)</f>
        <v>abq/fronton/altaOrdenCuotas</v>
      </c>
      <c r="E711" s="19" t="str">
        <f>VLOOKUP(B711,BaseMetodos!$A$2:$F$2173,6,FALSE)</f>
        <v>abq/fronton/altaOrdenCuotas</v>
      </c>
      <c r="F711" s="11">
        <v>706</v>
      </c>
      <c r="G711" s="11">
        <v>10200000.050000001</v>
      </c>
      <c r="H711" s="10">
        <v>5</v>
      </c>
      <c r="I711" s="11" t="s">
        <v>258</v>
      </c>
      <c r="J711" s="11">
        <v>1</v>
      </c>
      <c r="K711" s="11">
        <v>235.67</v>
      </c>
      <c r="L711" s="11" t="s">
        <v>5891</v>
      </c>
      <c r="M711" s="11" t="s">
        <v>5902</v>
      </c>
      <c r="S711" t="s">
        <v>5940</v>
      </c>
      <c r="T711" s="2" t="str">
        <f>paramGPL(BaseParametros!$C$439:$E$447,F711:M711)</f>
        <v>{"cartera":706, "efctivoDiv":10200000.05, "instrumento":5, "operacion":"C", "usuario":1, "cotizacion":235.67, "fechaLimiteHasta":"25/11/2026", "fechaLiquidacion":"26/11/2026"}</v>
      </c>
      <c r="U711" t="s">
        <v>5656</v>
      </c>
      <c r="V711" t="s">
        <v>5721</v>
      </c>
      <c r="W711" t="s">
        <v>5721</v>
      </c>
      <c r="X711" t="str">
        <f>VLOOKUP(D711,'Info Metodos'!$A$2:$D$90,4,FALSE)</f>
        <v>NO</v>
      </c>
      <c r="Y711" t="str">
        <f>VLOOKUP(D711,'Info Metodos'!$A$2:$D$90,3,FALSE)</f>
        <v>POST</v>
      </c>
    </row>
    <row r="712" spans="1:25">
      <c r="A712" t="s">
        <v>1</v>
      </c>
      <c r="B712" s="19">
        <v>1189</v>
      </c>
      <c r="C712" s="19" t="e">
        <f>VLOOKUP(B712,BaseMetodos!$A$2:$E$1177,3,FALSE)&amp;"."&amp;VLOOKUP(B712,BaseMetodos!$A$2:$E$1177,4,FALSE)</f>
        <v>#N/A</v>
      </c>
      <c r="D712" s="19" t="str">
        <f>VLOOKUP(B712,BaseMetodos!$A$2:$F$2173,5,FALSE)</f>
        <v>abq/fronton/altaOrdenCuotas</v>
      </c>
      <c r="E712" s="19" t="str">
        <f>VLOOKUP(B712,BaseMetodos!$A$2:$F$2173,6,FALSE)</f>
        <v>abq/fronton/altaOrdenCuotas</v>
      </c>
      <c r="F712" s="11">
        <v>706</v>
      </c>
      <c r="G712" s="11">
        <v>10200000.050000001</v>
      </c>
      <c r="H712" s="10">
        <v>0</v>
      </c>
      <c r="I712" s="11" t="s">
        <v>258</v>
      </c>
      <c r="J712" s="11">
        <v>1</v>
      </c>
      <c r="K712" s="11">
        <v>235.67</v>
      </c>
      <c r="L712" s="11" t="s">
        <v>5891</v>
      </c>
      <c r="M712" s="11" t="s">
        <v>5902</v>
      </c>
      <c r="S712" t="s">
        <v>5583</v>
      </c>
      <c r="T712" s="2" t="str">
        <f>paramGPL(BaseParametros!$C$439:$E$447,F712:M712)</f>
        <v>{"cartera":706, "efctivoDiv":10200000.05, "instrumento":0, "operacion":"C", "usuario":1, "cotizacion":235.67, "fechaLimiteHasta":"25/11/2026", "fechaLiquidacion":"26/11/2026"}</v>
      </c>
      <c r="U712" t="s">
        <v>5656</v>
      </c>
      <c r="V712" t="s">
        <v>5721</v>
      </c>
      <c r="W712" t="s">
        <v>5721</v>
      </c>
      <c r="X712" t="str">
        <f>VLOOKUP(D712,'Info Metodos'!$A$2:$D$90,4,FALSE)</f>
        <v>NO</v>
      </c>
      <c r="Y712" t="str">
        <f>VLOOKUP(D712,'Info Metodos'!$A$2:$D$90,3,FALSE)</f>
        <v>POST</v>
      </c>
    </row>
    <row r="713" spans="1:25">
      <c r="A713" t="s">
        <v>1</v>
      </c>
      <c r="B713" s="19">
        <v>1189</v>
      </c>
      <c r="C713" s="19" t="e">
        <f>VLOOKUP(B713,BaseMetodos!$A$2:$E$1177,3,FALSE)&amp;"."&amp;VLOOKUP(B713,BaseMetodos!$A$2:$E$1177,4,FALSE)</f>
        <v>#N/A</v>
      </c>
      <c r="D713" s="19" t="str">
        <f>VLOOKUP(B713,BaseMetodos!$A$2:$F$2173,5,FALSE)</f>
        <v>abq/fronton/altaOrdenCuotas</v>
      </c>
      <c r="E713" s="19" t="str">
        <f>VLOOKUP(B713,BaseMetodos!$A$2:$F$2173,6,FALSE)</f>
        <v>abq/fronton/altaOrdenCuotas</v>
      </c>
      <c r="F713" s="11">
        <v>706</v>
      </c>
      <c r="G713" s="11">
        <v>10200000.050000001</v>
      </c>
      <c r="H713" s="10">
        <v>37377</v>
      </c>
      <c r="I713" s="11" t="s">
        <v>258</v>
      </c>
      <c r="J713" s="11">
        <v>1</v>
      </c>
      <c r="K713" s="11">
        <v>235.67</v>
      </c>
      <c r="L713" s="11" t="s">
        <v>5891</v>
      </c>
      <c r="M713" s="11" t="s">
        <v>5902</v>
      </c>
      <c r="S713" t="s">
        <v>5931</v>
      </c>
      <c r="T713" s="2" t="str">
        <f>paramGPL(BaseParametros!$C$439:$E$447,F713:M713)</f>
        <v>{"cartera":706, "efctivoDiv":10200000.05, "instrumento":37377, "operacion":"C", "usuario":1, "cotizacion":235.67, "fechaLimiteHasta":"25/11/2026", "fechaLiquidacion":"26/11/2026"}</v>
      </c>
      <c r="U713" t="s">
        <v>5656</v>
      </c>
      <c r="V713" t="s">
        <v>5721</v>
      </c>
      <c r="W713" t="s">
        <v>5721</v>
      </c>
      <c r="X713" t="str">
        <f>VLOOKUP(D713,'Info Metodos'!$A$2:$D$90,4,FALSE)</f>
        <v>NO</v>
      </c>
      <c r="Y713" t="str">
        <f>VLOOKUP(D713,'Info Metodos'!$A$2:$D$90,3,FALSE)</f>
        <v>POST</v>
      </c>
    </row>
    <row r="714" spans="1:25">
      <c r="A714" t="s">
        <v>1</v>
      </c>
      <c r="B714" s="19">
        <v>1189</v>
      </c>
      <c r="C714" s="19" t="e">
        <f>VLOOKUP(B714,BaseMetodos!$A$2:$E$1177,3,FALSE)&amp;"."&amp;VLOOKUP(B714,BaseMetodos!$A$2:$E$1177,4,FALSE)</f>
        <v>#N/A</v>
      </c>
      <c r="D714" s="19" t="str">
        <f>VLOOKUP(B714,BaseMetodos!$A$2:$F$2173,5,FALSE)</f>
        <v>abq/fronton/altaOrdenCuotas</v>
      </c>
      <c r="E714" s="19" t="str">
        <f>VLOOKUP(B714,BaseMetodos!$A$2:$F$2173,6,FALSE)</f>
        <v>abq/fronton/altaOrdenCuotas</v>
      </c>
      <c r="F714" s="11">
        <v>706</v>
      </c>
      <c r="G714" s="11">
        <v>10200000.050000001</v>
      </c>
      <c r="H714" s="104">
        <v>42808</v>
      </c>
      <c r="I714" s="11" t="s">
        <v>258</v>
      </c>
      <c r="J714" s="10">
        <v>1111</v>
      </c>
      <c r="K714" s="11">
        <v>235.67</v>
      </c>
      <c r="L714" s="11" t="s">
        <v>5891</v>
      </c>
      <c r="M714" s="11" t="s">
        <v>5902</v>
      </c>
      <c r="S714" t="s">
        <v>5666</v>
      </c>
      <c r="T714" s="2" t="str">
        <f>paramGPL(BaseParametros!$C$439:$E$447,F714:M714)</f>
        <v>{"cartera":706, "efctivoDiv":10200000.05, "instrumento":42808, "operacion":"C", "usuario":1111, "cotizacion":235.67, "fechaLimiteHasta":"25/11/2026", "fechaLiquidacion":"26/11/2026"}</v>
      </c>
      <c r="U714" t="s">
        <v>5656</v>
      </c>
      <c r="V714" t="s">
        <v>5721</v>
      </c>
      <c r="W714" t="s">
        <v>5721</v>
      </c>
      <c r="X714" t="str">
        <f>VLOOKUP(D714,'Info Metodos'!$A$2:$D$90,4,FALSE)</f>
        <v>NO</v>
      </c>
      <c r="Y714" t="str">
        <f>VLOOKUP(D714,'Info Metodos'!$A$2:$D$90,3,FALSE)</f>
        <v>POST</v>
      </c>
    </row>
    <row r="715" spans="1:25">
      <c r="A715" t="s">
        <v>1</v>
      </c>
      <c r="B715" s="19">
        <v>1189</v>
      </c>
      <c r="C715" s="19" t="e">
        <f>VLOOKUP(B715,BaseMetodos!$A$2:$E$1177,3,FALSE)&amp;"."&amp;VLOOKUP(B715,BaseMetodos!$A$2:$E$1177,4,FALSE)</f>
        <v>#N/A</v>
      </c>
      <c r="D715" s="19" t="str">
        <f>VLOOKUP(B715,BaseMetodos!$A$2:$F$2173,5,FALSE)</f>
        <v>abq/fronton/altaOrdenCuotas</v>
      </c>
      <c r="E715" s="19" t="str">
        <f>VLOOKUP(B715,BaseMetodos!$A$2:$F$2173,6,FALSE)</f>
        <v>abq/fronton/altaOrdenCuotas</v>
      </c>
      <c r="F715" s="11">
        <v>706</v>
      </c>
      <c r="G715" s="11">
        <v>10200000.050000001</v>
      </c>
      <c r="H715" s="104">
        <v>42808</v>
      </c>
      <c r="I715" s="11" t="s">
        <v>258</v>
      </c>
      <c r="J715" s="10">
        <v>10114</v>
      </c>
      <c r="K715" s="11">
        <v>235.67</v>
      </c>
      <c r="L715" s="11" t="s">
        <v>5891</v>
      </c>
      <c r="M715" s="11" t="s">
        <v>5902</v>
      </c>
      <c r="S715" t="s">
        <v>6108</v>
      </c>
      <c r="T715" s="2" t="str">
        <f>paramGPL(BaseParametros!$C$439:$E$447,F715:M715)</f>
        <v>{"cartera":706, "efctivoDiv":10200000.05, "instrumento":42808, "operacion":"C", "usuario":10114, "cotizacion":235.67, "fechaLimiteHasta":"25/11/2026", "fechaLiquidacion":"26/11/2026"}</v>
      </c>
      <c r="U715" t="s">
        <v>5656</v>
      </c>
      <c r="V715" t="s">
        <v>5721</v>
      </c>
      <c r="W715" t="s">
        <v>5721</v>
      </c>
      <c r="X715" t="str">
        <f>VLOOKUP(D715,'Info Metodos'!$A$2:$D$90,4,FALSE)</f>
        <v>NO</v>
      </c>
      <c r="Y715" t="str">
        <f>VLOOKUP(D715,'Info Metodos'!$A$2:$D$90,3,FALSE)</f>
        <v>POST</v>
      </c>
    </row>
    <row r="716" spans="1:25">
      <c r="A716" t="s">
        <v>1</v>
      </c>
      <c r="B716" s="19">
        <v>1189</v>
      </c>
      <c r="C716" s="19" t="e">
        <f>VLOOKUP(B716,BaseMetodos!$A$2:$E$1177,3,FALSE)&amp;"."&amp;VLOOKUP(B716,BaseMetodos!$A$2:$E$1177,4,FALSE)</f>
        <v>#N/A</v>
      </c>
      <c r="D716" s="19" t="str">
        <f>VLOOKUP(B716,BaseMetodos!$A$2:$F$2173,5,FALSE)</f>
        <v>abq/fronton/altaOrdenCuotas</v>
      </c>
      <c r="E716" s="19" t="str">
        <f>VLOOKUP(B716,BaseMetodos!$A$2:$F$2173,6,FALSE)</f>
        <v>abq/fronton/altaOrdenCuotas</v>
      </c>
      <c r="F716" s="10">
        <v>999706</v>
      </c>
      <c r="G716" s="11">
        <v>10200000.050000001</v>
      </c>
      <c r="H716" s="11">
        <v>42808</v>
      </c>
      <c r="I716" s="11" t="s">
        <v>258</v>
      </c>
      <c r="J716" s="11">
        <v>1</v>
      </c>
      <c r="K716" s="11">
        <v>235.67</v>
      </c>
      <c r="L716" s="11" t="s">
        <v>5891</v>
      </c>
      <c r="M716" s="11" t="s">
        <v>5902</v>
      </c>
      <c r="S716" t="s">
        <v>5882</v>
      </c>
      <c r="T716" s="2" t="str">
        <f>paramGPL(BaseParametros!$C$439:$E$447,F716:M716)</f>
        <v>{"cartera":999706, "efctivoDiv":10200000.05, "instrumento":42808, "operacion":"C", "usuario":1, "cotizacion":235.67, "fechaLimiteHasta":"25/11/2026", "fechaLiquidacion":"26/11/2026"}</v>
      </c>
      <c r="U716" t="s">
        <v>5656</v>
      </c>
      <c r="V716" t="s">
        <v>5721</v>
      </c>
      <c r="W716" t="s">
        <v>5721</v>
      </c>
      <c r="X716" t="str">
        <f>VLOOKUP(D716,'Info Metodos'!$A$2:$D$90,4,FALSE)</f>
        <v>NO</v>
      </c>
      <c r="Y716" t="str">
        <f>VLOOKUP(D716,'Info Metodos'!$A$2:$D$90,3,FALSE)</f>
        <v>POST</v>
      </c>
    </row>
    <row r="717" spans="1:25">
      <c r="A717" t="s">
        <v>1</v>
      </c>
      <c r="B717" s="19">
        <v>1189</v>
      </c>
      <c r="C717" s="19" t="e">
        <f>VLOOKUP(B717,BaseMetodos!$A$2:$E$1177,3,FALSE)&amp;"."&amp;VLOOKUP(B717,BaseMetodos!$A$2:$E$1177,4,FALSE)</f>
        <v>#N/A</v>
      </c>
      <c r="D717" s="19" t="str">
        <f>VLOOKUP(B717,BaseMetodos!$A$2:$F$2173,5,FALSE)</f>
        <v>abq/fronton/altaOrdenCuotas</v>
      </c>
      <c r="E717" s="19" t="str">
        <f>VLOOKUP(B717,BaseMetodos!$A$2:$F$2173,6,FALSE)</f>
        <v>abq/fronton/altaOrdenCuotas</v>
      </c>
      <c r="F717" s="10">
        <v>999</v>
      </c>
      <c r="G717" s="11">
        <v>10200000.050000001</v>
      </c>
      <c r="H717" s="11">
        <v>42808</v>
      </c>
      <c r="I717" s="11" t="s">
        <v>258</v>
      </c>
      <c r="J717" s="11">
        <v>1</v>
      </c>
      <c r="K717" s="11">
        <v>235.67</v>
      </c>
      <c r="L717" s="11" t="s">
        <v>5891</v>
      </c>
      <c r="M717" s="11" t="s">
        <v>5902</v>
      </c>
      <c r="S717" t="s">
        <v>5941</v>
      </c>
      <c r="T717" s="2" t="str">
        <f>paramGPL(BaseParametros!$C$439:$E$447,F717:M717)</f>
        <v>{"cartera":999, "efctivoDiv":10200000.05, "instrumento":42808, "operacion":"C", "usuario":1, "cotizacion":235.67, "fechaLimiteHasta":"25/11/2026", "fechaLiquidacion":"26/11/2026"}</v>
      </c>
      <c r="U717" t="s">
        <v>5656</v>
      </c>
      <c r="V717" t="s">
        <v>5721</v>
      </c>
      <c r="W717" t="s">
        <v>5721</v>
      </c>
      <c r="X717" t="str">
        <f>VLOOKUP(D717,'Info Metodos'!$A$2:$D$90,4,FALSE)</f>
        <v>NO</v>
      </c>
      <c r="Y717" t="str">
        <f>VLOOKUP(D717,'Info Metodos'!$A$2:$D$90,3,FALSE)</f>
        <v>POST</v>
      </c>
    </row>
    <row r="718" spans="1:25">
      <c r="A718" t="s">
        <v>1</v>
      </c>
      <c r="B718" s="19">
        <v>1189</v>
      </c>
      <c r="C718" s="19" t="e">
        <f>VLOOKUP(B718,BaseMetodos!$A$2:$E$1177,3,FALSE)&amp;"."&amp;VLOOKUP(B718,BaseMetodos!$A$2:$E$1177,4,FALSE)</f>
        <v>#N/A</v>
      </c>
      <c r="D718" s="19" t="str">
        <f>VLOOKUP(B718,BaseMetodos!$A$2:$F$2173,5,FALSE)</f>
        <v>abq/fronton/altaOrdenCuotas</v>
      </c>
      <c r="E718" s="19" t="str">
        <f>VLOOKUP(B718,BaseMetodos!$A$2:$F$2173,6,FALSE)</f>
        <v>abq/fronton/altaOrdenCuotas</v>
      </c>
      <c r="F718" s="11">
        <v>706</v>
      </c>
      <c r="G718" s="98" t="s">
        <v>5884</v>
      </c>
      <c r="H718" s="11">
        <v>42808</v>
      </c>
      <c r="I718" s="11" t="s">
        <v>258</v>
      </c>
      <c r="J718" s="11">
        <v>1</v>
      </c>
      <c r="K718" s="11">
        <v>235.67</v>
      </c>
      <c r="L718" s="11" t="s">
        <v>5891</v>
      </c>
      <c r="M718" s="11" t="s">
        <v>5902</v>
      </c>
      <c r="S718" t="s">
        <v>5885</v>
      </c>
      <c r="T718" s="2" t="str">
        <f>paramGPL(BaseParametros!$C$439:$E$447,F718:M718)</f>
        <v>{"cartera":706, "efctivoDiv":10000010000000000000000005.00, "instrumento":42808, "operacion":"C", "usuario":1, "cotizacion":235.67, "fechaLimiteHasta":"25/11/2026", "fechaLiquidacion":"26/11/2026"}</v>
      </c>
      <c r="U718" t="s">
        <v>5656</v>
      </c>
      <c r="V718" t="s">
        <v>5721</v>
      </c>
      <c r="W718" t="s">
        <v>5721</v>
      </c>
      <c r="X718" t="str">
        <f>VLOOKUP(D718,'Info Metodos'!$A$2:$D$90,4,FALSE)</f>
        <v>NO</v>
      </c>
      <c r="Y718" t="str">
        <f>VLOOKUP(D718,'Info Metodos'!$A$2:$D$90,3,FALSE)</f>
        <v>POST</v>
      </c>
    </row>
    <row r="719" spans="1:25">
      <c r="A719" t="s">
        <v>1</v>
      </c>
      <c r="B719" s="19">
        <v>1189</v>
      </c>
      <c r="C719" s="19" t="e">
        <f>VLOOKUP(B719,BaseMetodos!$A$2:$E$1177,3,FALSE)&amp;"."&amp;VLOOKUP(B719,BaseMetodos!$A$2:$E$1177,4,FALSE)</f>
        <v>#N/A</v>
      </c>
      <c r="D719" s="19" t="str">
        <f>VLOOKUP(B719,BaseMetodos!$A$2:$F$2173,5,FALSE)</f>
        <v>abq/fronton/altaOrdenCuotas</v>
      </c>
      <c r="E719" s="19" t="str">
        <f>VLOOKUP(B719,BaseMetodos!$A$2:$F$2173,6,FALSE)</f>
        <v>abq/fronton/altaOrdenCuotas</v>
      </c>
      <c r="F719" s="11">
        <v>706</v>
      </c>
      <c r="G719" s="10">
        <v>-10200000.050000001</v>
      </c>
      <c r="H719" s="11">
        <v>42808</v>
      </c>
      <c r="I719" s="11" t="s">
        <v>258</v>
      </c>
      <c r="J719" s="11">
        <v>1</v>
      </c>
      <c r="K719" s="11">
        <v>235.67</v>
      </c>
      <c r="L719" s="11" t="s">
        <v>5891</v>
      </c>
      <c r="M719" s="11" t="s">
        <v>5902</v>
      </c>
      <c r="S719" s="99" t="s">
        <v>5549</v>
      </c>
      <c r="T719" s="2" t="str">
        <f>paramGPL(BaseParametros!$C$439:$E$447,F719:M719)</f>
        <v>{"cartera":706, "efctivoDiv":-10200000.05, "instrumento":42808, "operacion":"C", "usuario":1, "cotizacion":235.67, "fechaLimiteHasta":"25/11/2026", "fechaLiquidacion":"26/11/2026"}</v>
      </c>
      <c r="U719" t="s">
        <v>5656</v>
      </c>
      <c r="V719" t="s">
        <v>5721</v>
      </c>
      <c r="W719" t="s">
        <v>5721</v>
      </c>
      <c r="X719" t="str">
        <f>VLOOKUP(D719,'Info Metodos'!$A$2:$D$90,4,FALSE)</f>
        <v>NO</v>
      </c>
      <c r="Y719" t="str">
        <f>VLOOKUP(D719,'Info Metodos'!$A$2:$D$90,3,FALSE)</f>
        <v>POST</v>
      </c>
    </row>
    <row r="720" spans="1:25">
      <c r="A720" t="s">
        <v>1</v>
      </c>
      <c r="B720" s="19">
        <v>1189</v>
      </c>
      <c r="C720" s="19" t="e">
        <f>VLOOKUP(B720,BaseMetodos!$A$2:$E$1177,3,FALSE)&amp;"."&amp;VLOOKUP(B720,BaseMetodos!$A$2:$E$1177,4,FALSE)</f>
        <v>#N/A</v>
      </c>
      <c r="D720" s="19" t="str">
        <f>VLOOKUP(B720,BaseMetodos!$A$2:$F$2173,5,FALSE)</f>
        <v>abq/fronton/altaOrdenCuotas</v>
      </c>
      <c r="E720" s="19" t="str">
        <f>VLOOKUP(B720,BaseMetodos!$A$2:$F$2173,6,FALSE)</f>
        <v>abq/fronton/altaOrdenCuotas</v>
      </c>
      <c r="F720" s="11">
        <v>706</v>
      </c>
      <c r="G720" s="11">
        <v>10200000.050000001</v>
      </c>
      <c r="H720" s="11">
        <v>42808</v>
      </c>
      <c r="I720" s="11" t="s">
        <v>258</v>
      </c>
      <c r="J720" s="11">
        <v>1</v>
      </c>
      <c r="K720" s="11">
        <v>-235.67</v>
      </c>
      <c r="L720" s="11" t="s">
        <v>5891</v>
      </c>
      <c r="M720" s="11" t="s">
        <v>5902</v>
      </c>
      <c r="S720" t="s">
        <v>5890</v>
      </c>
      <c r="T720" s="2" t="str">
        <f>paramGPL(BaseParametros!$C$439:$E$447,F720:M720)</f>
        <v>{"cartera":706, "efctivoDiv":10200000.05, "instrumento":42808, "operacion":"C", "usuario":1, "cotizacion":-235.67, "fechaLimiteHasta":"25/11/2026", "fechaLiquidacion":"26/11/2026"}</v>
      </c>
      <c r="U720" t="s">
        <v>5656</v>
      </c>
      <c r="V720" t="s">
        <v>5721</v>
      </c>
      <c r="W720" t="s">
        <v>5721</v>
      </c>
      <c r="X720" t="str">
        <f>VLOOKUP(D720,'Info Metodos'!$A$2:$D$90,4,FALSE)</f>
        <v>NO</v>
      </c>
      <c r="Y720" t="str">
        <f>VLOOKUP(D720,'Info Metodos'!$A$2:$D$90,3,FALSE)</f>
        <v>POST</v>
      </c>
    </row>
    <row r="721" spans="1:25">
      <c r="A721" t="s">
        <v>1</v>
      </c>
      <c r="B721" s="19">
        <v>1189</v>
      </c>
      <c r="C721" s="19" t="e">
        <f>VLOOKUP(B721,BaseMetodos!$A$2:$E$1177,3,FALSE)&amp;"."&amp;VLOOKUP(B721,BaseMetodos!$A$2:$E$1177,4,FALSE)</f>
        <v>#N/A</v>
      </c>
      <c r="D721" s="19" t="str">
        <f>VLOOKUP(B721,BaseMetodos!$A$2:$F$2173,5,FALSE)</f>
        <v>abq/fronton/altaOrdenCuotas</v>
      </c>
      <c r="E721" s="19" t="str">
        <f>VLOOKUP(B721,BaseMetodos!$A$2:$F$2173,6,FALSE)</f>
        <v>abq/fronton/altaOrdenCuotas</v>
      </c>
      <c r="F721" s="11">
        <v>706</v>
      </c>
      <c r="G721" s="11">
        <v>10200000.050000001</v>
      </c>
      <c r="H721" s="11">
        <v>42808</v>
      </c>
      <c r="I721" s="11" t="s">
        <v>258</v>
      </c>
      <c r="J721" s="11">
        <v>1</v>
      </c>
      <c r="K721" s="11">
        <v>235.67</v>
      </c>
      <c r="L721" s="11" t="s">
        <v>5942</v>
      </c>
      <c r="M721" s="11" t="s">
        <v>5902</v>
      </c>
      <c r="S721" t="s">
        <v>5893</v>
      </c>
      <c r="T721" s="2" t="str">
        <f>paramGPL(BaseParametros!$C$439:$E$447,F721:M721)</f>
        <v>{"cartera":706, "efctivoDiv":10200000.05, "instrumento":42808, "operacion":"C", "usuario":1, "cotizacion":235.67, "fechaLimiteHasta":"78/11/2026", "fechaLiquidacion":"26/11/2026"}</v>
      </c>
      <c r="U721" t="s">
        <v>5656</v>
      </c>
      <c r="V721" t="s">
        <v>5721</v>
      </c>
      <c r="W721" t="s">
        <v>5721</v>
      </c>
      <c r="X721" t="str">
        <f>VLOOKUP(D721,'Info Metodos'!$A$2:$D$90,4,FALSE)</f>
        <v>NO</v>
      </c>
      <c r="Y721" t="str">
        <f>VLOOKUP(D721,'Info Metodos'!$A$2:$D$90,3,FALSE)</f>
        <v>POST</v>
      </c>
    </row>
    <row r="722" spans="1:25" ht="15" thickBot="1">
      <c r="A722" t="s">
        <v>1</v>
      </c>
      <c r="B722" s="19">
        <v>1189</v>
      </c>
      <c r="C722" s="19" t="e">
        <f>VLOOKUP(B722,BaseMetodos!$A$2:$E$1177,3,FALSE)&amp;"."&amp;VLOOKUP(B722,BaseMetodos!$A$2:$E$1177,4,FALSE)</f>
        <v>#N/A</v>
      </c>
      <c r="D722" s="19" t="str">
        <f>VLOOKUP(B722,BaseMetodos!$A$2:$F$2173,5,FALSE)</f>
        <v>abq/fronton/altaOrdenCuotas</v>
      </c>
      <c r="E722" s="19" t="str">
        <f>VLOOKUP(B722,BaseMetodos!$A$2:$F$2173,6,FALSE)</f>
        <v>abq/fronton/altaOrdenCuotas</v>
      </c>
      <c r="F722" s="11">
        <v>706</v>
      </c>
      <c r="G722" s="11">
        <v>10200000.050000001</v>
      </c>
      <c r="H722" s="11">
        <v>42808</v>
      </c>
      <c r="I722" s="11" t="s">
        <v>258</v>
      </c>
      <c r="J722" s="11">
        <v>1</v>
      </c>
      <c r="K722" s="11">
        <v>235.67</v>
      </c>
      <c r="L722" s="11" t="s">
        <v>5909</v>
      </c>
      <c r="M722" s="11" t="s">
        <v>5902</v>
      </c>
      <c r="S722" t="s">
        <v>5893</v>
      </c>
      <c r="T722" s="2" t="str">
        <f>paramGPL(BaseParametros!$C$439:$E$447,F722:M722)</f>
        <v>{"cartera":706, "efctivoDiv":10200000.05, "instrumento":42808, "operacion":"C", "usuario":1, "cotizacion":235.67, "fechaLimiteHasta":"25-11-2026", "fechaLiquidacion":"26/11/2026"}</v>
      </c>
      <c r="U722" t="s">
        <v>5656</v>
      </c>
      <c r="V722" t="s">
        <v>5721</v>
      </c>
      <c r="W722" t="s">
        <v>5721</v>
      </c>
      <c r="X722" t="str">
        <f>VLOOKUP(D722,'Info Metodos'!$A$2:$D$90,4,FALSE)</f>
        <v>NO</v>
      </c>
      <c r="Y722" t="str">
        <f>VLOOKUP(D722,'Info Metodos'!$A$2:$D$90,3,FALSE)</f>
        <v>POST</v>
      </c>
    </row>
    <row r="723" spans="1:25" s="102" customFormat="1" ht="15" thickBot="1">
      <c r="A723" s="102" t="s">
        <v>1</v>
      </c>
      <c r="B723" s="100">
        <v>1190</v>
      </c>
      <c r="C723" s="100" t="e">
        <f>VLOOKUP(B723,BaseMetodos!$A$2:$E$1177,3,FALSE)&amp;"."&amp;VLOOKUP(B723,BaseMetodos!$A$2:$E$1177,4,FALSE)</f>
        <v>#N/A</v>
      </c>
      <c r="D723" s="100" t="str">
        <f>VLOOKUP(B723,BaseMetodos!$A$2:$F$2173,5,FALSE)</f>
        <v>abq/fronton/altaInstrumentos</v>
      </c>
      <c r="E723" s="100" t="str">
        <f>VLOOKUP(B723,BaseMetodos!$A$2:$F$2173,6,FALSE)</f>
        <v>abq/fronton/altaInstrumentos</v>
      </c>
      <c r="F723" s="101" t="s">
        <v>6112</v>
      </c>
      <c r="G723" s="101" t="s">
        <v>6113</v>
      </c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2" t="s">
        <v>5943</v>
      </c>
      <c r="T723" s="107" t="str">
        <f>paramGPL(BaseParametros!$C$452:$E$454,F723:G723)</f>
        <v>{"instrumentos":{      "codigo": 0,      "codigo_padre": 0,      "descripcion": "QAINS002",      "codigo_ext": "QAINS002",      "alias": "QAINS002",      "clase_valor": 68,      "divisa": 39,      "divisa_liquidacion": 39,      "texto": "prueba QA",      "div_denominacion": 0,      "divisa_riesgo": 0,      "ind_propio": "N",      "ind_revisado": "S",      "ind_inactivo": "N"    }, "valores_comun":{      "codigo": 0,      "fecha_emision": "24/05/2025","fecha_suspension": "25/11/2030",      "nominal": 1,      "sector": 10,      "emisora": 62218,      "codigo_isin": "QAINS002",      "cotizacion_tp": "P",      "fecha_var_tp": "24/05/2025"    } }</v>
      </c>
      <c r="U723" s="102" t="s">
        <v>5656</v>
      </c>
      <c r="V723" s="102" t="s">
        <v>5721</v>
      </c>
      <c r="W723" s="102" t="s">
        <v>5721</v>
      </c>
      <c r="X723" s="102" t="str">
        <f>VLOOKUP(D723,'Info Metodos'!$A$2:$D$90,4,FALSE)</f>
        <v>NO</v>
      </c>
      <c r="Y723" s="102" t="str">
        <f>VLOOKUP(D723,'Info Metodos'!$A$2:$D$90,3,FALSE)</f>
        <v>POST</v>
      </c>
    </row>
    <row r="724" spans="1:25">
      <c r="A724" t="s">
        <v>1</v>
      </c>
      <c r="B724" s="19">
        <v>1191</v>
      </c>
      <c r="C724" s="19" t="e">
        <f>VLOOKUP(B724,BaseMetodos!$A$2:$E$1177,3,FALSE)&amp;"."&amp;VLOOKUP(B724,BaseMetodos!$A$2:$E$1177,4,FALSE)</f>
        <v>#N/A</v>
      </c>
      <c r="D724" s="19" t="str">
        <f>VLOOKUP(B724,BaseMetodos!$A$2:$F$2173,5,FALSE)</f>
        <v>abq/fronton/altaInstrumentoIF</v>
      </c>
      <c r="E724" s="19" t="str">
        <f>VLOOKUP(B724,BaseMetodos!$A$2:$F$2173,6,FALSE)</f>
        <v>abq/fronton/altaInstrumentoIF</v>
      </c>
      <c r="F724" s="11" t="s">
        <v>5934</v>
      </c>
      <c r="G724" s="11">
        <v>999</v>
      </c>
      <c r="H724" s="11">
        <v>1</v>
      </c>
      <c r="S724" s="103" t="s">
        <v>5935</v>
      </c>
      <c r="T724" s="1" t="str">
        <f>paramGPL(BaseParametros!$C$448:$E$451,F724:H724)</f>
        <v>{"alias":"XXXXXX999999", "mercadoCotizacion":999, "usuario":1}</v>
      </c>
      <c r="U724" t="s">
        <v>5656</v>
      </c>
      <c r="V724" t="s">
        <v>5721</v>
      </c>
      <c r="W724" t="s">
        <v>5721</v>
      </c>
      <c r="X724" t="str">
        <f>VLOOKUP(D724,'Info Metodos'!$A$2:$D$90,4,FALSE)</f>
        <v>NO</v>
      </c>
      <c r="Y724" t="str">
        <f>VLOOKUP(D724,'Info Metodos'!$A$2:$D$90,3,FALSE)</f>
        <v>POST</v>
      </c>
    </row>
    <row r="725" spans="1:25">
      <c r="A725" t="s">
        <v>1</v>
      </c>
      <c r="B725" s="19">
        <v>1191</v>
      </c>
      <c r="C725" s="19" t="e">
        <f>VLOOKUP(B725,BaseMetodos!$A$2:$E$1177,3,FALSE)&amp;"."&amp;VLOOKUP(B725,BaseMetodos!$A$2:$E$1177,4,FALSE)</f>
        <v>#N/A</v>
      </c>
      <c r="D725" s="19" t="str">
        <f>VLOOKUP(B725,BaseMetodos!$A$2:$F$2173,5,FALSE)</f>
        <v>abq/fronton/altaInstrumentoIF</v>
      </c>
      <c r="E725" s="19" t="str">
        <f>VLOOKUP(B725,BaseMetodos!$A$2:$F$2173,6,FALSE)</f>
        <v>abq/fronton/altaInstrumentoIF</v>
      </c>
      <c r="F725" s="11" t="s">
        <v>5934</v>
      </c>
      <c r="G725" s="11">
        <v>999</v>
      </c>
      <c r="H725" s="11">
        <v>1</v>
      </c>
      <c r="S725" s="103" t="s">
        <v>5936</v>
      </c>
      <c r="T725" s="1" t="str">
        <f>paramGPL(BaseParametros!$C$448:$E$451,F725:H725)</f>
        <v>{"alias":"XXXXXX999999", "mercadoCotizacion":999, "usuario":1}</v>
      </c>
      <c r="U725" t="s">
        <v>5656</v>
      </c>
      <c r="V725" t="s">
        <v>5721</v>
      </c>
      <c r="W725" t="s">
        <v>5721</v>
      </c>
      <c r="X725" t="str">
        <f>VLOOKUP(D725,'Info Metodos'!$A$2:$D$90,4,FALSE)</f>
        <v>NO</v>
      </c>
      <c r="Y725" t="str">
        <f>VLOOKUP(D725,'Info Metodos'!$A$2:$D$90,3,FALSE)</f>
        <v>POST</v>
      </c>
    </row>
    <row r="726" spans="1:25">
      <c r="A726" t="s">
        <v>1</v>
      </c>
      <c r="B726" s="19">
        <v>1191</v>
      </c>
      <c r="C726" s="19" t="e">
        <f>VLOOKUP(B726,BaseMetodos!$A$2:$E$1177,3,FALSE)&amp;"."&amp;VLOOKUP(B726,BaseMetodos!$A$2:$E$1177,4,FALSE)</f>
        <v>#N/A</v>
      </c>
      <c r="D726" s="19" t="str">
        <f>VLOOKUP(B726,BaseMetodos!$A$2:$F$2173,5,FALSE)</f>
        <v>abq/fronton/altaInstrumentoIF</v>
      </c>
      <c r="E726" s="19" t="str">
        <f>VLOOKUP(B726,BaseMetodos!$A$2:$F$2173,6,FALSE)</f>
        <v>abq/fronton/altaInstrumentoIF</v>
      </c>
      <c r="F726" s="11" t="s">
        <v>5934</v>
      </c>
      <c r="G726" s="11">
        <v>999</v>
      </c>
      <c r="H726" s="11">
        <v>1111</v>
      </c>
      <c r="S726" s="103" t="s">
        <v>5666</v>
      </c>
      <c r="T726" s="1" t="str">
        <f>paramGPL(BaseParametros!$C$448:$E$451,F726:H726)</f>
        <v>{"alias":"XXXXXX999999", "mercadoCotizacion":999, "usuario":1111}</v>
      </c>
      <c r="U726" t="s">
        <v>5656</v>
      </c>
      <c r="V726" t="s">
        <v>5721</v>
      </c>
      <c r="W726" t="s">
        <v>5721</v>
      </c>
      <c r="X726" t="str">
        <f>VLOOKUP(D726,'Info Metodos'!$A$2:$D$90,4,FALSE)</f>
        <v>NO</v>
      </c>
      <c r="Y726" t="str">
        <f>VLOOKUP(D726,'Info Metodos'!$A$2:$D$90,3,FALSE)</f>
        <v>POST</v>
      </c>
    </row>
    <row r="727" spans="1:25">
      <c r="A727" t="s">
        <v>1</v>
      </c>
      <c r="B727" s="19">
        <v>1191</v>
      </c>
      <c r="C727" s="19" t="e">
        <f>VLOOKUP(B727,BaseMetodos!$A$2:$E$1177,3,FALSE)&amp;"."&amp;VLOOKUP(B727,BaseMetodos!$A$2:$E$1177,4,FALSE)</f>
        <v>#N/A</v>
      </c>
      <c r="D727" s="19" t="str">
        <f>VLOOKUP(B727,BaseMetodos!$A$2:$F$2173,5,FALSE)</f>
        <v>abq/fronton/altaInstrumentoIF</v>
      </c>
      <c r="E727" s="19" t="str">
        <f>VLOOKUP(B727,BaseMetodos!$A$2:$F$2173,6,FALSE)</f>
        <v>abq/fronton/altaInstrumentoIF</v>
      </c>
      <c r="F727" s="11" t="s">
        <v>5934</v>
      </c>
      <c r="G727" s="11">
        <v>999</v>
      </c>
      <c r="H727" s="11">
        <v>10114</v>
      </c>
      <c r="S727" s="103" t="s">
        <v>6111</v>
      </c>
      <c r="T727" s="1" t="str">
        <f>paramGPL(BaseParametros!$C$448:$E$451,F727:H727)</f>
        <v>{"alias":"XXXXXX999999", "mercadoCotizacion":999, "usuario":10114}</v>
      </c>
      <c r="U727" t="s">
        <v>5656</v>
      </c>
      <c r="V727" t="s">
        <v>5721</v>
      </c>
      <c r="W727" t="s">
        <v>5721</v>
      </c>
      <c r="X727" t="str">
        <f>VLOOKUP(D727,'Info Metodos'!$A$2:$D$90,4,FALSE)</f>
        <v>NO</v>
      </c>
      <c r="Y727" t="str">
        <f>VLOOKUP(D727,'Info Metodos'!$A$2:$D$90,3,FALSE)</f>
        <v>POST</v>
      </c>
    </row>
    <row r="728" spans="1:25">
      <c r="A728" t="s">
        <v>1</v>
      </c>
      <c r="B728" s="19">
        <v>1191</v>
      </c>
      <c r="C728" s="19" t="e">
        <f>VLOOKUP(B728,BaseMetodos!$A$2:$E$1177,3,FALSE)&amp;"."&amp;VLOOKUP(B728,BaseMetodos!$A$2:$E$1177,4,FALSE)</f>
        <v>#N/A</v>
      </c>
      <c r="D728" s="19" t="str">
        <f>VLOOKUP(B728,BaseMetodos!$A$2:$F$2173,5,FALSE)</f>
        <v>abq/fronton/altaInstrumentoIF</v>
      </c>
      <c r="E728" s="19" t="str">
        <f>VLOOKUP(B728,BaseMetodos!$A$2:$F$2173,6,FALSE)</f>
        <v>abq/fronton/altaInstrumentoIF</v>
      </c>
      <c r="F728" s="11" t="s">
        <v>5934</v>
      </c>
      <c r="G728" s="11">
        <v>999</v>
      </c>
      <c r="H728" s="11">
        <v>1</v>
      </c>
      <c r="S728" s="103" t="s">
        <v>5937</v>
      </c>
      <c r="T728" s="1" t="str">
        <f>paramGPL(BaseParametros!$C$448:$E$451,F728:H728)</f>
        <v>{"alias":"XXXXXX999999", "mercadoCotizacion":999, "usuario":1}</v>
      </c>
      <c r="U728" t="s">
        <v>5656</v>
      </c>
      <c r="V728" t="s">
        <v>5721</v>
      </c>
      <c r="W728" t="s">
        <v>5721</v>
      </c>
      <c r="X728" t="str">
        <f>VLOOKUP(D728,'Info Metodos'!$A$2:$D$90,4,FALSE)</f>
        <v>NO</v>
      </c>
      <c r="Y728" t="str">
        <f>VLOOKUP(D728,'Info Metodos'!$A$2:$D$90,3,FALSE)</f>
        <v>POST</v>
      </c>
    </row>
    <row r="729" spans="1:25" s="87" customFormat="1" ht="15" thickBot="1">
      <c r="A729" s="87" t="s">
        <v>1</v>
      </c>
      <c r="B729" s="84">
        <v>1191</v>
      </c>
      <c r="C729" s="84" t="e">
        <f>VLOOKUP(B729,BaseMetodos!$A$2:$E$1177,3,FALSE)&amp;"."&amp;VLOOKUP(B729,BaseMetodos!$A$2:$E$1177,4,FALSE)</f>
        <v>#N/A</v>
      </c>
      <c r="D729" s="84" t="str">
        <f>VLOOKUP(B729,BaseMetodos!$A$2:$F$2173,5,FALSE)</f>
        <v>abq/fronton/altaInstrumentoIF</v>
      </c>
      <c r="E729" s="84" t="str">
        <f>VLOOKUP(B729,BaseMetodos!$A$2:$F$2173,6,FALSE)</f>
        <v>abq/fronton/altaInstrumentoIF</v>
      </c>
      <c r="F729" s="86" t="s">
        <v>5934</v>
      </c>
      <c r="G729" s="86">
        <v>999</v>
      </c>
      <c r="H729" s="86">
        <v>1</v>
      </c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118" t="s">
        <v>5938</v>
      </c>
      <c r="T729" s="97" t="str">
        <f>paramGPL(BaseParametros!$C$448:$E$451,F729:H729)</f>
        <v>{"alias":"XXXXXX999999", "mercadoCotizacion":999, "usuario":1}</v>
      </c>
      <c r="U729" s="87" t="s">
        <v>5656</v>
      </c>
      <c r="V729" s="87" t="s">
        <v>5721</v>
      </c>
      <c r="W729" s="87" t="s">
        <v>5721</v>
      </c>
      <c r="X729" s="87" t="str">
        <f>VLOOKUP(D729,'Info Metodos'!$A$2:$D$90,4,FALSE)</f>
        <v>NO</v>
      </c>
      <c r="Y729" s="87" t="str">
        <f>VLOOKUP(D729,'Info Metodos'!$A$2:$D$90,3,FALSE)</f>
        <v>POST</v>
      </c>
    </row>
    <row r="730" spans="1:25">
      <c r="A730" t="s">
        <v>277</v>
      </c>
      <c r="B730" s="19">
        <v>19</v>
      </c>
      <c r="C730" s="19" t="str">
        <f>VLOOKUP(B730,BaseMetodos!$A$2:$E$1177,3,FALSE)&amp;"."&amp;VLOOKUP(B730,BaseMetodos!$A$2:$E$1177,4,FALSE)</f>
        <v>u_xr_bci.actualizarEntidadFATCA</v>
      </c>
      <c r="D730" s="19" t="str">
        <f>VLOOKUP(B730,BaseMetodos!$A$2:$F$2173,5,FALSE)</f>
        <v>bcibank/v1/actualizarEntidadFATCA</v>
      </c>
      <c r="E730" s="19" t="str">
        <f>VLOOKUP(B730,BaseMetodos!$A$2:$F$2173,6,FALSE)</f>
        <v>fatca/entidad/actualizar</v>
      </c>
      <c r="F730" s="42" t="str">
        <f>""""&amp;XMLActualizarEntidadFATCA("1915947","872707","GPL")&amp;""""</f>
        <v>"&lt;ENTIDADES_FATCA&gt;&lt;codigo&gt;0&lt;/codigo&gt;&lt;entidad&gt;1915947&lt;/entidad&gt;&lt;fecha_alta&gt;2025-08-30&lt;/fecha_alta&gt;&lt;Estatus_Fatca&gt;02&lt;/Estatus_Fatca&gt;&lt;folioFicha&gt;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"</v>
      </c>
      <c r="S730" s="103" t="s">
        <v>6062</v>
      </c>
      <c r="T730" s="119" t="str">
        <f>paramGPL(BaseParametros!$C$455:$E$456,F730)</f>
        <v>{"xmlDatosFATCA":"&lt;ENTIDADES_FATCA&gt;&lt;codigo&gt;0&lt;/codigo&gt;&lt;entidad&gt;1915947&lt;/entidad&gt;&lt;fecha_alta&gt;2025-08-30&lt;/fecha_alta&gt;&lt;Estatus_Fatca&gt;02&lt;/Estatus_Fatca&gt;&lt;folioFicha&gt;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"}</v>
      </c>
      <c r="U730" t="str">
        <f>XMLActualizarEntidadFATCA("1915947","872707","RPC")</f>
        <v>&lt;?xml version='1.0' encoding='iso-8859-1'?&gt;_x000D_
&lt;methodCall&gt;_x000D_
&lt;methodName&gt;u_xr_bci.actualizarEntidadFATCA&lt;/methodName&gt;_x000D_
&lt;params&gt;_x000D_
&lt;param&gt;_x000D_
&lt;value&gt;&lt;string&gt;_x000D_
    &lt;![CDATA[_x000D_
&lt;ENTIDADES_FATCA&gt;&lt;codigo&gt;0&lt;/codigo&gt;&lt;entidad&gt;1915947&lt;/entidad&gt;&lt;fecha_alta&gt;2025-08-30&lt;/fecha_alta&gt;&lt;Estatus_Fatca&gt;02&lt;/Estatus_Fatca&gt;&lt;folioFicha&gt;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_x000D_
    ]]&gt;_x000D_
&lt;/string&gt;&lt;/value&gt;_x000D_
&lt;/param&gt;_x000D_
&lt;/params&gt;_x000D_
&lt;/methodCall&gt;</v>
      </c>
      <c r="V730" t="s">
        <v>5721</v>
      </c>
      <c r="W730" t="s">
        <v>5721</v>
      </c>
      <c r="X730" t="str">
        <f>VLOOKUP(D730,'Info Metodos'!$A$2:$D$90,4,FALSE)</f>
        <v>SI</v>
      </c>
      <c r="Y730" t="str">
        <f>VLOOKUP(D730,'Info Metodos'!$A$2:$D$90,3,FALSE)</f>
        <v>POST</v>
      </c>
    </row>
    <row r="731" spans="1:25" s="87" customFormat="1" ht="15" thickBot="1">
      <c r="A731" t="s">
        <v>277</v>
      </c>
      <c r="B731" s="84">
        <v>19</v>
      </c>
      <c r="C731" s="84" t="str">
        <f>VLOOKUP(B731,BaseMetodos!$A$2:$E$1177,3,FALSE)&amp;"."&amp;VLOOKUP(B731,BaseMetodos!$A$2:$E$1177,4,FALSE)</f>
        <v>u_xr_bci.actualizarEntidadFATCA</v>
      </c>
      <c r="D731" s="84" t="str">
        <f>VLOOKUP(B731,BaseMetodos!$A$2:$F$2173,5,FALSE)</f>
        <v>bcibank/v1/actualizarEntidadFATCA</v>
      </c>
      <c r="E731" s="84" t="str">
        <f>VLOOKUP(B731,BaseMetodos!$A$2:$F$2173,6,FALSE)</f>
        <v>fatca/entidad/actualizar</v>
      </c>
      <c r="F731" s="133" t="str">
        <f>""""&amp;XMLActualizarEntidadFATCA("1915947","99872707","GPL")&amp;""""</f>
        <v>"&lt;ENTIDADES_FATCA&gt;&lt;codigo&gt;0&lt;/codigo&gt;&lt;entidad&gt;1915947&lt;/entidad&gt;&lt;fecha_alta&gt;2025-08-30&lt;/fecha_alta&gt;&lt;Estatus_Fatca&gt;02&lt;/Estatus_Fatca&gt;&lt;folioFicha&gt;99872707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"</v>
      </c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118" t="s">
        <v>6063</v>
      </c>
      <c r="T731" s="97" t="str">
        <f>paramGPL(BaseParametros!$C$455:$E$456,F731)</f>
        <v>{"xmlDatosFATCA":"&lt;ENTIDADES_FATCA&gt;&lt;codigo&gt;0&lt;/codigo&gt;&lt;entidad&gt;1915947&lt;/entidad&gt;&lt;fecha_alta&gt;2025-08-30&lt;/fecha_alta&gt;&lt;Estatus_Fatca&gt;02&lt;/Estatus_Fatca&gt;&lt;folioFicha&gt;99872707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"}</v>
      </c>
      <c r="U731" s="87" t="str">
        <f>XMLActualizarEntidadFATCA("1915947","872707","RPC")</f>
        <v>&lt;?xml version='1.0' encoding='iso-8859-1'?&gt;_x000D_
&lt;methodCall&gt;_x000D_
&lt;methodName&gt;u_xr_bci.actualizarEntidadFATCA&lt;/methodName&gt;_x000D_
&lt;params&gt;_x000D_
&lt;param&gt;_x000D_
&lt;value&gt;&lt;string&gt;_x000D_
    &lt;![CDATA[_x000D_
&lt;ENTIDADES_FATCA&gt;&lt;codigo&gt;0&lt;/codigo&gt;&lt;entidad&gt;1915947&lt;/entidad&gt;&lt;fecha_alta&gt;2025-08-30&lt;/fecha_alta&gt;&lt;Estatus_Fatca&gt;02&lt;/Estatus_Fatca&gt;&lt;folioFicha&gt;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_x000D_
    ]]&gt;_x000D_
&lt;/string&gt;&lt;/value&gt;_x000D_
&lt;/param&gt;_x000D_
&lt;/params&gt;_x000D_
&lt;/methodCall&gt;</v>
      </c>
      <c r="V731" s="87" t="s">
        <v>5721</v>
      </c>
      <c r="W731" s="87" t="s">
        <v>5721</v>
      </c>
      <c r="X731" s="87" t="str">
        <f>VLOOKUP(D731,'Info Metodos'!$A$2:$D$90,4,FALSE)</f>
        <v>SI</v>
      </c>
      <c r="Y731" s="87" t="str">
        <f>VLOOKUP(D731,'Info Metodos'!$A$2:$D$90,3,FALSE)</f>
        <v>POST</v>
      </c>
    </row>
    <row r="732" spans="1:25" s="102" customFormat="1" ht="15" thickBot="1">
      <c r="A732" t="s">
        <v>277</v>
      </c>
      <c r="B732" s="100">
        <v>62</v>
      </c>
      <c r="C732" s="100" t="str">
        <f>VLOOKUP(B732,BaseMetodos!$A$2:$E$1177,3,FALSE)&amp;"."&amp;VLOOKUP(B732,BaseMetodos!$A$2:$E$1177,4,FALSE)</f>
        <v>u_xr_bci.altaInstrumentos</v>
      </c>
      <c r="D732" s="100" t="str">
        <f>VLOOKUP(B732,BaseMetodos!$A$2:$F$2173,5,FALSE)</f>
        <v>bcibank/v1/altaInstrumentos</v>
      </c>
      <c r="E732" s="100" t="str">
        <f>VLOOKUP(B732,BaseMetodos!$A$2:$F$2173,6,FALSE)</f>
        <v>alta/instrumentos</v>
      </c>
      <c r="F732" s="101" t="str">
        <f>XMLAltaInstrumento("DesQA10005","GPL")</f>
        <v>&lt;instrumento&gt;_x000D_
    &lt;instrumentos&gt;_x000D_
        &lt;codigo&gt;0&lt;/codigo&gt;_x000D_
        &lt;codigo_padre&gt;0&lt;/codigo_padre&gt;_x000D_
        &lt;descripcion&gt;DesQA10005&lt;/descripcion&gt;_x000D_
        &lt;codigo_ext&gt;DesQA10005&lt;/codigo_ext&gt;_x000D_
        &lt;alias&gt;DesQA10005&lt;/alias&gt;_x000D_
        &lt;clase_valor&gt;68&lt;/clase_valor&gt;_x000D_
        &lt;divisa&gt;39&lt;/divisa&gt;_x000D_
        &lt;divisa_liquidacion&gt;39&lt;/divisa_liquidacion&gt;_x000D_
        &lt;texto&gt;prueba QA&lt;/texto&gt;_x000D_
        &lt;div_denominacion&gt;0&lt;/div_denominacion&gt;_x000D_
        &lt;divisa_riesgo&gt;0&lt;/divisa_riesgo&gt;_x000D_
        &lt;ind_propio&gt;N&lt;/ind_propio&gt;_x000D_
        &lt;ind_revisado&gt;S&lt;/ind_revisado&gt;_x000D_
        &lt;ind_inactivo&gt;N&lt;/ind_inactivo&gt;_x000D_
    &lt;/instrumentos&gt;_x000D_
    &lt;valores_comun&gt;_x000D_
        &lt;codigo&gt;0&lt;/codigo&gt;_x000D_
        &lt;fecha_emision&gt;24/05/2025&lt;/fecha_emision&gt;_x000D_
        &lt;nominal&gt;1&lt;/nominal&gt;_x000D_
        &lt;sector&gt;10&lt;/sector&gt;_x000D_
        &lt;emisora&gt;62218&lt;/emisora&gt;_x000D_
        &lt;codigo_isin&gt;DesQA10005&lt;/codigo_isin&gt;_x000D_
        &lt;cotizacion_tp&gt;P&lt;/cotizacion_tp&gt;_x000D_
        &lt;fecha_var_tp&gt;24/05/2025&lt;/fecha_var_tp&gt;_x000D_
    &lt;/valores_comun&gt;_x000D_
&lt;/instrumento&gt;</v>
      </c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2" t="s">
        <v>6102</v>
      </c>
      <c r="T732" s="102" t="str">
        <f>F732</f>
        <v>&lt;instrumento&gt;_x000D_
    &lt;instrumentos&gt;_x000D_
        &lt;codigo&gt;0&lt;/codigo&gt;_x000D_
        &lt;codigo_padre&gt;0&lt;/codigo_padre&gt;_x000D_
        &lt;descripcion&gt;DesQA10005&lt;/descripcion&gt;_x000D_
        &lt;codigo_ext&gt;DesQA10005&lt;/codigo_ext&gt;_x000D_
        &lt;alias&gt;DesQA10005&lt;/alias&gt;_x000D_
        &lt;clase_valor&gt;68&lt;/clase_valor&gt;_x000D_
        &lt;divisa&gt;39&lt;/divisa&gt;_x000D_
        &lt;divisa_liquidacion&gt;39&lt;/divisa_liquidacion&gt;_x000D_
        &lt;texto&gt;prueba QA&lt;/texto&gt;_x000D_
        &lt;div_denominacion&gt;0&lt;/div_denominacion&gt;_x000D_
        &lt;divisa_riesgo&gt;0&lt;/divisa_riesgo&gt;_x000D_
        &lt;ind_propio&gt;N&lt;/ind_propio&gt;_x000D_
        &lt;ind_revisado&gt;S&lt;/ind_revisado&gt;_x000D_
        &lt;ind_inactivo&gt;N&lt;/ind_inactivo&gt;_x000D_
    &lt;/instrumentos&gt;_x000D_
    &lt;valores_comun&gt;_x000D_
        &lt;codigo&gt;0&lt;/codigo&gt;_x000D_
        &lt;fecha_emision&gt;24/05/2025&lt;/fecha_emision&gt;_x000D_
        &lt;nominal&gt;1&lt;/nominal&gt;_x000D_
        &lt;sector&gt;10&lt;/sector&gt;_x000D_
        &lt;emisora&gt;62218&lt;/emisora&gt;_x000D_
        &lt;codigo_isin&gt;DesQA10005&lt;/codigo_isin&gt;_x000D_
        &lt;cotizacion_tp&gt;P&lt;/cotizacion_tp&gt;_x000D_
        &lt;fecha_var_tp&gt;24/05/2025&lt;/fecha_var_tp&gt;_x000D_
    &lt;/valores_comun&gt;_x000D_
&lt;/instrumento&gt;</v>
      </c>
      <c r="U732" s="102" t="str">
        <f>XMLAltaInstrumento("DesQA10006","RPC")</f>
        <v>&lt;?xml version='1.0' encoding='iso-8859-1'?&gt;_x000D_
&lt;methodCall&gt;_x000D_
&lt;methodName&gt;u_xr_bci.altaInstrumentos&lt;/methodName&gt;_x000D_
&lt;params&gt;_x000D_
&lt;param&gt; &lt;!-- instrumentos|valores_comun|valores_cvi|periodos|valores_rf|valores_rv|fr09_instrumentos|futuros|opciones| ivisas)--&gt;_x000D_
&lt;value&gt;&lt;string&gt;&lt;![CDATA[_x000D_
&lt;instrumento&gt;_x000D_
    &lt;instrumentos&gt;_x000D_
        &lt;codigo&gt;0&lt;/codigo&gt;_x000D_
        &lt;codigo_padre&gt;0&lt;/codigo_padre&gt;_x000D_
        &lt;descripcion&gt;DesQA10006&lt;/descripcion&gt;_x000D_
        &lt;codigo_ext&gt;DesQA10006&lt;/codigo_ext&gt;_x000D_
        &lt;alias&gt;DesQA10006&lt;/alias&gt;_x000D_
        &lt;clase_valor&gt;68&lt;/clase_valor&gt;_x000D_
        &lt;divisa&gt;39&lt;/divisa&gt;_x000D_
        &lt;divisa_liquidacion&gt;39&lt;/divisa_liquidacion&gt;_x000D_
        &lt;texto&gt;prueba QA&lt;/texto&gt;_x000D_
        &lt;div_denominacion&gt;0&lt;/div_denominacion&gt;_x000D_
        &lt;divisa_riesgo&gt;0&lt;/divisa_riesgo&gt;_x000D_
        &lt;ind_propio&gt;N&lt;/ind_propio&gt;_x000D_
        &lt;ind_revisado&gt;S&lt;/ind_revisado&gt;_x000D_
        &lt;ind_inactivo&gt;N&lt;/ind_inactivo&gt;_x000D_
    &lt;/instrumentos&gt;_x000D_
    &lt;valores_comun&gt;_x000D_
        &lt;codigo&gt;0&lt;/codigo&gt;_x000D_
        &lt;fecha_emision&gt;24/05/2025&lt;/fecha_emision&gt;_x000D_
        &lt;nominal&gt;1&lt;/nominal&gt;_x000D_
        &lt;sector&gt;10&lt;/sector&gt;_x000D_
        &lt;emisora&gt;62218&lt;/emisora&gt;_x000D_
        &lt;codigo_isin&gt;DesQA10006&lt;/codigo_isin&gt;_x000D_
        &lt;cotizacion_tp&gt;P&lt;/cotizacion_tp&gt;_x000D_
        &lt;fecha_var_tp&gt;24/05/2025&lt;/fecha_var_tp&gt;_x000D_
    &lt;/valores_comun&gt;_x000D_
&lt;/instrumento&gt;_x000D_
]]&gt;&lt;/string&gt;&lt;/value&gt;&lt;!--XML  --&gt;_x000D_
&lt;/param&gt;_x000D_
&lt;/params&gt;_x000D_
&lt;/methodCall&gt;</v>
      </c>
      <c r="V732" s="102" t="s">
        <v>5960</v>
      </c>
      <c r="W732" s="102" t="s">
        <v>5721</v>
      </c>
      <c r="X732" s="123" t="str">
        <f>VLOOKUP(D732,'Info Metodos'!$A$2:$D$90,4,FALSE)</f>
        <v>NO</v>
      </c>
      <c r="Y732" s="123" t="str">
        <f>VLOOKUP(D732,'Info Metodos'!$A$2:$D$90,3,FALSE)</f>
        <v>POST</v>
      </c>
    </row>
    <row r="733" spans="1:25" s="127" customFormat="1">
      <c r="A733" t="s">
        <v>277</v>
      </c>
      <c r="B733" s="125">
        <v>1194</v>
      </c>
      <c r="C733" s="125" t="e">
        <f>VLOOKUP(B733,BaseMetodos!$A$2:$E$1177,3,FALSE)&amp;"."&amp;VLOOKUP(B733,BaseMetodos!$A$2:$E$1177,4,FALSE)</f>
        <v>#N/A</v>
      </c>
      <c r="D733" s="125" t="str">
        <f>VLOOKUP(B733,BaseMetodos!$A$2:$F$2173,5,FALSE)</f>
        <v>bcibank/v1/generacionCMF532</v>
      </c>
      <c r="E733" s="125" t="s">
        <v>6114</v>
      </c>
      <c r="F733" s="126" t="s">
        <v>6067</v>
      </c>
      <c r="G733" s="126" t="s">
        <v>6068</v>
      </c>
      <c r="H733" s="126" t="s">
        <v>6069</v>
      </c>
      <c r="I733" s="126"/>
      <c r="J733" s="126"/>
      <c r="K733" s="126"/>
      <c r="L733" s="126"/>
      <c r="M733" s="126"/>
      <c r="N733" s="126"/>
      <c r="O733" s="126"/>
      <c r="P733" s="126"/>
      <c r="Q733" s="126"/>
      <c r="R733" s="126"/>
      <c r="S733" s="127" t="s">
        <v>6071</v>
      </c>
      <c r="T733" s="119" t="str">
        <f>paramGPL(BaseParametros!$C$458:$E$461,F733:H733)</f>
        <v>{"listaFondos":"3016, 542", "fecha":"20251102", "modelo":FON001}</v>
      </c>
      <c r="U733" t="s">
        <v>5656</v>
      </c>
      <c r="V733" s="127" t="s">
        <v>5721</v>
      </c>
      <c r="W733" s="127" t="s">
        <v>5721</v>
      </c>
      <c r="X733" s="127" t="str">
        <f>VLOOKUP(D733,'Info Metodos'!$A$2:$D$90,4,FALSE)</f>
        <v>SI</v>
      </c>
      <c r="Y733" s="127" t="str">
        <f>VLOOKUP(D733,'Info Metodos'!$A$2:$D$90,3,FALSE)</f>
        <v>GET</v>
      </c>
    </row>
    <row r="734" spans="1:25" s="99" customFormat="1">
      <c r="A734" t="s">
        <v>277</v>
      </c>
      <c r="B734" s="120">
        <v>1194</v>
      </c>
      <c r="C734" s="120" t="e">
        <f>VLOOKUP(B734,BaseMetodos!$A$2:$E$1177,3,FALSE)&amp;"."&amp;VLOOKUP(B734,BaseMetodos!$A$2:$E$1177,4,FALSE)</f>
        <v>#N/A</v>
      </c>
      <c r="D734" s="120" t="str">
        <f>VLOOKUP(B734,BaseMetodos!$A$2:$F$2173,5,FALSE)</f>
        <v>bcibank/v1/generacionCMF532</v>
      </c>
      <c r="E734" s="120" t="s">
        <v>6114</v>
      </c>
      <c r="F734" s="130" t="s">
        <v>5670</v>
      </c>
      <c r="G734" s="128" t="s">
        <v>6068</v>
      </c>
      <c r="H734" s="128" t="s">
        <v>6069</v>
      </c>
      <c r="I734" s="128"/>
      <c r="J734" s="128"/>
      <c r="K734" s="128"/>
      <c r="L734" s="128"/>
      <c r="M734" s="128"/>
      <c r="N734" s="128"/>
      <c r="O734" s="128"/>
      <c r="P734" s="128"/>
      <c r="Q734" s="128"/>
      <c r="R734" s="128"/>
      <c r="S734" s="99" t="s">
        <v>6072</v>
      </c>
      <c r="T734" s="129" t="str">
        <f>paramGPL(BaseParametros!$C$458:$E$461,F734:H734)</f>
        <v>{"listaFondos":"542", "fecha":"20251102", "modelo":FON001}</v>
      </c>
      <c r="U734" t="s">
        <v>5656</v>
      </c>
      <c r="V734" s="99" t="s">
        <v>5721</v>
      </c>
      <c r="W734" s="99" t="s">
        <v>5721</v>
      </c>
      <c r="X734" s="103" t="str">
        <f>VLOOKUP(D734,'Info Metodos'!$A$2:$D$90,4,FALSE)</f>
        <v>SI</v>
      </c>
      <c r="Y734" s="103" t="str">
        <f>VLOOKUP(D734,'Info Metodos'!$A$2:$D$90,3,FALSE)</f>
        <v>GET</v>
      </c>
    </row>
    <row r="735" spans="1:25" s="99" customFormat="1">
      <c r="A735" t="s">
        <v>277</v>
      </c>
      <c r="B735" s="120">
        <v>1194</v>
      </c>
      <c r="C735" s="120" t="e">
        <f>VLOOKUP(B735,BaseMetodos!$A$2:$E$1177,3,FALSE)&amp;"."&amp;VLOOKUP(B735,BaseMetodos!$A$2:$E$1177,4,FALSE)</f>
        <v>#N/A</v>
      </c>
      <c r="D735" s="120" t="str">
        <f>VLOOKUP(B735,BaseMetodos!$A$2:$F$2173,5,FALSE)</f>
        <v>bcibank/v1/generacionCMF532</v>
      </c>
      <c r="E735" s="120" t="s">
        <v>6114</v>
      </c>
      <c r="F735" s="130" t="s">
        <v>6067</v>
      </c>
      <c r="G735" s="128" t="s">
        <v>6086</v>
      </c>
      <c r="H735" s="128" t="s">
        <v>6069</v>
      </c>
      <c r="I735" s="128"/>
      <c r="J735" s="128"/>
      <c r="K735" s="128"/>
      <c r="L735" s="128"/>
      <c r="M735" s="128"/>
      <c r="N735" s="128"/>
      <c r="O735" s="128"/>
      <c r="P735" s="128"/>
      <c r="Q735" s="128"/>
      <c r="R735" s="128"/>
      <c r="S735" s="99" t="s">
        <v>6087</v>
      </c>
      <c r="T735" s="129" t="str">
        <f>paramGPL(BaseParametros!$C$458:$E$461,F735:H735)</f>
        <v>{"listaFondos":"3016, 542", "fecha":"20251150", "modelo":FON001}</v>
      </c>
      <c r="U735" t="s">
        <v>5656</v>
      </c>
      <c r="V735" s="99" t="s">
        <v>5721</v>
      </c>
      <c r="W735" s="99" t="s">
        <v>5721</v>
      </c>
      <c r="X735" s="103" t="str">
        <f>VLOOKUP(D735,'Info Metodos'!$A$2:$D$90,4,FALSE)</f>
        <v>SI</v>
      </c>
      <c r="Y735" s="103" t="str">
        <f>VLOOKUP(D735,'Info Metodos'!$A$2:$D$90,3,FALSE)</f>
        <v>GET</v>
      </c>
    </row>
    <row r="736" spans="1:25" s="87" customFormat="1" ht="15" thickBot="1">
      <c r="A736" t="s">
        <v>277</v>
      </c>
      <c r="B736" s="84">
        <v>1194</v>
      </c>
      <c r="C736" s="84" t="e">
        <f>VLOOKUP(B736,BaseMetodos!$A$2:$E$1177,3,FALSE)&amp;"."&amp;VLOOKUP(B736,BaseMetodos!$A$2:$E$1177,4,FALSE)</f>
        <v>#N/A</v>
      </c>
      <c r="D736" s="84" t="str">
        <f>VLOOKUP(B736,BaseMetodos!$A$2:$F$2173,5,FALSE)</f>
        <v>bcibank/v1/generacionCMF532</v>
      </c>
      <c r="E736" s="84" t="s">
        <v>6114</v>
      </c>
      <c r="F736" s="128" t="s">
        <v>6067</v>
      </c>
      <c r="G736" s="86" t="s">
        <v>6068</v>
      </c>
      <c r="H736" s="85" t="s">
        <v>6070</v>
      </c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7" t="s">
        <v>6088</v>
      </c>
      <c r="T736" s="97" t="str">
        <f>paramGPL(BaseParametros!$C$458:$E$461,F736:H736)</f>
        <v>{"listaFondos":"3016, 542", "fecha":"20251102", "modelo":FON008}</v>
      </c>
      <c r="U736" s="87" t="s">
        <v>5656</v>
      </c>
      <c r="V736" s="87" t="s">
        <v>5721</v>
      </c>
      <c r="W736" s="87" t="s">
        <v>5721</v>
      </c>
      <c r="X736" s="87" t="str">
        <f>VLOOKUP(D736,'Info Metodos'!$A$2:$D$90,4,FALSE)</f>
        <v>SI</v>
      </c>
      <c r="Y736" s="87" t="str">
        <f>VLOOKUP(D736,'Info Metodos'!$A$2:$D$90,3,FALSE)</f>
        <v>GET</v>
      </c>
    </row>
    <row r="737" spans="1:25" s="127" customFormat="1">
      <c r="A737" t="s">
        <v>277</v>
      </c>
      <c r="B737" s="125">
        <v>72</v>
      </c>
      <c r="C737" s="125" t="str">
        <f>VLOOKUP(B737,BaseMetodos!$A$2:$E$1177,3,FALSE)&amp;"."&amp;VLOOKUP(B737,BaseMetodos!$A$2:$E$1177,4,FALSE)</f>
        <v>.exportacionTower No Esta en RPC2</v>
      </c>
      <c r="D737" s="125" t="str">
        <f>VLOOKUP(B737,BaseMetodos!$A$2:$F$2173,5,FALSE)</f>
        <v>bcibank/v1/exportacionTower</v>
      </c>
      <c r="E737" s="125" t="s">
        <v>6114</v>
      </c>
      <c r="F737" s="126" t="s">
        <v>6089</v>
      </c>
      <c r="G737" s="131" t="s">
        <v>1723</v>
      </c>
      <c r="H737" s="131" t="s">
        <v>5700</v>
      </c>
      <c r="I737" s="126" t="s">
        <v>3</v>
      </c>
      <c r="J737" s="126" t="s">
        <v>6090</v>
      </c>
      <c r="K737" s="126" t="s">
        <v>6091</v>
      </c>
      <c r="L737" s="126" t="s">
        <v>6094</v>
      </c>
      <c r="M737" s="126" t="s">
        <v>265</v>
      </c>
      <c r="N737" s="126"/>
      <c r="O737" s="126"/>
      <c r="P737" s="126"/>
      <c r="Q737" s="126"/>
      <c r="R737" s="126"/>
      <c r="S737" s="127" t="s">
        <v>6093</v>
      </c>
      <c r="T737" s="119" t="str">
        <f>paramGPL(BaseParametros!$C$462:$E$470,F737:M737)</f>
        <v>{"tipoFichero":"VAL", "tipoSeleccion":"T", "tipoCartera":"PAT", "listaCarteras":"", "fecDesde":"20251130", "fecHasta":"20251205", "separador":";", "reexportar":"S"}</v>
      </c>
      <c r="U737" s="127" t="s">
        <v>5656</v>
      </c>
      <c r="V737" s="127" t="s">
        <v>5721</v>
      </c>
      <c r="W737" s="127" t="s">
        <v>5721</v>
      </c>
      <c r="X737" s="127" t="str">
        <f>VLOOKUP(D737,'Info Metodos'!$A$2:$D$90,4,FALSE)</f>
        <v>SI</v>
      </c>
      <c r="Y737" s="127" t="str">
        <f>VLOOKUP(D737,'Info Metodos'!$A$2:$D$90,3,FALSE)</f>
        <v>GET</v>
      </c>
    </row>
    <row r="738" spans="1:25" s="87" customFormat="1" ht="15" thickBot="1">
      <c r="A738" t="s">
        <v>277</v>
      </c>
      <c r="B738" s="84">
        <v>72</v>
      </c>
      <c r="C738" s="84" t="str">
        <f>VLOOKUP(B738,BaseMetodos!$A$2:$E$1177,3,FALSE)&amp;"."&amp;VLOOKUP(B738,BaseMetodos!$A$2:$E$1177,4,FALSE)</f>
        <v>.exportacionTower No Esta en RPC2</v>
      </c>
      <c r="D738" s="84" t="str">
        <f>VLOOKUP(B738,BaseMetodos!$A$2:$F$2173,5,FALSE)</f>
        <v>bcibank/v1/exportacionTower</v>
      </c>
      <c r="E738" s="84" t="s">
        <v>6114</v>
      </c>
      <c r="F738" s="86" t="s">
        <v>6089</v>
      </c>
      <c r="G738" s="85" t="s">
        <v>265</v>
      </c>
      <c r="H738" s="86" t="s">
        <v>3</v>
      </c>
      <c r="I738" s="85" t="s">
        <v>6067</v>
      </c>
      <c r="J738" s="86" t="s">
        <v>6090</v>
      </c>
      <c r="K738" s="86" t="s">
        <v>6091</v>
      </c>
      <c r="L738" s="86" t="s">
        <v>6094</v>
      </c>
      <c r="M738" s="86" t="s">
        <v>265</v>
      </c>
      <c r="N738" s="86"/>
      <c r="O738" s="86"/>
      <c r="P738" s="86"/>
      <c r="Q738" s="86"/>
      <c r="R738" s="86"/>
      <c r="S738" s="87" t="s">
        <v>6092</v>
      </c>
      <c r="T738" s="97" t="str">
        <f>paramGPL(BaseParametros!$C$462:$E$470,F738:M738)</f>
        <v>{"tipoFichero":"VAL", "tipoSeleccion":"S", "tipoCartera":"", "listaCarteras":"3016, 542", "fecDesde":"20251130", "fecHasta":"20251205", "separador":";", "reexportar":"S"}</v>
      </c>
      <c r="U738" s="87" t="s">
        <v>5656</v>
      </c>
      <c r="V738" s="87" t="s">
        <v>5721</v>
      </c>
      <c r="W738" s="87" t="s">
        <v>5721</v>
      </c>
      <c r="X738" s="87" t="str">
        <f>VLOOKUP(D738,'Info Metodos'!$A$2:$D$90,4,FALSE)</f>
        <v>SI</v>
      </c>
      <c r="Y738" s="87" t="str">
        <f>VLOOKUP(D738,'Info Metodos'!$A$2:$D$90,3,FALSE)</f>
        <v>GET</v>
      </c>
    </row>
    <row r="739" spans="1:25" s="127" customFormat="1">
      <c r="A739" t="s">
        <v>277</v>
      </c>
      <c r="B739" s="125">
        <v>1196</v>
      </c>
      <c r="C739" s="125" t="e">
        <f>VLOOKUP(B739,BaseMetodos!$A$2:$E$1177,3,FALSE)&amp;"."&amp;VLOOKUP(B739,BaseMetodos!$A$2:$E$1177,4,FALSE)</f>
        <v>#N/A</v>
      </c>
      <c r="D739" s="125" t="str">
        <f>VLOOKUP(B739,BaseMetodos!$A$2:$F$2173,5,FALSE)</f>
        <v>bcibank/v1/exportacionCMF532</v>
      </c>
      <c r="E739" s="125" t="s">
        <v>6114</v>
      </c>
      <c r="F739" s="126" t="s">
        <v>6067</v>
      </c>
      <c r="G739" s="126" t="s">
        <v>6068</v>
      </c>
      <c r="H739" s="126" t="s">
        <v>6069</v>
      </c>
      <c r="I739" s="126" t="s">
        <v>265</v>
      </c>
      <c r="J739" s="126"/>
      <c r="K739" s="126"/>
      <c r="L739" s="126"/>
      <c r="M739" s="126"/>
      <c r="N739" s="126"/>
      <c r="O739" s="126"/>
      <c r="P739" s="126"/>
      <c r="Q739" s="126"/>
      <c r="R739" s="126"/>
      <c r="S739" s="127" t="s">
        <v>6071</v>
      </c>
      <c r="T739" s="119" t="str">
        <f>paramGPL(BaseParametros!$C$471:$E$475,F739:I739)</f>
        <v>{"listaFondos":"3016, 542", "fecha":"20251102", "modelo":FON001, "regenerar":"S"}</v>
      </c>
      <c r="U739" s="127" t="s">
        <v>5656</v>
      </c>
      <c r="V739" s="127" t="s">
        <v>5721</v>
      </c>
      <c r="W739" s="127" t="s">
        <v>5721</v>
      </c>
      <c r="X739" s="127" t="str">
        <f>VLOOKUP(D739,'Info Metodos'!$A$2:$D$90,4,FALSE)</f>
        <v>SI</v>
      </c>
      <c r="Y739" s="127" t="str">
        <f>VLOOKUP(D739,'Info Metodos'!$A$2:$D$90,3,FALSE)</f>
        <v>GET</v>
      </c>
    </row>
    <row r="740" spans="1:25" s="99" customFormat="1">
      <c r="A740" t="s">
        <v>277</v>
      </c>
      <c r="B740" s="120">
        <v>1196</v>
      </c>
      <c r="C740" s="120" t="e">
        <f>VLOOKUP(B740,BaseMetodos!$A$2:$E$1177,3,FALSE)&amp;"."&amp;VLOOKUP(B740,BaseMetodos!$A$2:$E$1177,4,FALSE)</f>
        <v>#N/A</v>
      </c>
      <c r="D740" s="120" t="str">
        <f>VLOOKUP(B740,BaseMetodos!$A$2:$F$2173,5,FALSE)</f>
        <v>bcibank/v1/exportacionCMF532</v>
      </c>
      <c r="E740" s="120" t="s">
        <v>6114</v>
      </c>
      <c r="F740" s="130" t="s">
        <v>5670</v>
      </c>
      <c r="G740" s="128" t="s">
        <v>6068</v>
      </c>
      <c r="H740" s="128" t="s">
        <v>6069</v>
      </c>
      <c r="I740" s="128" t="s">
        <v>265</v>
      </c>
      <c r="J740" s="128"/>
      <c r="K740" s="128"/>
      <c r="L740" s="128"/>
      <c r="M740" s="128"/>
      <c r="N740" s="128"/>
      <c r="O740" s="128"/>
      <c r="P740" s="128"/>
      <c r="Q740" s="128"/>
      <c r="R740" s="128"/>
      <c r="S740" s="99" t="s">
        <v>6072</v>
      </c>
      <c r="T740" s="129" t="str">
        <f>paramGPL(BaseParametros!$C$471:$E$475,F740:I740)</f>
        <v>{"listaFondos":"542", "fecha":"20251102", "modelo":FON001, "regenerar":"S"}</v>
      </c>
      <c r="U740" s="99" t="s">
        <v>5656</v>
      </c>
      <c r="V740" s="99" t="s">
        <v>5721</v>
      </c>
      <c r="W740" s="99" t="s">
        <v>5721</v>
      </c>
      <c r="X740" s="103" t="str">
        <f>VLOOKUP(D740,'Info Metodos'!$A$2:$D$90,4,FALSE)</f>
        <v>SI</v>
      </c>
      <c r="Y740" s="103" t="str">
        <f>VLOOKUP(D740,'Info Metodos'!$A$2:$D$90,3,FALSE)</f>
        <v>GET</v>
      </c>
    </row>
    <row r="741" spans="1:25" s="99" customFormat="1">
      <c r="A741" t="s">
        <v>277</v>
      </c>
      <c r="B741" s="120">
        <v>1196</v>
      </c>
      <c r="C741" s="120" t="e">
        <f>VLOOKUP(B741,BaseMetodos!$A$2:$E$1177,3,FALSE)&amp;"."&amp;VLOOKUP(B741,BaseMetodos!$A$2:$E$1177,4,FALSE)</f>
        <v>#N/A</v>
      </c>
      <c r="D741" s="120" t="str">
        <f>VLOOKUP(B741,BaseMetodos!$A$2:$F$2173,5,FALSE)</f>
        <v>bcibank/v1/exportacionCMF532</v>
      </c>
      <c r="E741" s="120" t="s">
        <v>6114</v>
      </c>
      <c r="F741" s="132" t="s">
        <v>5670</v>
      </c>
      <c r="G741" s="128" t="s">
        <v>6068</v>
      </c>
      <c r="H741" s="128" t="s">
        <v>6069</v>
      </c>
      <c r="I741" s="130" t="s">
        <v>5584</v>
      </c>
      <c r="J741" s="128"/>
      <c r="K741" s="128"/>
      <c r="L741" s="128"/>
      <c r="M741" s="128"/>
      <c r="N741" s="128"/>
      <c r="O741" s="128"/>
      <c r="P741" s="128"/>
      <c r="Q741" s="128"/>
      <c r="R741" s="128"/>
      <c r="S741" s="99" t="s">
        <v>6097</v>
      </c>
      <c r="T741" s="129" t="str">
        <f>paramGPL(BaseParametros!$C$471:$E$475,F741:I741)</f>
        <v>{"listaFondos":"542", "fecha":"20251102", "modelo":FON001, "regenerar":"X"}</v>
      </c>
      <c r="U741" s="99" t="s">
        <v>5656</v>
      </c>
      <c r="V741" s="99" t="s">
        <v>5721</v>
      </c>
      <c r="W741" s="99" t="s">
        <v>5721</v>
      </c>
      <c r="X741" s="103" t="str">
        <f>VLOOKUP(D741,'Info Metodos'!$A$2:$D$90,4,FALSE)</f>
        <v>SI</v>
      </c>
      <c r="Y741" s="103" t="str">
        <f>VLOOKUP(D741,'Info Metodos'!$A$2:$D$90,3,FALSE)</f>
        <v>GET</v>
      </c>
    </row>
    <row r="742" spans="1:25" s="99" customFormat="1">
      <c r="A742" t="s">
        <v>277</v>
      </c>
      <c r="B742" s="120">
        <v>1196</v>
      </c>
      <c r="C742" s="120" t="e">
        <f>VLOOKUP(B742,BaseMetodos!$A$2:$E$1177,3,FALSE)&amp;"."&amp;VLOOKUP(B742,BaseMetodos!$A$2:$E$1177,4,FALSE)</f>
        <v>#N/A</v>
      </c>
      <c r="D742" s="120" t="str">
        <f>VLOOKUP(B742,BaseMetodos!$A$2:$F$2173,5,FALSE)</f>
        <v>bcibank/v1/exportacionCMF532</v>
      </c>
      <c r="E742" s="120" t="s">
        <v>6114</v>
      </c>
      <c r="F742" s="130" t="s">
        <v>6067</v>
      </c>
      <c r="G742" s="128" t="s">
        <v>6086</v>
      </c>
      <c r="H742" s="128" t="s">
        <v>6069</v>
      </c>
      <c r="I742" s="128" t="s">
        <v>265</v>
      </c>
      <c r="J742" s="128"/>
      <c r="K742" s="128"/>
      <c r="L742" s="128"/>
      <c r="M742" s="128"/>
      <c r="N742" s="128"/>
      <c r="O742" s="128"/>
      <c r="P742" s="128"/>
      <c r="Q742" s="128"/>
      <c r="R742" s="128"/>
      <c r="S742" s="99" t="s">
        <v>6087</v>
      </c>
      <c r="T742" s="129" t="str">
        <f>paramGPL(BaseParametros!$C$471:$E$475,F742:I742)</f>
        <v>{"listaFondos":"3016, 542", "fecha":"20251150", "modelo":FON001, "regenerar":"S"}</v>
      </c>
      <c r="U742" s="99" t="s">
        <v>5656</v>
      </c>
      <c r="V742" s="99" t="s">
        <v>5721</v>
      </c>
      <c r="W742" s="99" t="s">
        <v>5721</v>
      </c>
      <c r="X742" s="103" t="str">
        <f>VLOOKUP(D742,'Info Metodos'!$A$2:$D$90,4,FALSE)</f>
        <v>SI</v>
      </c>
      <c r="Y742" s="103" t="str">
        <f>VLOOKUP(D742,'Info Metodos'!$A$2:$D$90,3,FALSE)</f>
        <v>GET</v>
      </c>
    </row>
    <row r="743" spans="1:25" s="87" customFormat="1" ht="15" thickBot="1">
      <c r="A743" t="s">
        <v>277</v>
      </c>
      <c r="B743" s="84">
        <v>1196</v>
      </c>
      <c r="C743" s="84" t="e">
        <f>VLOOKUP(B743,BaseMetodos!$A$2:$E$1177,3,FALSE)&amp;"."&amp;VLOOKUP(B743,BaseMetodos!$A$2:$E$1177,4,FALSE)</f>
        <v>#N/A</v>
      </c>
      <c r="D743" s="84" t="str">
        <f>VLOOKUP(B743,BaseMetodos!$A$2:$F$2173,5,FALSE)</f>
        <v>bcibank/v1/exportacionCMF532</v>
      </c>
      <c r="E743" s="84" t="s">
        <v>6114</v>
      </c>
      <c r="F743" s="86" t="s">
        <v>6067</v>
      </c>
      <c r="G743" s="86" t="s">
        <v>6068</v>
      </c>
      <c r="H743" s="85" t="s">
        <v>6070</v>
      </c>
      <c r="I743" s="86" t="s">
        <v>265</v>
      </c>
      <c r="J743" s="86"/>
      <c r="K743" s="86"/>
      <c r="L743" s="86"/>
      <c r="M743" s="86"/>
      <c r="N743" s="86"/>
      <c r="O743" s="86"/>
      <c r="P743" s="86"/>
      <c r="Q743" s="86"/>
      <c r="R743" s="86"/>
      <c r="S743" s="87" t="s">
        <v>6088</v>
      </c>
      <c r="T743" s="97" t="str">
        <f>paramGPL(BaseParametros!$C$471:$E$475,F743:I743)</f>
        <v>{"listaFondos":"3016, 542", "fecha":"20251102", "modelo":FON008, "regenerar":"S"}</v>
      </c>
      <c r="U743" s="87" t="s">
        <v>5656</v>
      </c>
      <c r="V743" s="87" t="s">
        <v>5721</v>
      </c>
      <c r="W743" s="87" t="s">
        <v>5721</v>
      </c>
      <c r="X743" s="87" t="str">
        <f>VLOOKUP(D743,'Info Metodos'!$A$2:$D$90,4,FALSE)</f>
        <v>SI</v>
      </c>
      <c r="Y743" s="87" t="str">
        <f>VLOOKUP(D743,'Info Metodos'!$A$2:$D$90,3,FALSE)</f>
        <v>GET</v>
      </c>
    </row>
    <row r="744" spans="1:25" s="102" customFormat="1" ht="15" thickBot="1">
      <c r="A744" t="s">
        <v>277</v>
      </c>
      <c r="B744" s="100">
        <v>14</v>
      </c>
      <c r="C744" s="100" t="str">
        <f>VLOOKUP(B744,BaseMetodos!$A$2:$E$1177,3,FALSE)&amp;"."&amp;VLOOKUP(B744,BaseMetodos!$A$2:$E$1177,4,FALSE)</f>
        <v>u_xr_bci.entradaEjeDirectaCVD</v>
      </c>
      <c r="D744" s="100" t="str">
        <f>VLOOKUP(B744,BaseMetodos!$A$2:$F$2173,5,FALSE)</f>
        <v>bcibank/v1/entradaEjeDirectaCVD</v>
      </c>
      <c r="E744" s="100" t="s">
        <v>6114</v>
      </c>
      <c r="F744" s="134" t="str">
        <f>""""&amp;XMLEntradaEjeDirectaCVD("SANTA ROSA","20251017","20251027","GPL")&amp;""""</f>
        <v>"&lt;ejecuciones&gt;_x000D_
    &lt;ejecucion&gt;_x000D_
        &lt;operacion&gt;C&lt;/operacion&gt;_x000D_
        &lt;cartera&gt;SANTA ROSA&lt;/cartera&gt;_x000D_
        &lt;divisa_compra&gt;USD&lt;/divisa_compra&gt;_x000D_
        &lt;divisa_venta&gt;CLP&lt;/divisa_venta&gt;_x000D_
        &lt;fecha_entrada&gt;20251017&lt;/fecha_entrada&gt;_x000D_
        &lt;fecha_ejecucion&gt;20251017120000&lt;/fecha_ejecucion&gt;_x000D_
        &lt;fecha_liquidacion_compra&gt;20251027&lt;/fecha_liquidacion_compra&gt;_x000D_
        &lt;fecha_liquidacion_venta&gt;20251027&lt;/fecha_liquidacion_venta&gt;_x000D_
        &lt;fecha_forward&gt;20251027&lt;/fecha_forward&gt;_x000D_
        &lt;cotizacion_spot&gt;0&lt;/cotizacion_spot&gt;_x000D_
        &lt;puntos_forward&gt;3.45&lt;/puntos_forward&gt;_x000D_
        &lt;cotizacion_forward&gt;0&lt;/cotizacion_forward&gt;_x000D_
        &lt;monto&gt;860000.0&lt;/monto&gt;_x000D_
        &lt;ind_cobertura&gt;C&lt;/ind_cobertura&gt;_x000D_
        &lt;plazo_vto_liquidez&gt;M&lt;/plazo_vto_liquidez&gt;_x000D_
        &lt;ind_divisa_liquidacion&gt;C&lt;/ind_divisa_liquidacion&gt;_x000D_
        &lt;grupo_cam_vto_forward&gt;1&lt;/grupo_cam_vto_forward&gt;_x000D_
        &lt;fecha_vto_forward&gt;20251027&lt;/fecha_vto_forward&gt;_x000D_
        &lt;folio&gt;3&lt;/folio&gt;_x000D_
        &lt;contrapartida&gt;SCOTIABANK&lt;/contrapartida&gt;_x000D_
        &lt;ind_es_forward&gt;S&lt;/ind_es_forward&gt;_x000D_
        &lt;gestor&gt;10405&lt;/gestor&gt;_x000D_
    &lt;/ejecucion&gt;_x000D_
&lt;/ejecuciones&gt;"</v>
      </c>
      <c r="G744" s="101" t="s">
        <v>266</v>
      </c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23" t="s">
        <v>6098</v>
      </c>
      <c r="T744" s="107" t="str">
        <f>paramGPL(BaseParametros!$C$476:$E$478,F744:G744)</f>
        <v>{"xml":"&lt;ejecuciones&gt;_x000D_
    &lt;ejecucion&gt;_x000D_
        &lt;operacion&gt;C&lt;/operacion&gt;_x000D_
        &lt;cartera&gt;SANTA ROSA&lt;/cartera&gt;_x000D_
        &lt;divisa_compra&gt;USD&lt;/divisa_compra&gt;_x000D_
        &lt;divisa_venta&gt;CLP&lt;/divisa_venta&gt;_x000D_
        &lt;fecha_entrada&gt;20251017&lt;/fecha_entrada&gt;_x000D_
        &lt;fecha_ejecucion&gt;20251017120000&lt;/fecha_ejecucion&gt;_x000D_
        &lt;fecha_liquidacion_compra&gt;20251027&lt;/fecha_liquidacion_compra&gt;_x000D_
        &lt;fecha_liquidacion_venta&gt;20251027&lt;/fecha_liquidacion_venta&gt;_x000D_
        &lt;fecha_forward&gt;20251027&lt;/fecha_forward&gt;_x000D_
        &lt;cotizacion_spot&gt;0&lt;/cotizacion_spot&gt;_x000D_
        &lt;puntos_forward&gt;3.45&lt;/puntos_forward&gt;_x000D_
        &lt;cotizacion_forward&gt;0&lt;/cotizacion_forward&gt;_x000D_
        &lt;monto&gt;860000.0&lt;/monto&gt;_x000D_
        &lt;ind_cobertura&gt;C&lt;/ind_cobertura&gt;_x000D_
        &lt;plazo_vto_liquidez&gt;M&lt;/plazo_vto_liquidez&gt;_x000D_
        &lt;ind_divisa_liquidacion&gt;C&lt;/ind_divisa_liquidacion&gt;_x000D_
        &lt;grupo_cam_vto_forward&gt;1&lt;/grupo_cam_vto_forward&gt;_x000D_
        &lt;fecha_vto_forward&gt;20251027&lt;/fecha_vto_forward&gt;_x000D_
        &lt;folio&gt;3&lt;/folio&gt;_x000D_
        &lt;contrapartida&gt;SCOTIABANK&lt;/contrapartida&gt;_x000D_
        &lt;ind_es_forward&gt;S&lt;/ind_es_forward&gt;_x000D_
        &lt;gestor&gt;10405&lt;/gestor&gt;_x000D_
    &lt;/ejecucion&gt;_x000D_
&lt;/ejecuciones&gt;", "canal":"1"}</v>
      </c>
      <c r="U744" s="102" t="str">
        <f>XMLEntradaEjeDirectaCVD("SANTA ROSA","20251017","20251027","RPC")</f>
        <v>&lt;?xml version='1.0' encoding='iso-8859-1'?&gt;_x000D_
&lt;methodCall&gt;_x000D_
&lt;methodName&gt;u_xr_bci.entradaEjeDirectaCVD&lt;/methodName&gt;_x000D_
&lt;params&gt;_x000D_
&lt;param&gt; &lt;!-- instrumentos|valores_comun|valores_cvi|periodos|valores_rf|valores_rv|fr09_instrumentos|futuros|opciones| ivisas)--&gt;_x000D_
&lt;value&gt;&lt;string&gt;&lt;![CDATA[_x000D_
&lt;ejecuciones&gt;_x000D_
    &lt;ejecucion&gt;_x000D_
        &lt;operacion&gt;C&lt;/operacion&gt;_x000D_
        &lt;cartera&gt;SANTA ROSA&lt;/cartera&gt;_x000D_
        &lt;divisa_compra&gt;USD&lt;/divisa_compra&gt;_x000D_
        &lt;divisa_venta&gt;CLP&lt;/divisa_venta&gt;_x000D_
        &lt;fecha_entrada&gt;20251017&lt;/fecha_entrada&gt;_x000D_
        &lt;fecha_ejecucion&gt;20251017120000&lt;/fecha_ejecucion&gt;_x000D_
        &lt;fecha_liquidacion_compra&gt;20251027&lt;/fecha_liquidacion_compra&gt;_x000D_
        &lt;fecha_liquidacion_venta&gt;20251027&lt;/fecha_liquidacion_venta&gt;_x000D_
        &lt;fecha_forward&gt;20251027&lt;/fecha_forward&gt;_x000D_
        &lt;cotizacion_spot&gt;0&lt;/cotizacion_spot&gt;_x000D_
        &lt;puntos_forward&gt;3.45&lt;/puntos_forward&gt;_x000D_
        &lt;cotizacion_forward&gt;0&lt;/cotizacion_forward&gt;_x000D_
        &lt;monto&gt;860000.0&lt;/monto&gt;_x000D_
        &lt;ind_cobertura&gt;C&lt;/ind_cobertura&gt;_x000D_
        &lt;plazo_vto_liquidez&gt;M&lt;/plazo_vto_liquidez&gt;_x000D_
        &lt;ind_divisa_liquidacion&gt;C&lt;/ind_divisa_liquidacion&gt;_x000D_
        &lt;grupo_cam_vto_forward&gt;1&lt;/grupo_cam_vto_forward&gt;_x000D_
        &lt;fecha_vto_forward&gt;20251027&lt;/fecha_vto_forward&gt;_x000D_
        &lt;folio&gt;3&lt;/folio&gt;_x000D_
        &lt;contrapartida&gt;SCOTIABANK&lt;/contrapartida&gt;_x000D_
        &lt;ind_es_forward&gt;S&lt;/ind_es_forward&gt;_x000D_
        &lt;gestor&gt;10405&lt;/gestor&gt;_x000D_
    &lt;/ejecucion&gt;_x000D_
&lt;/ejecuciones&gt;_x000D_
]]&gt;&lt;/string&gt;&lt;/value&gt;&lt;!--XML  --&gt;_x000D_
&lt;/param&gt;_x000D_
&lt;param&gt;&lt;value&gt;&lt;string&gt;110&lt;/string&gt;&lt;/value&gt;&lt;/param&gt;&lt;!-- Canal --&gt;_x000D_
&lt;/params&gt;_x000D_
&lt;/methodCall&gt;</v>
      </c>
      <c r="V744" s="102" t="s">
        <v>5721</v>
      </c>
      <c r="W744" s="102" t="s">
        <v>5721</v>
      </c>
      <c r="X744" s="102" t="str">
        <f>VLOOKUP(D744,'Info Metodos'!$A$2:$D$90,4,FALSE)</f>
        <v>SI</v>
      </c>
      <c r="Y744" s="102" t="str">
        <f>VLOOKUP(D744,'Info Metodos'!$A$2:$D$90,3,FALSE)</f>
        <v>GET</v>
      </c>
    </row>
    <row r="745" spans="1:25" s="127" customFormat="1">
      <c r="A745" t="s">
        <v>277</v>
      </c>
      <c r="B745" s="125">
        <v>1197</v>
      </c>
      <c r="C745" s="125" t="e">
        <f>VLOOKUP(B745,BaseMetodos!$A$2:$E$1177,3,FALSE)&amp;"."&amp;VLOOKUP(B745,BaseMetodos!$A$2:$E$1177,4,FALSE)</f>
        <v>#N/A</v>
      </c>
      <c r="D745" s="125" t="str">
        <f>VLOOKUP(B745,BaseMetodos!$A$2:$F$2173,5,FALSE)</f>
        <v>bcibank/v1/consultarPatasSwap</v>
      </c>
      <c r="E745" s="125" t="s">
        <v>6114</v>
      </c>
      <c r="F745" s="135" t="s">
        <v>6100</v>
      </c>
      <c r="G745" s="126"/>
      <c r="H745" s="126"/>
      <c r="I745" s="126"/>
      <c r="J745" s="126"/>
      <c r="K745" s="126"/>
      <c r="L745" s="126"/>
      <c r="M745" s="126"/>
      <c r="N745" s="126"/>
      <c r="O745" s="126"/>
      <c r="P745" s="126"/>
      <c r="Q745" s="126"/>
      <c r="R745" s="126"/>
      <c r="S745" s="124" t="s">
        <v>6098</v>
      </c>
      <c r="T745" s="119" t="str">
        <f>paramGPL(BaseParametros!$C$479:$E$480,F745:F745)</f>
        <v>{"nemotecnico":"SWCLFCRC011228"}</v>
      </c>
      <c r="U745" s="127" t="s">
        <v>5656</v>
      </c>
      <c r="V745" s="127" t="s">
        <v>5721</v>
      </c>
      <c r="W745" s="127" t="s">
        <v>5721</v>
      </c>
      <c r="X745" s="127" t="str">
        <f>VLOOKUP(D745,'Info Metodos'!$A$2:$D$90,4,FALSE)</f>
        <v>SI</v>
      </c>
      <c r="Y745" s="127" t="str">
        <f>VLOOKUP(D745,'Info Metodos'!$A$2:$D$90,3,FALSE)</f>
        <v>GET</v>
      </c>
    </row>
    <row r="746" spans="1:25" s="99" customFormat="1">
      <c r="A746" t="s">
        <v>277</v>
      </c>
      <c r="B746" s="120">
        <v>1197</v>
      </c>
      <c r="C746" s="120" t="e">
        <f>VLOOKUP(B746,BaseMetodos!$A$2:$E$1177,3,FALSE)&amp;"."&amp;VLOOKUP(B746,BaseMetodos!$A$2:$E$1177,4,FALSE)</f>
        <v>#N/A</v>
      </c>
      <c r="D746" s="120" t="str">
        <f>VLOOKUP(B746,BaseMetodos!$A$2:$F$2173,5,FALSE)</f>
        <v>bcibank/v1/consultarPatasSwap</v>
      </c>
      <c r="E746" s="120" t="s">
        <v>6114</v>
      </c>
      <c r="F746" s="136" t="s">
        <v>6100</v>
      </c>
      <c r="G746" s="128"/>
      <c r="H746" s="128"/>
      <c r="I746" s="128"/>
      <c r="J746" s="128"/>
      <c r="K746" s="128"/>
      <c r="L746" s="128"/>
      <c r="M746" s="128"/>
      <c r="N746" s="128"/>
      <c r="O746" s="128"/>
      <c r="P746" s="128"/>
      <c r="Q746" s="128"/>
      <c r="R746" s="128"/>
      <c r="S746" s="103" t="s">
        <v>6098</v>
      </c>
      <c r="T746" s="129" t="str">
        <f>paramGPL(BaseParametros!$C$479:$E$480,F746:F746)</f>
        <v>{"nemotecnico":"SWCLFCRC011228"}</v>
      </c>
      <c r="U746" s="99" t="s">
        <v>5656</v>
      </c>
      <c r="V746" s="99" t="s">
        <v>5721</v>
      </c>
      <c r="W746" s="99" t="s">
        <v>5721</v>
      </c>
      <c r="X746" s="99" t="str">
        <f>VLOOKUP(D746,'Info Metodos'!$A$2:$D$90,4,FALSE)</f>
        <v>SI</v>
      </c>
      <c r="Y746" s="99" t="str">
        <f>VLOOKUP(D746,'Info Metodos'!$A$2:$D$90,3,FALSE)</f>
        <v>GET</v>
      </c>
    </row>
    <row r="747" spans="1:25" s="99" customFormat="1">
      <c r="A747" t="s">
        <v>277</v>
      </c>
      <c r="B747" s="120">
        <v>1197</v>
      </c>
      <c r="C747" s="120" t="e">
        <f>VLOOKUP(B747,BaseMetodos!$A$2:$E$1177,3,FALSE)&amp;"."&amp;VLOOKUP(B747,BaseMetodos!$A$2:$E$1177,4,FALSE)</f>
        <v>#N/A</v>
      </c>
      <c r="D747" s="120" t="str">
        <f>VLOOKUP(B747,BaseMetodos!$A$2:$F$2173,5,FALSE)</f>
        <v>bcibank/v1/consultarPatasSwap</v>
      </c>
      <c r="E747" s="120" t="s">
        <v>6114</v>
      </c>
      <c r="F747" s="136" t="s">
        <v>6101</v>
      </c>
      <c r="G747" s="128"/>
      <c r="H747" s="128"/>
      <c r="I747" s="128"/>
      <c r="J747" s="128"/>
      <c r="K747" s="128"/>
      <c r="L747" s="128"/>
      <c r="M747" s="128"/>
      <c r="N747" s="128"/>
      <c r="O747" s="128"/>
      <c r="P747" s="128"/>
      <c r="Q747" s="128"/>
      <c r="R747" s="128"/>
      <c r="S747" s="103" t="s">
        <v>6098</v>
      </c>
      <c r="T747" s="129" t="str">
        <f>paramGPL(BaseParametros!$C$479:$E$480,F747:F747)</f>
        <v>{"nemotecnico":"SWCLFUSC051127"}</v>
      </c>
      <c r="U747" s="99" t="s">
        <v>5656</v>
      </c>
      <c r="V747" s="99" t="s">
        <v>5721</v>
      </c>
      <c r="W747" s="99" t="s">
        <v>5721</v>
      </c>
      <c r="X747" s="99" t="str">
        <f>VLOOKUP(D747,'Info Metodos'!$A$2:$D$90,4,FALSE)</f>
        <v>SI</v>
      </c>
      <c r="Y747" s="99" t="str">
        <f>VLOOKUP(D747,'Info Metodos'!$A$2:$D$90,3,FALSE)</f>
        <v>GET</v>
      </c>
    </row>
    <row r="748" spans="1:25" s="87" customFormat="1" ht="15" thickBot="1">
      <c r="A748" t="s">
        <v>277</v>
      </c>
      <c r="B748" s="84">
        <v>1197</v>
      </c>
      <c r="C748" s="84" t="e">
        <f>VLOOKUP(B748,BaseMetodos!$A$2:$E$1177,3,FALSE)&amp;"."&amp;VLOOKUP(B748,BaseMetodos!$A$2:$E$1177,4,FALSE)</f>
        <v>#N/A</v>
      </c>
      <c r="D748" s="84" t="str">
        <f>VLOOKUP(B748,BaseMetodos!$A$2:$F$2173,5,FALSE)</f>
        <v>bcibank/v1/consultarPatasSwap</v>
      </c>
      <c r="E748" s="84" t="s">
        <v>6114</v>
      </c>
      <c r="F748" s="133" t="s">
        <v>6101</v>
      </c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118" t="s">
        <v>6098</v>
      </c>
      <c r="T748" s="97" t="str">
        <f>paramGPL(BaseParametros!$C$479:$E$480,F748:F748)</f>
        <v>{"nemotecnico":"SWCLFUSC051127"}</v>
      </c>
      <c r="U748" s="87" t="s">
        <v>5656</v>
      </c>
      <c r="V748" s="87" t="s">
        <v>5721</v>
      </c>
      <c r="W748" s="87" t="s">
        <v>5721</v>
      </c>
      <c r="X748" s="87" t="str">
        <f>VLOOKUP(D748,'Info Metodos'!$A$2:$D$90,4,FALSE)</f>
        <v>SI</v>
      </c>
      <c r="Y748" s="87" t="str">
        <f>VLOOKUP(D748,'Info Metodos'!$A$2:$D$90,3,FALSE)</f>
        <v>GET</v>
      </c>
    </row>
    <row r="749" spans="1:25" s="127" customFormat="1">
      <c r="A749" t="s">
        <v>277</v>
      </c>
      <c r="B749" s="125">
        <v>1198</v>
      </c>
      <c r="C749" s="125" t="e">
        <f>VLOOKUP(B749,BaseMetodos!$A$2:$E$1177,3,FALSE)&amp;"."&amp;VLOOKUP(B749,BaseMetodos!$A$2:$E$1177,4,FALSE)</f>
        <v>#N/A</v>
      </c>
      <c r="D749" s="125" t="str">
        <f>VLOOKUP(B749,BaseMetodos!$A$2:$F$2173,5,FALSE)</f>
        <v>bcibank/v1/consultarFlujosSwap</v>
      </c>
      <c r="E749" s="125" t="s">
        <v>6114</v>
      </c>
      <c r="F749" s="135" t="s">
        <v>6100</v>
      </c>
      <c r="G749" s="126"/>
      <c r="H749" s="126"/>
      <c r="I749" s="126"/>
      <c r="J749" s="126"/>
      <c r="K749" s="126"/>
      <c r="L749" s="126"/>
      <c r="M749" s="126"/>
      <c r="N749" s="126"/>
      <c r="O749" s="126"/>
      <c r="P749" s="126"/>
      <c r="Q749" s="126"/>
      <c r="R749" s="126"/>
      <c r="S749" s="124" t="s">
        <v>6098</v>
      </c>
      <c r="T749" s="119" t="str">
        <f>paramGPL(BaseParametros!$C$481:$E$482,F749:F749)</f>
        <v>{"nemotecnico":"SWCLFCRC011228"}</v>
      </c>
      <c r="U749" s="127" t="s">
        <v>5656</v>
      </c>
      <c r="V749" s="127" t="s">
        <v>5721</v>
      </c>
      <c r="W749" s="127" t="s">
        <v>5721</v>
      </c>
      <c r="X749" s="127" t="str">
        <f>VLOOKUP(D749,'Info Metodos'!$A$2:$D$90,4,FALSE)</f>
        <v>SI</v>
      </c>
      <c r="Y749" s="127" t="str">
        <f>VLOOKUP(D749,'Info Metodos'!$A$2:$D$90,3,FALSE)</f>
        <v>GET</v>
      </c>
    </row>
    <row r="750" spans="1:25" s="99" customFormat="1">
      <c r="A750" t="s">
        <v>277</v>
      </c>
      <c r="B750" s="120">
        <v>1198</v>
      </c>
      <c r="C750" s="120" t="e">
        <f>VLOOKUP(B750,BaseMetodos!$A$2:$E$1177,3,FALSE)&amp;"."&amp;VLOOKUP(B750,BaseMetodos!$A$2:$E$1177,4,FALSE)</f>
        <v>#N/A</v>
      </c>
      <c r="D750" s="120" t="str">
        <f>VLOOKUP(B750,BaseMetodos!$A$2:$F$2173,5,FALSE)</f>
        <v>bcibank/v1/consultarFlujosSwap</v>
      </c>
      <c r="E750" s="120" t="s">
        <v>6114</v>
      </c>
      <c r="F750" s="136" t="s">
        <v>6100</v>
      </c>
      <c r="G750" s="128"/>
      <c r="H750" s="128"/>
      <c r="I750" s="128"/>
      <c r="J750" s="128"/>
      <c r="K750" s="128"/>
      <c r="L750" s="128"/>
      <c r="M750" s="128"/>
      <c r="N750" s="128"/>
      <c r="O750" s="128"/>
      <c r="P750" s="128"/>
      <c r="Q750" s="128"/>
      <c r="R750" s="128"/>
      <c r="S750" s="103" t="s">
        <v>6098</v>
      </c>
      <c r="T750" s="129" t="str">
        <f>paramGPL(BaseParametros!$C$481:$E$482,F750:F750)</f>
        <v>{"nemotecnico":"SWCLFCRC011228"}</v>
      </c>
      <c r="U750" s="99" t="s">
        <v>5656</v>
      </c>
      <c r="V750" s="99" t="s">
        <v>5721</v>
      </c>
      <c r="W750" s="99" t="s">
        <v>5721</v>
      </c>
      <c r="X750" s="99" t="str">
        <f>VLOOKUP(D750,'Info Metodos'!$A$2:$D$90,4,FALSE)</f>
        <v>SI</v>
      </c>
      <c r="Y750" s="99" t="str">
        <f>VLOOKUP(D750,'Info Metodos'!$A$2:$D$90,3,FALSE)</f>
        <v>GET</v>
      </c>
    </row>
    <row r="751" spans="1:25" s="99" customFormat="1">
      <c r="A751" t="s">
        <v>277</v>
      </c>
      <c r="B751" s="120">
        <v>1198</v>
      </c>
      <c r="C751" s="120" t="e">
        <f>VLOOKUP(B751,BaseMetodos!$A$2:$E$1177,3,FALSE)&amp;"."&amp;VLOOKUP(B751,BaseMetodos!$A$2:$E$1177,4,FALSE)</f>
        <v>#N/A</v>
      </c>
      <c r="D751" s="120" t="str">
        <f>VLOOKUP(B751,BaseMetodos!$A$2:$F$2173,5,FALSE)</f>
        <v>bcibank/v1/consultarFlujosSwap</v>
      </c>
      <c r="E751" s="120" t="s">
        <v>6114</v>
      </c>
      <c r="F751" s="136" t="s">
        <v>6101</v>
      </c>
      <c r="G751" s="128"/>
      <c r="H751" s="128"/>
      <c r="I751" s="128"/>
      <c r="J751" s="128"/>
      <c r="K751" s="128"/>
      <c r="L751" s="128"/>
      <c r="M751" s="128"/>
      <c r="N751" s="128"/>
      <c r="O751" s="128"/>
      <c r="P751" s="128"/>
      <c r="Q751" s="128"/>
      <c r="R751" s="128"/>
      <c r="S751" s="103" t="s">
        <v>6098</v>
      </c>
      <c r="T751" s="129" t="str">
        <f>paramGPL(BaseParametros!$C$481:$E$482,F751:F751)</f>
        <v>{"nemotecnico":"SWCLFUSC051127"}</v>
      </c>
      <c r="U751" s="99" t="s">
        <v>5656</v>
      </c>
      <c r="V751" s="99" t="s">
        <v>5721</v>
      </c>
      <c r="W751" s="99" t="s">
        <v>5721</v>
      </c>
      <c r="X751" s="99" t="str">
        <f>VLOOKUP(D751,'Info Metodos'!$A$2:$D$90,4,FALSE)</f>
        <v>SI</v>
      </c>
      <c r="Y751" s="99" t="str">
        <f>VLOOKUP(D751,'Info Metodos'!$A$2:$D$90,3,FALSE)</f>
        <v>GET</v>
      </c>
    </row>
    <row r="752" spans="1:25" s="87" customFormat="1" ht="15" thickBot="1">
      <c r="A752" t="s">
        <v>277</v>
      </c>
      <c r="B752" s="84">
        <v>1198</v>
      </c>
      <c r="C752" s="84" t="e">
        <f>VLOOKUP(B752,BaseMetodos!$A$2:$E$1177,3,FALSE)&amp;"."&amp;VLOOKUP(B752,BaseMetodos!$A$2:$E$1177,4,FALSE)</f>
        <v>#N/A</v>
      </c>
      <c r="D752" s="84" t="str">
        <f>VLOOKUP(B752,BaseMetodos!$A$2:$F$2173,5,FALSE)</f>
        <v>bcibank/v1/consultarFlujosSwap</v>
      </c>
      <c r="E752" s="84" t="s">
        <v>6114</v>
      </c>
      <c r="F752" s="133" t="s">
        <v>6101</v>
      </c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118" t="s">
        <v>6098</v>
      </c>
      <c r="T752" s="97" t="str">
        <f>paramGPL(BaseParametros!$C$481:$E$482,F752:F752)</f>
        <v>{"nemotecnico":"SWCLFUSC051127"}</v>
      </c>
      <c r="U752" s="87" t="s">
        <v>5656</v>
      </c>
      <c r="V752" s="87" t="s">
        <v>5721</v>
      </c>
      <c r="W752" s="87" t="s">
        <v>5721</v>
      </c>
      <c r="X752" s="87" t="str">
        <f>VLOOKUP(D752,'Info Metodos'!$A$2:$D$90,4,FALSE)</f>
        <v>SI</v>
      </c>
      <c r="Y752" s="87" t="str">
        <f>VLOOKUP(D752,'Info Metodos'!$A$2:$D$90,3,FALSE)</f>
        <v>GET</v>
      </c>
    </row>
  </sheetData>
  <autoFilter ref="A1:AM752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2:B136"/>
  <sheetViews>
    <sheetView topLeftCell="A120" zoomScale="145" zoomScaleNormal="145" workbookViewId="0">
      <selection activeCell="B136" sqref="B136"/>
    </sheetView>
  </sheetViews>
  <sheetFormatPr baseColWidth="10" defaultRowHeight="14.5"/>
  <sheetData>
    <row r="2" spans="2:2">
      <c r="B2" t="s">
        <v>5791</v>
      </c>
    </row>
    <row r="3" spans="2:2">
      <c r="B3" t="s">
        <v>5750</v>
      </c>
    </row>
    <row r="13" spans="2:2">
      <c r="B13" t="s">
        <v>1467</v>
      </c>
    </row>
    <row r="28" spans="2:2">
      <c r="B28">
        <v>2962357</v>
      </c>
    </row>
    <row r="32" spans="2:2">
      <c r="B32" t="s">
        <v>6103</v>
      </c>
    </row>
    <row r="85" spans="2:2">
      <c r="B85" t="s">
        <v>6104</v>
      </c>
    </row>
    <row r="135" spans="2:2">
      <c r="B135" t="s">
        <v>6106</v>
      </c>
    </row>
    <row r="136" spans="2:2">
      <c r="B136" s="137" t="s">
        <v>6105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3701</v>
      </c>
    </row>
    <row r="2" spans="1:56">
      <c r="J2" s="30" t="s">
        <v>3632</v>
      </c>
      <c r="K2" s="30" t="s">
        <v>3639</v>
      </c>
      <c r="L2" s="30" t="s">
        <v>3654</v>
      </c>
      <c r="M2" s="30" t="s">
        <v>3661</v>
      </c>
      <c r="N2" t="s">
        <v>3667</v>
      </c>
      <c r="O2" t="s">
        <v>3674</v>
      </c>
      <c r="P2" t="s">
        <v>3681</v>
      </c>
      <c r="Q2" t="s">
        <v>3688</v>
      </c>
      <c r="R2" t="s">
        <v>3695</v>
      </c>
    </row>
    <row r="3" spans="1:56">
      <c r="J3" s="30" t="s">
        <v>3633</v>
      </c>
      <c r="K3" s="30" t="s">
        <v>3640</v>
      </c>
      <c r="L3" s="30" t="s">
        <v>3655</v>
      </c>
      <c r="M3" s="30" t="s">
        <v>3662</v>
      </c>
      <c r="N3" t="s">
        <v>3668</v>
      </c>
      <c r="O3" t="s">
        <v>3675</v>
      </c>
      <c r="P3" t="s">
        <v>3682</v>
      </c>
      <c r="Q3" t="s">
        <v>3689</v>
      </c>
      <c r="R3" t="s">
        <v>3696</v>
      </c>
    </row>
    <row r="4" spans="1:56">
      <c r="J4" s="30" t="s">
        <v>3634</v>
      </c>
      <c r="K4" s="30" t="s">
        <v>3641</v>
      </c>
      <c r="L4" s="30" t="s">
        <v>3656</v>
      </c>
      <c r="M4" t="s">
        <v>5635</v>
      </c>
      <c r="N4" t="s">
        <v>3669</v>
      </c>
      <c r="O4" t="s">
        <v>3676</v>
      </c>
      <c r="P4" t="s">
        <v>3683</v>
      </c>
      <c r="Q4" t="s">
        <v>3690</v>
      </c>
      <c r="R4" t="s">
        <v>3697</v>
      </c>
    </row>
    <row r="5" spans="1:56">
      <c r="J5" s="30" t="s">
        <v>3635</v>
      </c>
      <c r="K5" s="30" t="s">
        <v>3650</v>
      </c>
      <c r="L5" s="30" t="s">
        <v>3657</v>
      </c>
      <c r="M5" s="30" t="s">
        <v>3663</v>
      </c>
      <c r="N5" t="s">
        <v>3670</v>
      </c>
      <c r="O5" t="s">
        <v>3677</v>
      </c>
      <c r="P5" t="s">
        <v>3684</v>
      </c>
      <c r="Q5" t="s">
        <v>3691</v>
      </c>
      <c r="R5" t="s">
        <v>3698</v>
      </c>
    </row>
    <row r="6" spans="1:56">
      <c r="J6" s="30" t="s">
        <v>3636</v>
      </c>
      <c r="K6" s="30" t="s">
        <v>3651</v>
      </c>
      <c r="L6" s="30" t="s">
        <v>3658</v>
      </c>
      <c r="M6" t="s">
        <v>3664</v>
      </c>
      <c r="N6" t="s">
        <v>3671</v>
      </c>
      <c r="O6" t="s">
        <v>3678</v>
      </c>
      <c r="P6" t="s">
        <v>3685</v>
      </c>
      <c r="Q6" t="s">
        <v>3692</v>
      </c>
    </row>
    <row r="7" spans="1:56">
      <c r="J7" s="30" t="s">
        <v>3637</v>
      </c>
      <c r="K7" s="30" t="s">
        <v>3652</v>
      </c>
      <c r="L7" s="30" t="s">
        <v>3659</v>
      </c>
      <c r="M7" t="s">
        <v>3665</v>
      </c>
      <c r="N7" t="s">
        <v>3672</v>
      </c>
      <c r="O7" t="s">
        <v>3679</v>
      </c>
      <c r="P7" t="s">
        <v>3686</v>
      </c>
      <c r="Q7" t="s">
        <v>3693</v>
      </c>
    </row>
    <row r="8" spans="1:56">
      <c r="J8" s="30" t="s">
        <v>3638</v>
      </c>
      <c r="K8" s="30" t="s">
        <v>3653</v>
      </c>
      <c r="L8" s="30" t="s">
        <v>3660</v>
      </c>
      <c r="M8" t="s">
        <v>3666</v>
      </c>
      <c r="N8" t="s">
        <v>3673</v>
      </c>
      <c r="O8" t="s">
        <v>3680</v>
      </c>
      <c r="P8" t="s">
        <v>3687</v>
      </c>
      <c r="Q8" t="s">
        <v>3694</v>
      </c>
    </row>
    <row r="10" spans="1:56">
      <c r="F10" s="39" t="s">
        <v>5433</v>
      </c>
    </row>
    <row r="11" spans="1:56">
      <c r="C11" s="41" t="s">
        <v>5388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3570</v>
      </c>
      <c r="M12" t="s">
        <v>3571</v>
      </c>
      <c r="N12" t="s">
        <v>3572</v>
      </c>
      <c r="O12" t="s">
        <v>3573</v>
      </c>
      <c r="P12" t="s">
        <v>3574</v>
      </c>
      <c r="Q12" t="s">
        <v>3575</v>
      </c>
      <c r="R12" t="s">
        <v>3576</v>
      </c>
      <c r="S12" t="s">
        <v>3577</v>
      </c>
      <c r="T12" t="s">
        <v>3578</v>
      </c>
      <c r="U12" t="s">
        <v>3579</v>
      </c>
      <c r="V12" t="s">
        <v>3580</v>
      </c>
      <c r="W12" t="s">
        <v>3581</v>
      </c>
      <c r="X12" t="s">
        <v>3582</v>
      </c>
      <c r="Y12" t="s">
        <v>3583</v>
      </c>
      <c r="Z12" t="s">
        <v>3584</v>
      </c>
      <c r="AA12" t="s">
        <v>3585</v>
      </c>
      <c r="AB12" t="s">
        <v>3586</v>
      </c>
      <c r="AC12" t="s">
        <v>3587</v>
      </c>
      <c r="AD12" t="s">
        <v>3588</v>
      </c>
      <c r="AE12" t="s">
        <v>3589</v>
      </c>
      <c r="AF12" t="s">
        <v>3590</v>
      </c>
      <c r="AG12" t="s">
        <v>3591</v>
      </c>
      <c r="AH12" t="s">
        <v>3592</v>
      </c>
      <c r="AI12" t="s">
        <v>3593</v>
      </c>
      <c r="AJ12" t="s">
        <v>3594</v>
      </c>
      <c r="AK12" t="s">
        <v>3595</v>
      </c>
      <c r="AL12" t="s">
        <v>3596</v>
      </c>
      <c r="AM12" t="s">
        <v>3597</v>
      </c>
      <c r="AN12" t="s">
        <v>3598</v>
      </c>
      <c r="AO12" t="s">
        <v>3599</v>
      </c>
      <c r="AP12" t="s">
        <v>3600</v>
      </c>
      <c r="AQ12" t="s">
        <v>3601</v>
      </c>
      <c r="AR12" t="s">
        <v>3602</v>
      </c>
      <c r="AS12" t="s">
        <v>3603</v>
      </c>
      <c r="AT12" t="s">
        <v>3604</v>
      </c>
      <c r="AU12" t="s">
        <v>3605</v>
      </c>
      <c r="AV12" t="s">
        <v>3606</v>
      </c>
      <c r="AW12" t="s">
        <v>3607</v>
      </c>
      <c r="AX12" t="s">
        <v>3608</v>
      </c>
      <c r="AY12" t="s">
        <v>3609</v>
      </c>
      <c r="AZ12" t="s">
        <v>3610</v>
      </c>
      <c r="BA12" t="s">
        <v>3611</v>
      </c>
      <c r="BB12" t="s">
        <v>3612</v>
      </c>
      <c r="BC12" t="s">
        <v>3613</v>
      </c>
      <c r="BD12" t="s">
        <v>3614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4783</v>
      </c>
      <c r="G13" s="14" t="s">
        <v>4719</v>
      </c>
      <c r="H13" s="14" t="s">
        <v>269</v>
      </c>
      <c r="I13" s="14" t="s">
        <v>4720</v>
      </c>
      <c r="J13" s="1" t="s">
        <v>3523</v>
      </c>
      <c r="K13" s="1" t="s">
        <v>3524</v>
      </c>
      <c r="L13" s="1" t="s">
        <v>3525</v>
      </c>
      <c r="M13" s="1" t="s">
        <v>3526</v>
      </c>
      <c r="N13" s="1" t="s">
        <v>3527</v>
      </c>
      <c r="O13" s="1" t="s">
        <v>3528</v>
      </c>
      <c r="P13" s="1" t="s">
        <v>3529</v>
      </c>
      <c r="Q13" s="1" t="s">
        <v>3530</v>
      </c>
      <c r="R13" s="1" t="s">
        <v>3531</v>
      </c>
      <c r="S13" s="1" t="s">
        <v>3532</v>
      </c>
      <c r="T13" s="1" t="s">
        <v>3533</v>
      </c>
      <c r="U13" s="1" t="s">
        <v>3534</v>
      </c>
      <c r="V13" s="1" t="s">
        <v>3535</v>
      </c>
      <c r="W13" s="1" t="s">
        <v>3536</v>
      </c>
      <c r="X13" s="1" t="s">
        <v>3537</v>
      </c>
      <c r="Y13" s="1" t="s">
        <v>3538</v>
      </c>
      <c r="Z13" s="1" t="s">
        <v>3539</v>
      </c>
      <c r="AA13" s="1" t="s">
        <v>3540</v>
      </c>
      <c r="AB13" s="1" t="s">
        <v>3541</v>
      </c>
      <c r="AC13" s="1" t="s">
        <v>3542</v>
      </c>
      <c r="AD13" s="1" t="s">
        <v>3543</v>
      </c>
      <c r="AE13" s="1" t="s">
        <v>3544</v>
      </c>
      <c r="AF13" s="1" t="s">
        <v>3545</v>
      </c>
      <c r="AG13" s="1" t="s">
        <v>3546</v>
      </c>
      <c r="AH13" s="1" t="s">
        <v>3547</v>
      </c>
      <c r="AI13" s="1" t="s">
        <v>3548</v>
      </c>
      <c r="AJ13" s="1" t="s">
        <v>3549</v>
      </c>
      <c r="AK13" s="1" t="s">
        <v>3550</v>
      </c>
      <c r="AL13" s="1" t="s">
        <v>3551</v>
      </c>
      <c r="AM13" s="1" t="s">
        <v>3552</v>
      </c>
      <c r="AN13" s="1" t="s">
        <v>3553</v>
      </c>
      <c r="AO13" s="1" t="s">
        <v>3554</v>
      </c>
      <c r="AP13" s="1" t="s">
        <v>3555</v>
      </c>
      <c r="AQ13" s="1" t="s">
        <v>3556</v>
      </c>
      <c r="AR13" s="1" t="s">
        <v>3557</v>
      </c>
      <c r="AS13" s="1" t="s">
        <v>3558</v>
      </c>
      <c r="AT13" s="1" t="s">
        <v>3559</v>
      </c>
      <c r="AU13" s="1" t="s">
        <v>3560</v>
      </c>
      <c r="AV13" s="1" t="s">
        <v>3561</v>
      </c>
      <c r="AW13" s="1" t="s">
        <v>3562</v>
      </c>
      <c r="AX13" s="1" t="s">
        <v>3563</v>
      </c>
      <c r="AY13" s="1" t="s">
        <v>3564</v>
      </c>
      <c r="AZ13" s="1" t="s">
        <v>3565</v>
      </c>
      <c r="BA13" s="1" t="s">
        <v>3566</v>
      </c>
      <c r="BB13" s="1" t="s">
        <v>3567</v>
      </c>
      <c r="BC13" s="1" t="s">
        <v>3568</v>
      </c>
      <c r="BD13" s="1" t="s">
        <v>3569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5636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5685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3616</v>
      </c>
      <c r="P14" s="3" t="s">
        <v>3617</v>
      </c>
      <c r="Q14" s="3" t="s">
        <v>3618</v>
      </c>
      <c r="R14" s="3" t="s">
        <v>3</v>
      </c>
      <c r="S14" s="3" t="s">
        <v>3648</v>
      </c>
      <c r="T14" s="3" t="s">
        <v>3619</v>
      </c>
      <c r="U14" s="3" t="s">
        <v>3620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3621</v>
      </c>
      <c r="AA14" s="3" t="s">
        <v>3622</v>
      </c>
      <c r="AB14" s="3" t="s">
        <v>3623</v>
      </c>
      <c r="AC14" s="3" t="s">
        <v>3624</v>
      </c>
      <c r="AD14" s="3" t="s">
        <v>1592</v>
      </c>
      <c r="AE14" s="3" t="s">
        <v>3625</v>
      </c>
      <c r="AF14" s="3" t="s">
        <v>1808</v>
      </c>
      <c r="AG14" s="3" t="s">
        <v>194</v>
      </c>
      <c r="AH14" s="3" t="s">
        <v>3626</v>
      </c>
      <c r="AI14" s="29" t="s">
        <v>3615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3627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3628</v>
      </c>
      <c r="AW14" s="3" t="s">
        <v>3629</v>
      </c>
      <c r="AX14" s="3" t="s">
        <v>266</v>
      </c>
      <c r="AY14" s="3" t="s">
        <v>3</v>
      </c>
      <c r="AZ14" s="3" t="s">
        <v>3627</v>
      </c>
      <c r="BA14" s="3" t="s">
        <v>3630</v>
      </c>
      <c r="BB14" s="3" t="s">
        <v>1808</v>
      </c>
      <c r="BC14" s="1" t="s">
        <v>3631</v>
      </c>
      <c r="BD14" s="3" t="s">
        <v>3626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5637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5686</v>
      </c>
      <c r="K15" s="3" t="s">
        <v>1500</v>
      </c>
      <c r="L15" s="54" t="s">
        <v>3645</v>
      </c>
      <c r="M15" s="3" t="s">
        <v>1808</v>
      </c>
      <c r="N15" s="3" t="s">
        <v>1808</v>
      </c>
      <c r="O15" s="3" t="s">
        <v>3616</v>
      </c>
      <c r="P15" s="3" t="s">
        <v>3617</v>
      </c>
      <c r="Q15" s="3" t="s">
        <v>3618</v>
      </c>
      <c r="R15" s="3" t="s">
        <v>3</v>
      </c>
      <c r="S15" s="3" t="s">
        <v>3648</v>
      </c>
      <c r="T15" s="3" t="s">
        <v>3619</v>
      </c>
      <c r="U15" s="3" t="s">
        <v>3620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3621</v>
      </c>
      <c r="AA15" s="3" t="s">
        <v>3622</v>
      </c>
      <c r="AB15" s="3" t="s">
        <v>3623</v>
      </c>
      <c r="AC15" s="3" t="s">
        <v>3624</v>
      </c>
      <c r="AD15" s="3" t="s">
        <v>1592</v>
      </c>
      <c r="AE15" s="3" t="s">
        <v>3625</v>
      </c>
      <c r="AF15" s="3" t="s">
        <v>1808</v>
      </c>
      <c r="AG15" s="3" t="s">
        <v>194</v>
      </c>
      <c r="AH15" s="3" t="s">
        <v>3626</v>
      </c>
      <c r="AI15" s="29" t="s">
        <v>3615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3627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3628</v>
      </c>
      <c r="AW15" s="3" t="s">
        <v>3629</v>
      </c>
      <c r="AX15" s="3" t="s">
        <v>266</v>
      </c>
      <c r="AY15" s="3" t="s">
        <v>3</v>
      </c>
      <c r="AZ15" s="3" t="s">
        <v>3627</v>
      </c>
      <c r="BA15" s="3" t="s">
        <v>3630</v>
      </c>
      <c r="BB15" s="3" t="s">
        <v>1808</v>
      </c>
      <c r="BC15" s="1" t="s">
        <v>3631</v>
      </c>
      <c r="BD15" s="3" t="s">
        <v>3626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5640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5687</v>
      </c>
      <c r="K16" s="3" t="s">
        <v>1500</v>
      </c>
      <c r="L16" s="54" t="s">
        <v>3700</v>
      </c>
      <c r="M16" s="3" t="s">
        <v>1808</v>
      </c>
      <c r="N16" s="3" t="s">
        <v>1808</v>
      </c>
      <c r="O16" s="3" t="s">
        <v>3616</v>
      </c>
      <c r="P16" s="3" t="s">
        <v>3617</v>
      </c>
      <c r="Q16" s="3" t="s">
        <v>3618</v>
      </c>
      <c r="R16" s="3" t="s">
        <v>3</v>
      </c>
      <c r="S16" s="3" t="s">
        <v>3648</v>
      </c>
      <c r="T16" s="3" t="s">
        <v>3619</v>
      </c>
      <c r="U16" s="3" t="s">
        <v>3620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3621</v>
      </c>
      <c r="AA16" s="3" t="s">
        <v>3622</v>
      </c>
      <c r="AB16" s="3" t="s">
        <v>3623</v>
      </c>
      <c r="AC16" s="3" t="s">
        <v>3624</v>
      </c>
      <c r="AD16" s="3" t="s">
        <v>1592</v>
      </c>
      <c r="AE16" s="3" t="s">
        <v>3625</v>
      </c>
      <c r="AF16" s="3" t="s">
        <v>1808</v>
      </c>
      <c r="AG16" s="3" t="s">
        <v>194</v>
      </c>
      <c r="AH16" s="3" t="s">
        <v>3626</v>
      </c>
      <c r="AI16" s="29" t="s">
        <v>3615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3627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3628</v>
      </c>
      <c r="AW16" s="3" t="s">
        <v>3629</v>
      </c>
      <c r="AX16" s="3" t="s">
        <v>266</v>
      </c>
      <c r="AY16" s="3" t="s">
        <v>3</v>
      </c>
      <c r="AZ16" s="3" t="s">
        <v>3627</v>
      </c>
      <c r="BA16" s="3" t="s">
        <v>3630</v>
      </c>
      <c r="BB16" s="3" t="s">
        <v>1808</v>
      </c>
      <c r="BC16" s="1" t="s">
        <v>3631</v>
      </c>
      <c r="BD16" s="3" t="s">
        <v>3626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5641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5688</v>
      </c>
      <c r="K17" s="3" t="s">
        <v>1500</v>
      </c>
      <c r="L17" s="54" t="s">
        <v>5689</v>
      </c>
      <c r="M17" s="3" t="s">
        <v>1808</v>
      </c>
      <c r="N17" s="3" t="s">
        <v>1808</v>
      </c>
      <c r="O17" s="3" t="s">
        <v>3616</v>
      </c>
      <c r="P17" s="3" t="s">
        <v>3617</v>
      </c>
      <c r="Q17" s="3" t="s">
        <v>3618</v>
      </c>
      <c r="R17" s="3" t="s">
        <v>3</v>
      </c>
      <c r="S17" s="3" t="s">
        <v>3648</v>
      </c>
      <c r="T17" s="3" t="s">
        <v>3619</v>
      </c>
      <c r="U17" s="3" t="s">
        <v>3620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3621</v>
      </c>
      <c r="AA17" s="3" t="s">
        <v>3622</v>
      </c>
      <c r="AB17" s="3" t="s">
        <v>3623</v>
      </c>
      <c r="AC17" s="3" t="s">
        <v>3624</v>
      </c>
      <c r="AD17" s="3" t="s">
        <v>1592</v>
      </c>
      <c r="AE17" s="3" t="s">
        <v>3625</v>
      </c>
      <c r="AF17" s="3" t="s">
        <v>1808</v>
      </c>
      <c r="AG17" s="3" t="s">
        <v>194</v>
      </c>
      <c r="AH17" s="3" t="s">
        <v>3626</v>
      </c>
      <c r="AI17" s="29" t="s">
        <v>3615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3627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3628</v>
      </c>
      <c r="AW17" s="3" t="s">
        <v>3629</v>
      </c>
      <c r="AX17" s="3" t="s">
        <v>266</v>
      </c>
      <c r="AY17" s="3" t="s">
        <v>3</v>
      </c>
      <c r="AZ17" s="3" t="s">
        <v>3627</v>
      </c>
      <c r="BA17" s="3" t="s">
        <v>3630</v>
      </c>
      <c r="BB17" s="3" t="s">
        <v>1808</v>
      </c>
      <c r="BC17" s="1" t="s">
        <v>3631</v>
      </c>
      <c r="BD17" s="3" t="s">
        <v>3626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3644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3642</v>
      </c>
      <c r="K18" s="3" t="s">
        <v>1500</v>
      </c>
      <c r="L18" s="3" t="s">
        <v>3645</v>
      </c>
      <c r="M18" s="3" t="s">
        <v>1808</v>
      </c>
      <c r="N18" s="3" t="s">
        <v>1808</v>
      </c>
      <c r="O18" s="3" t="s">
        <v>3616</v>
      </c>
      <c r="P18" s="3" t="s">
        <v>3617</v>
      </c>
      <c r="Q18" s="3" t="s">
        <v>3618</v>
      </c>
      <c r="R18" s="3" t="s">
        <v>3</v>
      </c>
      <c r="S18" s="3" t="s">
        <v>3648</v>
      </c>
      <c r="T18" s="3" t="s">
        <v>3619</v>
      </c>
      <c r="U18" s="3" t="s">
        <v>3620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3621</v>
      </c>
      <c r="AA18" s="3" t="s">
        <v>3622</v>
      </c>
      <c r="AB18" s="3" t="s">
        <v>3623</v>
      </c>
      <c r="AC18" s="3" t="s">
        <v>3624</v>
      </c>
      <c r="AD18" s="3" t="s">
        <v>1592</v>
      </c>
      <c r="AE18" s="3" t="s">
        <v>3625</v>
      </c>
      <c r="AF18" s="3" t="s">
        <v>1808</v>
      </c>
      <c r="AG18" s="3" t="s">
        <v>194</v>
      </c>
      <c r="AH18" s="3" t="s">
        <v>3626</v>
      </c>
      <c r="AI18" s="29" t="s">
        <v>3615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3627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3628</v>
      </c>
      <c r="AW18" s="3" t="s">
        <v>3629</v>
      </c>
      <c r="AX18" s="3" t="s">
        <v>266</v>
      </c>
      <c r="AY18" s="3" t="s">
        <v>3</v>
      </c>
      <c r="AZ18" s="3" t="s">
        <v>3627</v>
      </c>
      <c r="BA18" s="3" t="s">
        <v>3630</v>
      </c>
      <c r="BB18" s="3" t="s">
        <v>1808</v>
      </c>
      <c r="BC18" s="1" t="s">
        <v>3631</v>
      </c>
      <c r="BD18" s="3" t="s">
        <v>3626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4704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3642</v>
      </c>
      <c r="K19" s="3" t="s">
        <v>3</v>
      </c>
      <c r="L19" s="3" t="s">
        <v>3643</v>
      </c>
      <c r="M19" s="3" t="s">
        <v>1808</v>
      </c>
      <c r="N19" s="3" t="s">
        <v>1808</v>
      </c>
      <c r="O19" s="3" t="s">
        <v>3616</v>
      </c>
      <c r="P19" s="3" t="s">
        <v>3617</v>
      </c>
      <c r="Q19" s="3" t="s">
        <v>3618</v>
      </c>
      <c r="R19" s="3" t="s">
        <v>3</v>
      </c>
      <c r="S19" s="3" t="s">
        <v>3648</v>
      </c>
      <c r="T19" s="3" t="s">
        <v>3619</v>
      </c>
      <c r="U19" s="3" t="s">
        <v>3620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3621</v>
      </c>
      <c r="AA19" s="3" t="s">
        <v>3622</v>
      </c>
      <c r="AB19" s="3" t="s">
        <v>3623</v>
      </c>
      <c r="AC19" s="3" t="s">
        <v>3624</v>
      </c>
      <c r="AD19" s="3" t="s">
        <v>1592</v>
      </c>
      <c r="AE19" s="3" t="s">
        <v>3625</v>
      </c>
      <c r="AF19" s="3" t="s">
        <v>1808</v>
      </c>
      <c r="AG19" s="3" t="s">
        <v>194</v>
      </c>
      <c r="AH19" s="3" t="s">
        <v>3626</v>
      </c>
      <c r="AI19" s="29" t="s">
        <v>3615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3627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3628</v>
      </c>
      <c r="AW19" s="3" t="s">
        <v>3629</v>
      </c>
      <c r="AX19" s="3" t="s">
        <v>266</v>
      </c>
      <c r="AY19" s="3" t="s">
        <v>3</v>
      </c>
      <c r="AZ19" s="3" t="s">
        <v>3627</v>
      </c>
      <c r="BA19" s="3" t="s">
        <v>3630</v>
      </c>
      <c r="BB19" s="3" t="s">
        <v>1808</v>
      </c>
      <c r="BC19" s="1" t="s">
        <v>3631</v>
      </c>
      <c r="BD19" s="3" t="s">
        <v>3626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5639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5638</v>
      </c>
      <c r="K20" s="3" t="s">
        <v>1592</v>
      </c>
      <c r="L20" s="3" t="s">
        <v>3645</v>
      </c>
      <c r="M20" s="3" t="s">
        <v>1808</v>
      </c>
      <c r="N20" s="3" t="s">
        <v>1808</v>
      </c>
      <c r="O20" s="3" t="s">
        <v>3616</v>
      </c>
      <c r="P20" s="3" t="s">
        <v>3617</v>
      </c>
      <c r="Q20" s="3" t="s">
        <v>3618</v>
      </c>
      <c r="R20" s="3" t="s">
        <v>3</v>
      </c>
      <c r="S20" s="3" t="s">
        <v>3648</v>
      </c>
      <c r="T20" s="3" t="s">
        <v>3619</v>
      </c>
      <c r="U20" s="3" t="s">
        <v>3620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3621</v>
      </c>
      <c r="AA20" s="3" t="s">
        <v>3622</v>
      </c>
      <c r="AB20" s="3" t="s">
        <v>3623</v>
      </c>
      <c r="AC20" s="3" t="s">
        <v>3624</v>
      </c>
      <c r="AD20" s="3" t="s">
        <v>1592</v>
      </c>
      <c r="AE20" s="3" t="s">
        <v>3625</v>
      </c>
      <c r="AF20" s="3" t="s">
        <v>1808</v>
      </c>
      <c r="AG20" s="3" t="s">
        <v>194</v>
      </c>
      <c r="AH20" s="3" t="s">
        <v>3626</v>
      </c>
      <c r="AI20" s="29" t="s">
        <v>3615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3627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3628</v>
      </c>
      <c r="AW20" s="3" t="s">
        <v>3629</v>
      </c>
      <c r="AX20" s="3" t="s">
        <v>266</v>
      </c>
      <c r="AY20" s="3" t="s">
        <v>3</v>
      </c>
      <c r="AZ20" s="3" t="s">
        <v>3627</v>
      </c>
      <c r="BA20" s="3" t="s">
        <v>3630</v>
      </c>
      <c r="BB20" s="3" t="s">
        <v>1808</v>
      </c>
      <c r="BC20" s="1" t="s">
        <v>3631</v>
      </c>
      <c r="BD20" s="3" t="s">
        <v>3626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5642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5638</v>
      </c>
      <c r="K21" s="3" t="s">
        <v>1592</v>
      </c>
      <c r="L21" s="3" t="s">
        <v>3645</v>
      </c>
      <c r="M21" s="3" t="s">
        <v>1808</v>
      </c>
      <c r="N21" s="3" t="s">
        <v>1808</v>
      </c>
      <c r="O21" s="3" t="s">
        <v>3616</v>
      </c>
      <c r="P21" s="3" t="s">
        <v>3617</v>
      </c>
      <c r="Q21" s="3" t="s">
        <v>3618</v>
      </c>
      <c r="R21" s="3" t="s">
        <v>3</v>
      </c>
      <c r="S21" s="3" t="s">
        <v>3648</v>
      </c>
      <c r="T21" s="3" t="s">
        <v>3619</v>
      </c>
      <c r="U21" s="3" t="s">
        <v>3620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3621</v>
      </c>
      <c r="AA21" s="3" t="s">
        <v>3622</v>
      </c>
      <c r="AB21" s="3" t="s">
        <v>3623</v>
      </c>
      <c r="AC21" s="3" t="s">
        <v>3624</v>
      </c>
      <c r="AD21" s="3" t="s">
        <v>1592</v>
      </c>
      <c r="AE21" s="3" t="s">
        <v>3625</v>
      </c>
      <c r="AF21" s="3" t="s">
        <v>1808</v>
      </c>
      <c r="AG21" s="3" t="s">
        <v>194</v>
      </c>
      <c r="AH21" s="3" t="s">
        <v>3626</v>
      </c>
      <c r="AI21" s="29" t="s">
        <v>3615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3627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3628</v>
      </c>
      <c r="AW21" s="3" t="s">
        <v>3629</v>
      </c>
      <c r="AX21" s="3" t="s">
        <v>266</v>
      </c>
      <c r="AY21" s="3" t="s">
        <v>3</v>
      </c>
      <c r="AZ21" s="3" t="s">
        <v>3627</v>
      </c>
      <c r="BA21" s="3" t="s">
        <v>3630</v>
      </c>
      <c r="BB21" s="3" t="s">
        <v>1808</v>
      </c>
      <c r="BC21" s="1" t="s">
        <v>3631</v>
      </c>
      <c r="BD21" s="3" t="s">
        <v>3626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3642</v>
      </c>
      <c r="K22" s="3" t="s">
        <v>4788</v>
      </c>
      <c r="L22" s="3" t="s">
        <v>3643</v>
      </c>
      <c r="M22" s="3" t="s">
        <v>1808</v>
      </c>
      <c r="N22" s="3" t="s">
        <v>1808</v>
      </c>
      <c r="O22" s="3" t="s">
        <v>3616</v>
      </c>
      <c r="P22" s="3" t="s">
        <v>3617</v>
      </c>
      <c r="Q22" s="3" t="s">
        <v>3618</v>
      </c>
      <c r="R22" s="3" t="s">
        <v>3</v>
      </c>
      <c r="S22" s="3" t="s">
        <v>3648</v>
      </c>
      <c r="T22" s="3" t="s">
        <v>3619</v>
      </c>
      <c r="U22" s="3" t="s">
        <v>3620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3621</v>
      </c>
      <c r="AA22" s="3" t="s">
        <v>3622</v>
      </c>
      <c r="AB22" s="3" t="s">
        <v>3623</v>
      </c>
      <c r="AC22" s="3" t="s">
        <v>3624</v>
      </c>
      <c r="AD22" s="3" t="s">
        <v>1592</v>
      </c>
      <c r="AE22" s="3" t="s">
        <v>3625</v>
      </c>
      <c r="AF22" s="3" t="s">
        <v>1808</v>
      </c>
      <c r="AG22" s="3" t="s">
        <v>194</v>
      </c>
      <c r="AH22" s="3" t="s">
        <v>3626</v>
      </c>
      <c r="AI22" s="29" t="s">
        <v>3615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3627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3628</v>
      </c>
      <c r="AW22" s="3" t="s">
        <v>3629</v>
      </c>
      <c r="AX22" s="3" t="s">
        <v>266</v>
      </c>
      <c r="AY22" s="3" t="s">
        <v>3</v>
      </c>
      <c r="AZ22" s="3" t="s">
        <v>3627</v>
      </c>
      <c r="BA22" s="3" t="s">
        <v>3630</v>
      </c>
      <c r="BB22" s="3" t="s">
        <v>1808</v>
      </c>
      <c r="BC22" s="1" t="s">
        <v>3631</v>
      </c>
      <c r="BD22" s="3" t="s">
        <v>3626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3646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3642</v>
      </c>
      <c r="K23" s="3" t="s">
        <v>1500</v>
      </c>
      <c r="L23" s="3" t="s">
        <v>3645</v>
      </c>
      <c r="M23" s="3" t="s">
        <v>1808</v>
      </c>
      <c r="N23" s="3" t="s">
        <v>1808</v>
      </c>
      <c r="O23" s="3" t="s">
        <v>3616</v>
      </c>
      <c r="P23" s="3" t="s">
        <v>3617</v>
      </c>
      <c r="Q23" s="3" t="s">
        <v>3618</v>
      </c>
      <c r="R23" s="3" t="s">
        <v>3</v>
      </c>
      <c r="S23" s="3" t="s">
        <v>3648</v>
      </c>
      <c r="T23" s="3" t="s">
        <v>3619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3621</v>
      </c>
      <c r="AA23" s="3" t="s">
        <v>3622</v>
      </c>
      <c r="AB23" s="3" t="s">
        <v>3623</v>
      </c>
      <c r="AC23" s="3" t="s">
        <v>3624</v>
      </c>
      <c r="AD23" s="3" t="s">
        <v>1592</v>
      </c>
      <c r="AE23" s="3" t="s">
        <v>3625</v>
      </c>
      <c r="AF23" s="3" t="s">
        <v>1808</v>
      </c>
      <c r="AG23" s="3" t="s">
        <v>194</v>
      </c>
      <c r="AH23" s="3" t="s">
        <v>3626</v>
      </c>
      <c r="AI23" s="29" t="s">
        <v>3615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3627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3628</v>
      </c>
      <c r="AW23" s="3" t="s">
        <v>3629</v>
      </c>
      <c r="AX23" s="3" t="s">
        <v>266</v>
      </c>
      <c r="AY23" s="3" t="s">
        <v>3</v>
      </c>
      <c r="AZ23" s="3" t="s">
        <v>3627</v>
      </c>
      <c r="BA23" s="3" t="s">
        <v>3630</v>
      </c>
      <c r="BB23" s="3" t="s">
        <v>1808</v>
      </c>
      <c r="BC23" s="1" t="s">
        <v>3631</v>
      </c>
      <c r="BD23" s="3" t="s">
        <v>3626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3647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3642</v>
      </c>
      <c r="K24" s="3" t="s">
        <v>1500</v>
      </c>
      <c r="L24" s="3" t="s">
        <v>3643</v>
      </c>
      <c r="M24" s="3" t="s">
        <v>259</v>
      </c>
      <c r="N24" s="3" t="s">
        <v>1808</v>
      </c>
      <c r="O24" s="3" t="s">
        <v>3616</v>
      </c>
      <c r="P24" s="3" t="s">
        <v>3617</v>
      </c>
      <c r="Q24" s="3" t="s">
        <v>3618</v>
      </c>
      <c r="R24" s="3" t="s">
        <v>3</v>
      </c>
      <c r="S24" s="3" t="s">
        <v>3648</v>
      </c>
      <c r="T24" s="3" t="s">
        <v>3619</v>
      </c>
      <c r="U24" s="3" t="s">
        <v>3620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3621</v>
      </c>
      <c r="AA24" s="3" t="s">
        <v>3622</v>
      </c>
      <c r="AB24" s="3" t="s">
        <v>3623</v>
      </c>
      <c r="AC24" s="3" t="s">
        <v>3624</v>
      </c>
      <c r="AD24" s="3" t="s">
        <v>1592</v>
      </c>
      <c r="AE24" s="3" t="s">
        <v>3625</v>
      </c>
      <c r="AF24" s="3" t="s">
        <v>1808</v>
      </c>
      <c r="AG24" s="3" t="s">
        <v>194</v>
      </c>
      <c r="AH24" s="3" t="s">
        <v>3626</v>
      </c>
      <c r="AI24" s="29" t="s">
        <v>3615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3627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3628</v>
      </c>
      <c r="AW24" s="3" t="s">
        <v>3629</v>
      </c>
      <c r="AX24" s="3" t="s">
        <v>266</v>
      </c>
      <c r="AY24" s="3" t="s">
        <v>3</v>
      </c>
      <c r="AZ24" s="3" t="s">
        <v>3627</v>
      </c>
      <c r="BA24" s="3" t="s">
        <v>3630</v>
      </c>
      <c r="BB24" s="3" t="s">
        <v>1808</v>
      </c>
      <c r="BC24" s="1" t="s">
        <v>3631</v>
      </c>
      <c r="BD24" s="3" t="s">
        <v>3626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5629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5634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3616</v>
      </c>
      <c r="P25" s="3" t="s">
        <v>3617</v>
      </c>
      <c r="Q25" s="3" t="s">
        <v>3618</v>
      </c>
      <c r="R25" s="3" t="s">
        <v>3</v>
      </c>
      <c r="S25" s="3" t="s">
        <v>3648</v>
      </c>
      <c r="T25" s="3" t="s">
        <v>3619</v>
      </c>
      <c r="U25" s="3" t="s">
        <v>3620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3621</v>
      </c>
      <c r="AA25" s="3" t="s">
        <v>3622</v>
      </c>
      <c r="AB25" s="3" t="s">
        <v>3623</v>
      </c>
      <c r="AC25" s="3" t="s">
        <v>3624</v>
      </c>
      <c r="AD25" s="3" t="s">
        <v>1592</v>
      </c>
      <c r="AE25" s="3" t="s">
        <v>3625</v>
      </c>
      <c r="AF25" s="3" t="s">
        <v>1808</v>
      </c>
      <c r="AG25" s="3" t="s">
        <v>194</v>
      </c>
      <c r="AH25" s="3" t="s">
        <v>3626</v>
      </c>
      <c r="AI25" s="29" t="s">
        <v>3615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3627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3628</v>
      </c>
      <c r="AW25" s="3" t="s">
        <v>3629</v>
      </c>
      <c r="AX25" s="3" t="s">
        <v>266</v>
      </c>
      <c r="AY25" s="3" t="s">
        <v>3</v>
      </c>
      <c r="AZ25" s="3" t="s">
        <v>3627</v>
      </c>
      <c r="BA25" s="3" t="s">
        <v>3630</v>
      </c>
      <c r="BB25" s="3" t="s">
        <v>1808</v>
      </c>
      <c r="BC25" s="1" t="s">
        <v>3631</v>
      </c>
      <c r="BD25" s="3" t="s">
        <v>3626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5494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3699</v>
      </c>
      <c r="K26" s="3" t="s">
        <v>1500</v>
      </c>
      <c r="L26" s="3" t="s">
        <v>3700</v>
      </c>
      <c r="M26" s="3" t="s">
        <v>1808</v>
      </c>
      <c r="N26" s="3" t="s">
        <v>1808</v>
      </c>
      <c r="O26" s="3" t="s">
        <v>3616</v>
      </c>
      <c r="P26" s="3" t="s">
        <v>3617</v>
      </c>
      <c r="Q26" s="3" t="s">
        <v>3618</v>
      </c>
      <c r="R26" s="3" t="s">
        <v>3</v>
      </c>
      <c r="S26" s="3" t="s">
        <v>3648</v>
      </c>
      <c r="T26" s="3" t="s">
        <v>3619</v>
      </c>
      <c r="U26" s="3" t="s">
        <v>3620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3621</v>
      </c>
      <c r="AA26" s="3" t="s">
        <v>3622</v>
      </c>
      <c r="AB26" s="3" t="s">
        <v>3623</v>
      </c>
      <c r="AC26" s="3" t="s">
        <v>3624</v>
      </c>
      <c r="AD26" s="3" t="s">
        <v>1592</v>
      </c>
      <c r="AE26" s="3" t="s">
        <v>3625</v>
      </c>
      <c r="AF26" s="3" t="s">
        <v>1808</v>
      </c>
      <c r="AG26" s="3" t="s">
        <v>194</v>
      </c>
      <c r="AH26" s="3" t="s">
        <v>3626</v>
      </c>
      <c r="AI26" s="29" t="s">
        <v>3615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3627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3628</v>
      </c>
      <c r="AW26" s="3" t="s">
        <v>3629</v>
      </c>
      <c r="AX26" s="3" t="s">
        <v>266</v>
      </c>
      <c r="AY26" s="3" t="s">
        <v>3</v>
      </c>
      <c r="AZ26" s="3" t="s">
        <v>3627</v>
      </c>
      <c r="BA26" s="3" t="s">
        <v>3630</v>
      </c>
      <c r="BB26" s="3" t="s">
        <v>1808</v>
      </c>
      <c r="BC26" s="1" t="s">
        <v>3631</v>
      </c>
      <c r="BD26" s="3" t="s">
        <v>3626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5495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3699</v>
      </c>
      <c r="K27" s="3" t="s">
        <v>1500</v>
      </c>
      <c r="L27" s="3" t="s">
        <v>3700</v>
      </c>
      <c r="M27" s="3" t="s">
        <v>1808</v>
      </c>
      <c r="N27" s="3" t="s">
        <v>1808</v>
      </c>
      <c r="O27" s="3" t="s">
        <v>3616</v>
      </c>
      <c r="P27" s="3" t="s">
        <v>3617</v>
      </c>
      <c r="Q27" s="3" t="s">
        <v>3618</v>
      </c>
      <c r="R27" s="3" t="s">
        <v>3</v>
      </c>
      <c r="S27" s="3" t="s">
        <v>3648</v>
      </c>
      <c r="T27" s="3" t="s">
        <v>3619</v>
      </c>
      <c r="U27" s="3" t="s">
        <v>3620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3622</v>
      </c>
      <c r="AB27" s="3" t="s">
        <v>3623</v>
      </c>
      <c r="AC27" s="3" t="s">
        <v>3624</v>
      </c>
      <c r="AD27" s="3" t="s">
        <v>1592</v>
      </c>
      <c r="AE27" s="3" t="s">
        <v>3625</v>
      </c>
      <c r="AF27" s="3" t="s">
        <v>1808</v>
      </c>
      <c r="AG27" s="3" t="s">
        <v>194</v>
      </c>
      <c r="AH27" s="3" t="s">
        <v>3626</v>
      </c>
      <c r="AI27" s="29" t="s">
        <v>3615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3627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3628</v>
      </c>
      <c r="AW27" s="3" t="s">
        <v>3629</v>
      </c>
      <c r="AX27" s="3" t="s">
        <v>266</v>
      </c>
      <c r="AY27" s="3" t="s">
        <v>3</v>
      </c>
      <c r="AZ27" s="3" t="s">
        <v>3627</v>
      </c>
      <c r="BA27" s="3" t="s">
        <v>3630</v>
      </c>
      <c r="BB27" s="3" t="s">
        <v>1808</v>
      </c>
      <c r="BC27" s="1" t="s">
        <v>3631</v>
      </c>
      <c r="BD27" s="3" t="s">
        <v>3626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5496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3699</v>
      </c>
      <c r="K28" s="3" t="s">
        <v>1500</v>
      </c>
      <c r="L28" s="3" t="s">
        <v>3700</v>
      </c>
      <c r="M28" s="3" t="s">
        <v>1808</v>
      </c>
      <c r="N28" s="3" t="s">
        <v>1808</v>
      </c>
      <c r="O28" s="3" t="s">
        <v>3616</v>
      </c>
      <c r="P28" s="3" t="s">
        <v>3617</v>
      </c>
      <c r="Q28" s="3" t="s">
        <v>3618</v>
      </c>
      <c r="R28" s="3" t="s">
        <v>3</v>
      </c>
      <c r="S28" s="3" t="s">
        <v>3648</v>
      </c>
      <c r="T28" s="3" t="s">
        <v>3619</v>
      </c>
      <c r="U28" s="3" t="s">
        <v>3620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3621</v>
      </c>
      <c r="AA28" s="3" t="s">
        <v>3622</v>
      </c>
      <c r="AB28" s="3" t="s">
        <v>3623</v>
      </c>
      <c r="AC28" s="3" t="s">
        <v>5534</v>
      </c>
      <c r="AD28" s="3" t="s">
        <v>1592</v>
      </c>
      <c r="AE28" s="3" t="s">
        <v>3625</v>
      </c>
      <c r="AF28" s="3" t="s">
        <v>1808</v>
      </c>
      <c r="AG28" s="3" t="s">
        <v>194</v>
      </c>
      <c r="AH28" s="3" t="s">
        <v>3626</v>
      </c>
      <c r="AI28" s="29" t="s">
        <v>3615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3627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3628</v>
      </c>
      <c r="AW28" s="3" t="s">
        <v>3629</v>
      </c>
      <c r="AX28" s="3" t="s">
        <v>266</v>
      </c>
      <c r="AY28" s="3" t="s">
        <v>3</v>
      </c>
      <c r="AZ28" s="3" t="s">
        <v>3627</v>
      </c>
      <c r="BA28" s="3" t="s">
        <v>3630</v>
      </c>
      <c r="BB28" s="3" t="s">
        <v>1808</v>
      </c>
      <c r="BC28" s="1" t="s">
        <v>3631</v>
      </c>
      <c r="BD28" s="3" t="s">
        <v>3626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5497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3699</v>
      </c>
      <c r="K29" s="3" t="s">
        <v>1500</v>
      </c>
      <c r="L29" s="3" t="s">
        <v>3700</v>
      </c>
      <c r="M29" s="3" t="s">
        <v>1808</v>
      </c>
      <c r="N29" s="3" t="s">
        <v>1808</v>
      </c>
      <c r="O29" s="3" t="s">
        <v>3616</v>
      </c>
      <c r="P29" s="3" t="s">
        <v>3617</v>
      </c>
      <c r="Q29" s="3" t="s">
        <v>3618</v>
      </c>
      <c r="R29" s="3" t="s">
        <v>3</v>
      </c>
      <c r="S29" s="3" t="s">
        <v>3648</v>
      </c>
      <c r="T29" s="3" t="s">
        <v>3619</v>
      </c>
      <c r="U29" s="3" t="s">
        <v>3620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3621</v>
      </c>
      <c r="AA29" s="3" t="s">
        <v>3622</v>
      </c>
      <c r="AB29" s="3" t="s">
        <v>3623</v>
      </c>
      <c r="AC29" s="3" t="s">
        <v>1592</v>
      </c>
      <c r="AD29" s="3" t="s">
        <v>1592</v>
      </c>
      <c r="AE29" s="3" t="s">
        <v>3625</v>
      </c>
      <c r="AF29" s="3" t="s">
        <v>1808</v>
      </c>
      <c r="AG29" s="3" t="s">
        <v>194</v>
      </c>
      <c r="AH29" s="3" t="s">
        <v>3626</v>
      </c>
      <c r="AI29" s="29" t="s">
        <v>3615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3627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3628</v>
      </c>
      <c r="AW29" s="3" t="s">
        <v>3629</v>
      </c>
      <c r="AX29" s="3" t="s">
        <v>266</v>
      </c>
      <c r="AY29" s="3" t="s">
        <v>3</v>
      </c>
      <c r="AZ29" s="3" t="s">
        <v>3627</v>
      </c>
      <c r="BA29" s="3" t="s">
        <v>3630</v>
      </c>
      <c r="BB29" s="3" t="s">
        <v>1808</v>
      </c>
      <c r="BC29" s="1" t="s">
        <v>3631</v>
      </c>
      <c r="BD29" s="3" t="s">
        <v>3626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5498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3699</v>
      </c>
      <c r="K30" s="3" t="s">
        <v>1500</v>
      </c>
      <c r="L30" s="3" t="s">
        <v>3700</v>
      </c>
      <c r="M30" s="3" t="s">
        <v>1808</v>
      </c>
      <c r="N30" s="3" t="s">
        <v>1808</v>
      </c>
      <c r="O30" s="3" t="s">
        <v>3616</v>
      </c>
      <c r="P30" s="3" t="s">
        <v>3617</v>
      </c>
      <c r="Q30" s="3" t="s">
        <v>3618</v>
      </c>
      <c r="R30" s="3" t="s">
        <v>3</v>
      </c>
      <c r="S30" s="3" t="s">
        <v>3648</v>
      </c>
      <c r="T30" s="3" t="s">
        <v>3619</v>
      </c>
      <c r="U30" s="3" t="s">
        <v>3620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3621</v>
      </c>
      <c r="AA30" s="3" t="s">
        <v>3622</v>
      </c>
      <c r="AB30" s="3" t="s">
        <v>3623</v>
      </c>
      <c r="AC30" s="3" t="s">
        <v>3624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3626</v>
      </c>
      <c r="AI30" s="29" t="s">
        <v>3615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3627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3628</v>
      </c>
      <c r="AW30" s="3" t="s">
        <v>3629</v>
      </c>
      <c r="AX30" s="3" t="s">
        <v>266</v>
      </c>
      <c r="AY30" s="3" t="s">
        <v>3</v>
      </c>
      <c r="AZ30" s="3" t="s">
        <v>3627</v>
      </c>
      <c r="BA30" s="3" t="s">
        <v>3630</v>
      </c>
      <c r="BB30" s="3" t="s">
        <v>1808</v>
      </c>
      <c r="BC30" s="1" t="s">
        <v>3631</v>
      </c>
      <c r="BD30" s="3" t="s">
        <v>3626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5499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3699</v>
      </c>
      <c r="K31" s="3" t="s">
        <v>1500</v>
      </c>
      <c r="L31" s="3" t="s">
        <v>3700</v>
      </c>
      <c r="M31" s="3" t="s">
        <v>1808</v>
      </c>
      <c r="N31" s="3" t="s">
        <v>1808</v>
      </c>
      <c r="O31" s="3" t="s">
        <v>3616</v>
      </c>
      <c r="P31" s="3" t="s">
        <v>3617</v>
      </c>
      <c r="Q31" s="3" t="s">
        <v>3618</v>
      </c>
      <c r="R31" s="3" t="s">
        <v>3</v>
      </c>
      <c r="S31" s="3" t="s">
        <v>3648</v>
      </c>
      <c r="T31" s="3" t="s">
        <v>3619</v>
      </c>
      <c r="U31" s="3" t="s">
        <v>3620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3621</v>
      </c>
      <c r="AA31" s="3" t="s">
        <v>3622</v>
      </c>
      <c r="AB31" s="3" t="s">
        <v>3623</v>
      </c>
      <c r="AC31" s="3" t="s">
        <v>3624</v>
      </c>
      <c r="AD31" s="3" t="s">
        <v>1592</v>
      </c>
      <c r="AE31" s="3" t="s">
        <v>5535</v>
      </c>
      <c r="AF31" s="3" t="s">
        <v>1808</v>
      </c>
      <c r="AG31" s="3" t="s">
        <v>194</v>
      </c>
      <c r="AH31" s="3" t="s">
        <v>3626</v>
      </c>
      <c r="AI31" s="29" t="s">
        <v>3615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3627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3628</v>
      </c>
      <c r="AW31" s="3" t="s">
        <v>3629</v>
      </c>
      <c r="AX31" s="3" t="s">
        <v>266</v>
      </c>
      <c r="AY31" s="3" t="s">
        <v>3</v>
      </c>
      <c r="AZ31" s="3" t="s">
        <v>3627</v>
      </c>
      <c r="BA31" s="3" t="s">
        <v>3630</v>
      </c>
      <c r="BB31" s="3" t="s">
        <v>1808</v>
      </c>
      <c r="BC31" s="1" t="s">
        <v>3631</v>
      </c>
      <c r="BD31" s="3" t="s">
        <v>3626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5500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3699</v>
      </c>
      <c r="K32" s="3" t="s">
        <v>1500</v>
      </c>
      <c r="L32" s="3" t="s">
        <v>3700</v>
      </c>
      <c r="M32" s="3" t="s">
        <v>1808</v>
      </c>
      <c r="N32" s="3" t="s">
        <v>1808</v>
      </c>
      <c r="O32" s="3" t="s">
        <v>3616</v>
      </c>
      <c r="P32" s="3" t="s">
        <v>3617</v>
      </c>
      <c r="Q32" s="3" t="s">
        <v>3618</v>
      </c>
      <c r="R32" s="3" t="s">
        <v>3</v>
      </c>
      <c r="S32" s="3" t="s">
        <v>3648</v>
      </c>
      <c r="T32" s="3" t="s">
        <v>3619</v>
      </c>
      <c r="U32" s="3" t="s">
        <v>3620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3621</v>
      </c>
      <c r="AA32" s="3" t="s">
        <v>3622</v>
      </c>
      <c r="AB32" s="3" t="s">
        <v>3623</v>
      </c>
      <c r="AC32" s="3" t="s">
        <v>3624</v>
      </c>
      <c r="AD32" s="3" t="s">
        <v>1592</v>
      </c>
      <c r="AE32" s="3" t="s">
        <v>5536</v>
      </c>
      <c r="AF32" s="3" t="s">
        <v>1808</v>
      </c>
      <c r="AG32" s="3" t="s">
        <v>194</v>
      </c>
      <c r="AH32" s="3" t="s">
        <v>3626</v>
      </c>
      <c r="AI32" s="29" t="s">
        <v>3615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3627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3628</v>
      </c>
      <c r="AW32" s="3" t="s">
        <v>3629</v>
      </c>
      <c r="AX32" s="3" t="s">
        <v>266</v>
      </c>
      <c r="AY32" s="3" t="s">
        <v>3</v>
      </c>
      <c r="AZ32" s="3" t="s">
        <v>3627</v>
      </c>
      <c r="BA32" s="3" t="s">
        <v>3630</v>
      </c>
      <c r="BB32" s="3" t="s">
        <v>1808</v>
      </c>
      <c r="BC32" s="1" t="s">
        <v>3631</v>
      </c>
      <c r="BD32" s="3" t="s">
        <v>3626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5501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3699</v>
      </c>
      <c r="K33" s="3" t="s">
        <v>1500</v>
      </c>
      <c r="L33" s="3" t="s">
        <v>3700</v>
      </c>
      <c r="M33" s="3" t="s">
        <v>1808</v>
      </c>
      <c r="N33" s="3" t="s">
        <v>1808</v>
      </c>
      <c r="O33" s="3" t="s">
        <v>3616</v>
      </c>
      <c r="P33" s="3" t="s">
        <v>3617</v>
      </c>
      <c r="Q33" s="3" t="s">
        <v>3618</v>
      </c>
      <c r="R33" s="3" t="s">
        <v>3</v>
      </c>
      <c r="S33" s="3" t="s">
        <v>3648</v>
      </c>
      <c r="T33" s="3" t="s">
        <v>3619</v>
      </c>
      <c r="U33" s="3" t="s">
        <v>3620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3621</v>
      </c>
      <c r="AA33" s="3" t="s">
        <v>3622</v>
      </c>
      <c r="AB33" s="3" t="s">
        <v>3623</v>
      </c>
      <c r="AC33" s="3" t="s">
        <v>3624</v>
      </c>
      <c r="AD33" s="3" t="s">
        <v>1592</v>
      </c>
      <c r="AE33" s="3" t="s">
        <v>5537</v>
      </c>
      <c r="AF33" s="3" t="s">
        <v>1808</v>
      </c>
      <c r="AG33" s="3" t="s">
        <v>194</v>
      </c>
      <c r="AH33" s="3" t="s">
        <v>3626</v>
      </c>
      <c r="AI33" s="29" t="s">
        <v>3615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3627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3628</v>
      </c>
      <c r="AW33" s="3" t="s">
        <v>3629</v>
      </c>
      <c r="AX33" s="3" t="s">
        <v>266</v>
      </c>
      <c r="AY33" s="3" t="s">
        <v>3</v>
      </c>
      <c r="AZ33" s="3" t="s">
        <v>3627</v>
      </c>
      <c r="BA33" s="3" t="s">
        <v>3630</v>
      </c>
      <c r="BB33" s="3" t="s">
        <v>1808</v>
      </c>
      <c r="BC33" s="1" t="s">
        <v>3631</v>
      </c>
      <c r="BD33" s="3" t="s">
        <v>3626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5502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3699</v>
      </c>
      <c r="K34" s="3" t="s">
        <v>1500</v>
      </c>
      <c r="L34" s="3" t="s">
        <v>3700</v>
      </c>
      <c r="M34" s="3" t="s">
        <v>1808</v>
      </c>
      <c r="N34" s="3" t="s">
        <v>1808</v>
      </c>
      <c r="O34" s="3" t="s">
        <v>3616</v>
      </c>
      <c r="P34" s="3" t="s">
        <v>3617</v>
      </c>
      <c r="Q34" s="3" t="s">
        <v>3618</v>
      </c>
      <c r="R34" s="3" t="s">
        <v>3</v>
      </c>
      <c r="S34" s="3" t="s">
        <v>3648</v>
      </c>
      <c r="T34" s="3" t="s">
        <v>3619</v>
      </c>
      <c r="U34" s="3" t="s">
        <v>3620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3621</v>
      </c>
      <c r="AA34" s="3" t="s">
        <v>3622</v>
      </c>
      <c r="AB34" s="3" t="s">
        <v>3623</v>
      </c>
      <c r="AC34" s="3" t="s">
        <v>3624</v>
      </c>
      <c r="AD34" s="3" t="s">
        <v>1592</v>
      </c>
      <c r="AE34" s="3" t="s">
        <v>3625</v>
      </c>
      <c r="AF34" s="3" t="s">
        <v>1808</v>
      </c>
      <c r="AG34" s="3" t="s">
        <v>3</v>
      </c>
      <c r="AH34" s="3" t="s">
        <v>3626</v>
      </c>
      <c r="AI34" s="29" t="s">
        <v>3615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3627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3628</v>
      </c>
      <c r="AW34" s="3" t="s">
        <v>3629</v>
      </c>
      <c r="AX34" s="3" t="s">
        <v>266</v>
      </c>
      <c r="AY34" s="3" t="s">
        <v>3</v>
      </c>
      <c r="AZ34" s="3" t="s">
        <v>3627</v>
      </c>
      <c r="BA34" s="3" t="s">
        <v>3630</v>
      </c>
      <c r="BB34" s="3" t="s">
        <v>1808</v>
      </c>
      <c r="BC34" s="1" t="s">
        <v>3631</v>
      </c>
      <c r="BD34" s="3" t="s">
        <v>3626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5503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3699</v>
      </c>
      <c r="K35" s="3" t="s">
        <v>1500</v>
      </c>
      <c r="L35" s="3" t="s">
        <v>3700</v>
      </c>
      <c r="M35" s="3" t="s">
        <v>1808</v>
      </c>
      <c r="N35" s="3" t="s">
        <v>1808</v>
      </c>
      <c r="O35" s="3" t="s">
        <v>3616</v>
      </c>
      <c r="P35" s="3" t="s">
        <v>3617</v>
      </c>
      <c r="Q35" s="3" t="s">
        <v>3618</v>
      </c>
      <c r="R35" s="3" t="s">
        <v>3</v>
      </c>
      <c r="S35" s="3" t="s">
        <v>3648</v>
      </c>
      <c r="T35" s="3" t="s">
        <v>3619</v>
      </c>
      <c r="U35" s="3" t="s">
        <v>3620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3621</v>
      </c>
      <c r="AA35" s="3" t="s">
        <v>3622</v>
      </c>
      <c r="AB35" s="3" t="s">
        <v>3623</v>
      </c>
      <c r="AC35" s="3" t="s">
        <v>3624</v>
      </c>
      <c r="AD35" s="3" t="s">
        <v>1592</v>
      </c>
      <c r="AE35" s="3" t="s">
        <v>3625</v>
      </c>
      <c r="AF35" s="3" t="s">
        <v>1808</v>
      </c>
      <c r="AG35" s="3" t="s">
        <v>1592</v>
      </c>
      <c r="AH35" s="3" t="s">
        <v>3626</v>
      </c>
      <c r="AI35" s="29" t="s">
        <v>3615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3627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3628</v>
      </c>
      <c r="AW35" s="3" t="s">
        <v>3629</v>
      </c>
      <c r="AX35" s="3" t="s">
        <v>266</v>
      </c>
      <c r="AY35" s="3" t="s">
        <v>3</v>
      </c>
      <c r="AZ35" s="3" t="s">
        <v>3627</v>
      </c>
      <c r="BA35" s="3" t="s">
        <v>3630</v>
      </c>
      <c r="BB35" s="3" t="s">
        <v>1808</v>
      </c>
      <c r="BC35" s="1" t="s">
        <v>3631</v>
      </c>
      <c r="BD35" s="3" t="s">
        <v>3626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5504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3699</v>
      </c>
      <c r="K36" s="3" t="s">
        <v>1500</v>
      </c>
      <c r="L36" s="3" t="s">
        <v>3700</v>
      </c>
      <c r="M36" s="3" t="s">
        <v>1808</v>
      </c>
      <c r="N36" s="3" t="s">
        <v>1808</v>
      </c>
      <c r="O36" s="3" t="s">
        <v>3616</v>
      </c>
      <c r="P36" s="3" t="s">
        <v>3617</v>
      </c>
      <c r="Q36" s="3" t="s">
        <v>3618</v>
      </c>
      <c r="R36" s="3" t="s">
        <v>3</v>
      </c>
      <c r="S36" s="3" t="s">
        <v>3648</v>
      </c>
      <c r="T36" s="3" t="s">
        <v>3619</v>
      </c>
      <c r="U36" s="3" t="s">
        <v>3620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3621</v>
      </c>
      <c r="AA36" s="3" t="s">
        <v>3622</v>
      </c>
      <c r="AB36" s="3" t="s">
        <v>3623</v>
      </c>
      <c r="AC36" s="3" t="s">
        <v>3624</v>
      </c>
      <c r="AD36" s="3" t="s">
        <v>1592</v>
      </c>
      <c r="AE36" s="3" t="s">
        <v>3625</v>
      </c>
      <c r="AF36" s="3" t="s">
        <v>1808</v>
      </c>
      <c r="AG36" s="3" t="s">
        <v>5538</v>
      </c>
      <c r="AH36" s="3" t="s">
        <v>3626</v>
      </c>
      <c r="AI36" s="29" t="s">
        <v>3615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3627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3628</v>
      </c>
      <c r="AW36" s="3" t="s">
        <v>3629</v>
      </c>
      <c r="AX36" s="3" t="s">
        <v>266</v>
      </c>
      <c r="AY36" s="3" t="s">
        <v>3</v>
      </c>
      <c r="AZ36" s="3" t="s">
        <v>3627</v>
      </c>
      <c r="BA36" s="3" t="s">
        <v>3630</v>
      </c>
      <c r="BB36" s="3" t="s">
        <v>1808</v>
      </c>
      <c r="BC36" s="1" t="s">
        <v>3631</v>
      </c>
      <c r="BD36" s="3" t="s">
        <v>3626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5505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3699</v>
      </c>
      <c r="K37" s="3" t="s">
        <v>1500</v>
      </c>
      <c r="L37" s="3" t="s">
        <v>3700</v>
      </c>
      <c r="M37" s="3" t="s">
        <v>1808</v>
      </c>
      <c r="N37" s="3" t="s">
        <v>1808</v>
      </c>
      <c r="O37" s="3" t="s">
        <v>3616</v>
      </c>
      <c r="P37" s="3" t="s">
        <v>3617</v>
      </c>
      <c r="Q37" s="3" t="s">
        <v>3618</v>
      </c>
      <c r="R37" s="3" t="s">
        <v>3</v>
      </c>
      <c r="S37" s="3" t="s">
        <v>3648</v>
      </c>
      <c r="T37" s="3" t="s">
        <v>3619</v>
      </c>
      <c r="U37" s="3" t="s">
        <v>3620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3621</v>
      </c>
      <c r="AA37" s="3" t="s">
        <v>3622</v>
      </c>
      <c r="AB37" s="3" t="s">
        <v>3623</v>
      </c>
      <c r="AC37" s="3" t="s">
        <v>3624</v>
      </c>
      <c r="AD37" s="3" t="s">
        <v>1592</v>
      </c>
      <c r="AE37" s="3" t="s">
        <v>3625</v>
      </c>
      <c r="AF37" s="3" t="s">
        <v>1808</v>
      </c>
      <c r="AG37" s="3" t="s">
        <v>194</v>
      </c>
      <c r="AH37" s="3" t="s">
        <v>3626</v>
      </c>
      <c r="AI37" s="29" t="s">
        <v>3615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3627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3628</v>
      </c>
      <c r="AW37" s="3" t="s">
        <v>3629</v>
      </c>
      <c r="AX37" s="3" t="s">
        <v>266</v>
      </c>
      <c r="AY37" s="3" t="s">
        <v>3</v>
      </c>
      <c r="AZ37" s="3" t="s">
        <v>3627</v>
      </c>
      <c r="BA37" s="3" t="s">
        <v>3630</v>
      </c>
      <c r="BB37" s="3" t="s">
        <v>1808</v>
      </c>
      <c r="BC37" s="1" t="s">
        <v>3631</v>
      </c>
      <c r="BD37" s="3" t="s">
        <v>3626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5506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3699</v>
      </c>
      <c r="K38" s="3" t="s">
        <v>1500</v>
      </c>
      <c r="L38" s="3" t="s">
        <v>3700</v>
      </c>
      <c r="M38" s="3" t="s">
        <v>1808</v>
      </c>
      <c r="N38" s="3" t="s">
        <v>1808</v>
      </c>
      <c r="O38" s="3" t="s">
        <v>3616</v>
      </c>
      <c r="P38" s="3" t="s">
        <v>3617</v>
      </c>
      <c r="Q38" s="3" t="s">
        <v>3618</v>
      </c>
      <c r="R38" s="3" t="s">
        <v>3</v>
      </c>
      <c r="S38" s="3" t="s">
        <v>3648</v>
      </c>
      <c r="T38" s="3" t="s">
        <v>3619</v>
      </c>
      <c r="U38" s="3" t="s">
        <v>3620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3621</v>
      </c>
      <c r="AA38" s="3" t="s">
        <v>3622</v>
      </c>
      <c r="AB38" s="3" t="s">
        <v>3623</v>
      </c>
      <c r="AC38" s="3" t="s">
        <v>3624</v>
      </c>
      <c r="AD38" s="3" t="s">
        <v>1592</v>
      </c>
      <c r="AE38" s="3" t="s">
        <v>3625</v>
      </c>
      <c r="AF38" s="3" t="s">
        <v>1808</v>
      </c>
      <c r="AG38" s="3" t="s">
        <v>194</v>
      </c>
      <c r="AH38" s="3" t="s">
        <v>3626</v>
      </c>
      <c r="AI38" s="29" t="s">
        <v>3615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5539</v>
      </c>
      <c r="AO38" s="3" t="s">
        <v>3627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3628</v>
      </c>
      <c r="AW38" s="3" t="s">
        <v>3629</v>
      </c>
      <c r="AX38" s="3" t="s">
        <v>266</v>
      </c>
      <c r="AY38" s="3" t="s">
        <v>3</v>
      </c>
      <c r="AZ38" s="3" t="s">
        <v>3627</v>
      </c>
      <c r="BA38" s="3" t="s">
        <v>3630</v>
      </c>
      <c r="BB38" s="3" t="s">
        <v>1808</v>
      </c>
      <c r="BC38" s="1" t="s">
        <v>3631</v>
      </c>
      <c r="BD38" s="3" t="s">
        <v>3626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5508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3699</v>
      </c>
      <c r="K39" s="3" t="s">
        <v>1500</v>
      </c>
      <c r="L39" s="3" t="s">
        <v>3700</v>
      </c>
      <c r="M39" s="3" t="s">
        <v>1808</v>
      </c>
      <c r="N39" s="3" t="s">
        <v>1808</v>
      </c>
      <c r="O39" s="3" t="s">
        <v>3616</v>
      </c>
      <c r="P39" s="3" t="s">
        <v>3617</v>
      </c>
      <c r="Q39" s="3" t="s">
        <v>3618</v>
      </c>
      <c r="R39" s="3" t="s">
        <v>3</v>
      </c>
      <c r="S39" s="3" t="s">
        <v>3648</v>
      </c>
      <c r="T39" s="3" t="s">
        <v>3619</v>
      </c>
      <c r="U39" s="3" t="s">
        <v>3620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3621</v>
      </c>
      <c r="AA39" s="3" t="s">
        <v>3622</v>
      </c>
      <c r="AB39" s="3" t="s">
        <v>3623</v>
      </c>
      <c r="AC39" s="3" t="s">
        <v>3624</v>
      </c>
      <c r="AD39" s="3" t="s">
        <v>1592</v>
      </c>
      <c r="AE39" s="3" t="s">
        <v>3625</v>
      </c>
      <c r="AF39" s="3" t="s">
        <v>1808</v>
      </c>
      <c r="AG39" s="3" t="s">
        <v>194</v>
      </c>
      <c r="AH39" s="3" t="s">
        <v>3626</v>
      </c>
      <c r="AI39" s="29" t="s">
        <v>3615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3627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3628</v>
      </c>
      <c r="AW39" s="3" t="s">
        <v>3629</v>
      </c>
      <c r="AX39" s="3" t="s">
        <v>266</v>
      </c>
      <c r="AY39" s="3" t="s">
        <v>3</v>
      </c>
      <c r="AZ39" s="3" t="s">
        <v>3627</v>
      </c>
      <c r="BA39" s="3" t="s">
        <v>3630</v>
      </c>
      <c r="BB39" s="3" t="s">
        <v>1808</v>
      </c>
      <c r="BC39" s="1" t="s">
        <v>3631</v>
      </c>
      <c r="BD39" s="3" t="s">
        <v>3626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5507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3699</v>
      </c>
      <c r="K40" s="3" t="s">
        <v>1500</v>
      </c>
      <c r="L40" s="3" t="s">
        <v>3700</v>
      </c>
      <c r="M40" s="3" t="s">
        <v>1808</v>
      </c>
      <c r="N40" s="3" t="s">
        <v>1808</v>
      </c>
      <c r="O40" s="3" t="s">
        <v>3616</v>
      </c>
      <c r="P40" s="3" t="s">
        <v>3617</v>
      </c>
      <c r="Q40" s="3" t="s">
        <v>3618</v>
      </c>
      <c r="R40" s="3" t="s">
        <v>3</v>
      </c>
      <c r="S40" s="3" t="s">
        <v>3648</v>
      </c>
      <c r="T40" s="3" t="s">
        <v>3619</v>
      </c>
      <c r="U40" s="3" t="s">
        <v>3620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3621</v>
      </c>
      <c r="AA40" s="3" t="s">
        <v>3622</v>
      </c>
      <c r="AB40" s="3" t="s">
        <v>3623</v>
      </c>
      <c r="AC40" s="3" t="s">
        <v>3624</v>
      </c>
      <c r="AD40" s="3" t="s">
        <v>1592</v>
      </c>
      <c r="AE40" s="3" t="s">
        <v>3625</v>
      </c>
      <c r="AF40" s="3" t="s">
        <v>1808</v>
      </c>
      <c r="AG40" s="3" t="s">
        <v>194</v>
      </c>
      <c r="AH40" s="3" t="s">
        <v>3626</v>
      </c>
      <c r="AI40" s="29" t="s">
        <v>3615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3627</v>
      </c>
      <c r="AP40" s="3" t="s">
        <v>5540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3628</v>
      </c>
      <c r="AW40" s="3" t="s">
        <v>3629</v>
      </c>
      <c r="AX40" s="3" t="s">
        <v>266</v>
      </c>
      <c r="AY40" s="3" t="s">
        <v>3</v>
      </c>
      <c r="AZ40" s="3" t="s">
        <v>3627</v>
      </c>
      <c r="BA40" s="3" t="s">
        <v>3630</v>
      </c>
      <c r="BB40" s="3" t="s">
        <v>1808</v>
      </c>
      <c r="BC40" s="1" t="s">
        <v>3631</v>
      </c>
      <c r="BD40" s="3" t="s">
        <v>3626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5509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3699</v>
      </c>
      <c r="K41" s="3" t="s">
        <v>1500</v>
      </c>
      <c r="L41" s="3" t="s">
        <v>3700</v>
      </c>
      <c r="M41" s="3" t="s">
        <v>1808</v>
      </c>
      <c r="N41" s="3" t="s">
        <v>1808</v>
      </c>
      <c r="O41" s="3" t="s">
        <v>3616</v>
      </c>
      <c r="P41" s="3" t="s">
        <v>3617</v>
      </c>
      <c r="Q41" s="3" t="s">
        <v>3618</v>
      </c>
      <c r="R41" s="3" t="s">
        <v>3</v>
      </c>
      <c r="S41" s="3" t="s">
        <v>3648</v>
      </c>
      <c r="T41" s="3" t="s">
        <v>3619</v>
      </c>
      <c r="U41" s="3" t="s">
        <v>3620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3621</v>
      </c>
      <c r="AA41" s="3" t="s">
        <v>3622</v>
      </c>
      <c r="AB41" s="3" t="s">
        <v>3623</v>
      </c>
      <c r="AC41" s="3" t="s">
        <v>3624</v>
      </c>
      <c r="AD41" s="3" t="s">
        <v>1592</v>
      </c>
      <c r="AE41" s="3" t="s">
        <v>3625</v>
      </c>
      <c r="AF41" s="3" t="s">
        <v>1808</v>
      </c>
      <c r="AG41" s="3" t="s">
        <v>194</v>
      </c>
      <c r="AH41" s="3" t="s">
        <v>3626</v>
      </c>
      <c r="AI41" s="29" t="s">
        <v>3615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3627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3628</v>
      </c>
      <c r="AW41" s="3" t="s">
        <v>3629</v>
      </c>
      <c r="AX41" s="3" t="s">
        <v>266</v>
      </c>
      <c r="AY41" s="3" t="s">
        <v>3</v>
      </c>
      <c r="AZ41" s="3" t="s">
        <v>3</v>
      </c>
      <c r="BA41" s="3" t="s">
        <v>3630</v>
      </c>
      <c r="BB41" s="3" t="s">
        <v>1808</v>
      </c>
      <c r="BC41" s="1" t="s">
        <v>3631</v>
      </c>
      <c r="BD41" s="3" t="s">
        <v>3626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5510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3699</v>
      </c>
      <c r="K42" s="3" t="s">
        <v>1500</v>
      </c>
      <c r="L42" s="3" t="s">
        <v>3700</v>
      </c>
      <c r="M42" s="3" t="s">
        <v>1808</v>
      </c>
      <c r="N42" s="3" t="s">
        <v>1808</v>
      </c>
      <c r="O42" s="3" t="s">
        <v>3616</v>
      </c>
      <c r="P42" s="3" t="s">
        <v>3617</v>
      </c>
      <c r="Q42" s="3" t="s">
        <v>3618</v>
      </c>
      <c r="R42" s="3" t="s">
        <v>3</v>
      </c>
      <c r="S42" s="3" t="s">
        <v>3648</v>
      </c>
      <c r="T42" s="3" t="s">
        <v>3619</v>
      </c>
      <c r="U42" s="3" t="s">
        <v>3620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3621</v>
      </c>
      <c r="AA42" s="3" t="s">
        <v>3622</v>
      </c>
      <c r="AB42" s="3" t="s">
        <v>3623</v>
      </c>
      <c r="AC42" s="3" t="s">
        <v>3624</v>
      </c>
      <c r="AD42" s="3" t="s">
        <v>1592</v>
      </c>
      <c r="AE42" s="3" t="s">
        <v>3625</v>
      </c>
      <c r="AF42" s="3" t="s">
        <v>1808</v>
      </c>
      <c r="AG42" s="3" t="s">
        <v>194</v>
      </c>
      <c r="AH42" s="3" t="s">
        <v>3626</v>
      </c>
      <c r="AI42" s="29" t="s">
        <v>3615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3627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3628</v>
      </c>
      <c r="AW42" s="3" t="s">
        <v>3629</v>
      </c>
      <c r="AX42" s="3" t="s">
        <v>266</v>
      </c>
      <c r="AY42" s="3" t="s">
        <v>3</v>
      </c>
      <c r="AZ42" s="3" t="s">
        <v>5541</v>
      </c>
      <c r="BA42" s="3" t="s">
        <v>3630</v>
      </c>
      <c r="BB42" s="3" t="s">
        <v>1808</v>
      </c>
      <c r="BC42" s="1" t="s">
        <v>3631</v>
      </c>
      <c r="BD42" s="3" t="s">
        <v>3626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5511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3699</v>
      </c>
      <c r="K43" s="3" t="s">
        <v>1500</v>
      </c>
      <c r="L43" s="3" t="s">
        <v>3700</v>
      </c>
      <c r="M43" s="3" t="s">
        <v>1808</v>
      </c>
      <c r="N43" s="3" t="s">
        <v>1808</v>
      </c>
      <c r="O43" s="3" t="s">
        <v>3616</v>
      </c>
      <c r="P43" s="3" t="s">
        <v>3617</v>
      </c>
      <c r="Q43" s="3" t="s">
        <v>3618</v>
      </c>
      <c r="R43" s="3" t="s">
        <v>3</v>
      </c>
      <c r="S43" s="3" t="s">
        <v>3648</v>
      </c>
      <c r="T43" s="3" t="s">
        <v>3619</v>
      </c>
      <c r="U43" s="3" t="s">
        <v>3620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3621</v>
      </c>
      <c r="AA43" s="3" t="s">
        <v>3622</v>
      </c>
      <c r="AB43" s="3" t="s">
        <v>3623</v>
      </c>
      <c r="AC43" s="3" t="s">
        <v>3624</v>
      </c>
      <c r="AD43" s="3" t="s">
        <v>1592</v>
      </c>
      <c r="AE43" s="3" t="s">
        <v>3625</v>
      </c>
      <c r="AF43" s="3" t="s">
        <v>1808</v>
      </c>
      <c r="AG43" s="3" t="s">
        <v>194</v>
      </c>
      <c r="AH43" s="3" t="s">
        <v>3626</v>
      </c>
      <c r="AI43" s="29" t="s">
        <v>3615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3627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3628</v>
      </c>
      <c r="AW43" s="3" t="s">
        <v>3629</v>
      </c>
      <c r="AX43" s="3" t="s">
        <v>266</v>
      </c>
      <c r="AY43" s="3" t="s">
        <v>3</v>
      </c>
      <c r="AZ43" s="3" t="s">
        <v>3627</v>
      </c>
      <c r="BA43" s="3" t="s">
        <v>3</v>
      </c>
      <c r="BB43" s="3" t="s">
        <v>1808</v>
      </c>
      <c r="BC43" s="1" t="s">
        <v>3631</v>
      </c>
      <c r="BD43" s="3" t="s">
        <v>3626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5512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3699</v>
      </c>
      <c r="K44" s="3" t="s">
        <v>1500</v>
      </c>
      <c r="L44" s="3" t="s">
        <v>3700</v>
      </c>
      <c r="M44" s="3" t="s">
        <v>1808</v>
      </c>
      <c r="N44" s="3" t="s">
        <v>1808</v>
      </c>
      <c r="O44" s="3" t="s">
        <v>3616</v>
      </c>
      <c r="P44" s="3" t="s">
        <v>3617</v>
      </c>
      <c r="Q44" s="3" t="s">
        <v>3618</v>
      </c>
      <c r="R44" s="3" t="s">
        <v>3</v>
      </c>
      <c r="S44" s="3" t="s">
        <v>3648</v>
      </c>
      <c r="T44" s="3" t="s">
        <v>3619</v>
      </c>
      <c r="U44" s="3" t="s">
        <v>3620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3621</v>
      </c>
      <c r="AA44" s="3" t="s">
        <v>3622</v>
      </c>
      <c r="AB44" s="3" t="s">
        <v>3623</v>
      </c>
      <c r="AC44" s="3" t="s">
        <v>3624</v>
      </c>
      <c r="AD44" s="3" t="s">
        <v>1592</v>
      </c>
      <c r="AE44" s="3" t="s">
        <v>3625</v>
      </c>
      <c r="AF44" s="3" t="s">
        <v>1808</v>
      </c>
      <c r="AG44" s="3" t="s">
        <v>194</v>
      </c>
      <c r="AH44" s="3" t="s">
        <v>3626</v>
      </c>
      <c r="AI44" s="29" t="s">
        <v>3615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3627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3628</v>
      </c>
      <c r="AW44" s="3" t="s">
        <v>3629</v>
      </c>
      <c r="AX44" s="3" t="s">
        <v>266</v>
      </c>
      <c r="AY44" s="3" t="s">
        <v>3</v>
      </c>
      <c r="AZ44" s="3" t="s">
        <v>3627</v>
      </c>
      <c r="BA44" s="3" t="s">
        <v>5542</v>
      </c>
      <c r="BB44" s="3" t="s">
        <v>1808</v>
      </c>
      <c r="BC44" s="1" t="s">
        <v>3631</v>
      </c>
      <c r="BD44" s="3" t="s">
        <v>3626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5532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3699</v>
      </c>
      <c r="K45" s="3" t="s">
        <v>1500</v>
      </c>
      <c r="L45" s="3" t="s">
        <v>3700</v>
      </c>
      <c r="M45" s="3" t="s">
        <v>1808</v>
      </c>
      <c r="N45" s="3" t="s">
        <v>1808</v>
      </c>
      <c r="O45" s="3" t="s">
        <v>3616</v>
      </c>
      <c r="P45" s="3" t="s">
        <v>3617</v>
      </c>
      <c r="Q45" s="3" t="s">
        <v>3618</v>
      </c>
      <c r="R45" s="3" t="s">
        <v>3</v>
      </c>
      <c r="S45" s="3" t="s">
        <v>3648</v>
      </c>
      <c r="T45" s="3" t="s">
        <v>3619</v>
      </c>
      <c r="U45" s="3" t="s">
        <v>3620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3621</v>
      </c>
      <c r="AA45" s="3" t="s">
        <v>3622</v>
      </c>
      <c r="AB45" s="3" t="s">
        <v>3623</v>
      </c>
      <c r="AC45" s="3" t="s">
        <v>3624</v>
      </c>
      <c r="AD45" s="3" t="s">
        <v>1592</v>
      </c>
      <c r="AE45" s="3" t="s">
        <v>3625</v>
      </c>
      <c r="AF45" s="3" t="s">
        <v>1808</v>
      </c>
      <c r="AG45" s="3" t="s">
        <v>194</v>
      </c>
      <c r="AH45" s="3" t="s">
        <v>3626</v>
      </c>
      <c r="AI45" s="29" t="s">
        <v>3615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3627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3628</v>
      </c>
      <c r="AW45" s="3" t="s">
        <v>3629</v>
      </c>
      <c r="AX45" s="3" t="s">
        <v>266</v>
      </c>
      <c r="AY45" s="3" t="s">
        <v>3</v>
      </c>
      <c r="AZ45" s="3" t="s">
        <v>3627</v>
      </c>
      <c r="BA45" s="3" t="s">
        <v>3630</v>
      </c>
      <c r="BB45" s="3" t="s">
        <v>3</v>
      </c>
      <c r="BC45" s="1" t="s">
        <v>3631</v>
      </c>
      <c r="BD45" s="3" t="s">
        <v>3626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5533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3699</v>
      </c>
      <c r="K46" s="3" t="s">
        <v>1500</v>
      </c>
      <c r="L46" s="3" t="s">
        <v>3700</v>
      </c>
      <c r="M46" s="3" t="s">
        <v>1808</v>
      </c>
      <c r="N46" s="3" t="s">
        <v>1808</v>
      </c>
      <c r="O46" s="3" t="s">
        <v>3616</v>
      </c>
      <c r="P46" s="3" t="s">
        <v>3617</v>
      </c>
      <c r="Q46" s="3" t="s">
        <v>3618</v>
      </c>
      <c r="R46" s="3" t="s">
        <v>3</v>
      </c>
      <c r="S46" s="3" t="s">
        <v>3648</v>
      </c>
      <c r="T46" s="3" t="s">
        <v>3619</v>
      </c>
      <c r="U46" s="3" t="s">
        <v>3620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3621</v>
      </c>
      <c r="AA46" s="3" t="s">
        <v>3622</v>
      </c>
      <c r="AB46" s="3" t="s">
        <v>3623</v>
      </c>
      <c r="AC46" s="3" t="s">
        <v>3624</v>
      </c>
      <c r="AD46" s="3" t="s">
        <v>1592</v>
      </c>
      <c r="AE46" s="3" t="s">
        <v>3625</v>
      </c>
      <c r="AF46" s="3" t="s">
        <v>1808</v>
      </c>
      <c r="AG46" s="3" t="s">
        <v>194</v>
      </c>
      <c r="AH46" s="3" t="s">
        <v>3626</v>
      </c>
      <c r="AI46" s="29" t="s">
        <v>3615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3627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3628</v>
      </c>
      <c r="AW46" s="3" t="s">
        <v>3629</v>
      </c>
      <c r="AX46" s="3" t="s">
        <v>266</v>
      </c>
      <c r="AY46" s="3" t="s">
        <v>3</v>
      </c>
      <c r="AZ46" s="3" t="s">
        <v>3627</v>
      </c>
      <c r="BA46" s="3" t="s">
        <v>3630</v>
      </c>
      <c r="BB46" s="3" t="s">
        <v>5543</v>
      </c>
      <c r="BC46" s="1" t="s">
        <v>3631</v>
      </c>
      <c r="BD46" s="3" t="s">
        <v>3626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5690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5643</v>
      </c>
      <c r="K47" s="3" t="s">
        <v>1500</v>
      </c>
      <c r="L47" s="3" t="s">
        <v>259</v>
      </c>
      <c r="M47" s="3" t="s">
        <v>5544</v>
      </c>
      <c r="N47" s="3" t="s">
        <v>1808</v>
      </c>
      <c r="O47" s="3" t="s">
        <v>3616</v>
      </c>
      <c r="P47" s="3" t="s">
        <v>3617</v>
      </c>
      <c r="Q47" s="3" t="s">
        <v>3618</v>
      </c>
      <c r="R47" s="3" t="s">
        <v>5644</v>
      </c>
      <c r="S47" s="3" t="s">
        <v>3648</v>
      </c>
      <c r="T47" s="3" t="s">
        <v>3619</v>
      </c>
      <c r="U47" s="3" t="s">
        <v>3620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3621</v>
      </c>
      <c r="AA47" s="3" t="s">
        <v>3622</v>
      </c>
      <c r="AB47" s="3" t="s">
        <v>3623</v>
      </c>
      <c r="AC47" s="3" t="s">
        <v>3624</v>
      </c>
      <c r="AD47" s="3" t="s">
        <v>1592</v>
      </c>
      <c r="AE47" s="3" t="s">
        <v>3625</v>
      </c>
      <c r="AF47" s="3" t="s">
        <v>1808</v>
      </c>
      <c r="AG47" s="3" t="s">
        <v>194</v>
      </c>
      <c r="AH47" s="3" t="s">
        <v>3626</v>
      </c>
      <c r="AI47" s="29" t="s">
        <v>3615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3627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3628</v>
      </c>
      <c r="AW47" s="3" t="s">
        <v>3629</v>
      </c>
      <c r="AX47" s="3" t="s">
        <v>266</v>
      </c>
      <c r="AY47" s="3" t="s">
        <v>3</v>
      </c>
      <c r="AZ47" s="3" t="s">
        <v>3627</v>
      </c>
      <c r="BA47" s="3" t="s">
        <v>3630</v>
      </c>
      <c r="BB47" s="3" t="s">
        <v>1808</v>
      </c>
      <c r="BC47" s="1" t="s">
        <v>3631</v>
      </c>
      <c r="BD47" s="3" t="s">
        <v>3626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5513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5643</v>
      </c>
      <c r="K48" s="3" t="s">
        <v>1500</v>
      </c>
      <c r="L48" s="3" t="s">
        <v>259</v>
      </c>
      <c r="M48" s="3" t="s">
        <v>5544</v>
      </c>
      <c r="N48" s="3" t="s">
        <v>1808</v>
      </c>
      <c r="O48" s="3" t="s">
        <v>3616</v>
      </c>
      <c r="P48" s="3" t="s">
        <v>3617</v>
      </c>
      <c r="Q48" s="3" t="s">
        <v>3618</v>
      </c>
      <c r="R48" s="3" t="s">
        <v>3</v>
      </c>
      <c r="S48" s="3" t="s">
        <v>3648</v>
      </c>
      <c r="T48" s="3" t="s">
        <v>3619</v>
      </c>
      <c r="U48" s="3" t="s">
        <v>3620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3621</v>
      </c>
      <c r="AA48" s="3" t="s">
        <v>3622</v>
      </c>
      <c r="AB48" s="3" t="s">
        <v>3623</v>
      </c>
      <c r="AC48" s="3" t="s">
        <v>3624</v>
      </c>
      <c r="AD48" s="3" t="s">
        <v>1592</v>
      </c>
      <c r="AE48" s="3" t="s">
        <v>3625</v>
      </c>
      <c r="AF48" s="3" t="s">
        <v>1808</v>
      </c>
      <c r="AG48" s="3" t="s">
        <v>194</v>
      </c>
      <c r="AH48" s="3" t="s">
        <v>3626</v>
      </c>
      <c r="AI48" s="29" t="s">
        <v>3615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3627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3628</v>
      </c>
      <c r="AW48" s="3" t="s">
        <v>3629</v>
      </c>
      <c r="AX48" s="3" t="s">
        <v>266</v>
      </c>
      <c r="AY48" s="3" t="s">
        <v>3</v>
      </c>
      <c r="AZ48" s="3" t="s">
        <v>3627</v>
      </c>
      <c r="BA48" s="3" t="s">
        <v>3630</v>
      </c>
      <c r="BB48" s="3" t="s">
        <v>1808</v>
      </c>
      <c r="BC48" s="1" t="s">
        <v>3631</v>
      </c>
      <c r="BD48" s="3" t="s">
        <v>3626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5514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5643</v>
      </c>
      <c r="K49" s="3" t="s">
        <v>1500</v>
      </c>
      <c r="L49" s="3" t="s">
        <v>259</v>
      </c>
      <c r="M49" s="3" t="s">
        <v>5544</v>
      </c>
      <c r="N49" s="3" t="s">
        <v>1808</v>
      </c>
      <c r="O49" s="3" t="s">
        <v>3616</v>
      </c>
      <c r="P49" s="3" t="s">
        <v>3617</v>
      </c>
      <c r="Q49" s="3" t="s">
        <v>3618</v>
      </c>
      <c r="R49" s="3" t="s">
        <v>5644</v>
      </c>
      <c r="S49" s="3" t="s">
        <v>3648</v>
      </c>
      <c r="T49" s="3" t="s">
        <v>3619</v>
      </c>
      <c r="U49" s="3" t="s">
        <v>3620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3622</v>
      </c>
      <c r="AB49" s="3" t="s">
        <v>3623</v>
      </c>
      <c r="AC49" s="3" t="s">
        <v>3624</v>
      </c>
      <c r="AD49" s="3" t="s">
        <v>1592</v>
      </c>
      <c r="AE49" s="3" t="s">
        <v>3625</v>
      </c>
      <c r="AF49" s="3" t="s">
        <v>1808</v>
      </c>
      <c r="AG49" s="3" t="s">
        <v>194</v>
      </c>
      <c r="AH49" s="3" t="s">
        <v>3626</v>
      </c>
      <c r="AI49" s="29" t="s">
        <v>3615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3627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3628</v>
      </c>
      <c r="AW49" s="3" t="s">
        <v>3629</v>
      </c>
      <c r="AX49" s="3" t="s">
        <v>266</v>
      </c>
      <c r="AY49" s="3" t="s">
        <v>3</v>
      </c>
      <c r="AZ49" s="3" t="s">
        <v>3627</v>
      </c>
      <c r="BA49" s="3" t="s">
        <v>3630</v>
      </c>
      <c r="BB49" s="3" t="s">
        <v>1808</v>
      </c>
      <c r="BC49" s="1" t="s">
        <v>3631</v>
      </c>
      <c r="BD49" s="3" t="s">
        <v>3626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5515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5643</v>
      </c>
      <c r="K50" s="3" t="s">
        <v>1500</v>
      </c>
      <c r="L50" s="3" t="s">
        <v>259</v>
      </c>
      <c r="M50" s="3" t="s">
        <v>5544</v>
      </c>
      <c r="N50" s="3" t="s">
        <v>1808</v>
      </c>
      <c r="O50" s="3" t="s">
        <v>3616</v>
      </c>
      <c r="P50" s="3" t="s">
        <v>3617</v>
      </c>
      <c r="Q50" s="3" t="s">
        <v>3618</v>
      </c>
      <c r="R50" s="3" t="s">
        <v>5644</v>
      </c>
      <c r="S50" s="3" t="s">
        <v>3648</v>
      </c>
      <c r="T50" s="3" t="s">
        <v>3619</v>
      </c>
      <c r="U50" s="3" t="s">
        <v>3620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3621</v>
      </c>
      <c r="AA50" s="3" t="s">
        <v>3622</v>
      </c>
      <c r="AB50" s="3" t="s">
        <v>3623</v>
      </c>
      <c r="AC50" s="3" t="s">
        <v>5534</v>
      </c>
      <c r="AD50" s="3" t="s">
        <v>1592</v>
      </c>
      <c r="AE50" s="3" t="s">
        <v>3625</v>
      </c>
      <c r="AF50" s="3" t="s">
        <v>1808</v>
      </c>
      <c r="AG50" s="3" t="s">
        <v>194</v>
      </c>
      <c r="AH50" s="3" t="s">
        <v>3626</v>
      </c>
      <c r="AI50" s="29" t="s">
        <v>3615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3627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3628</v>
      </c>
      <c r="AW50" s="3" t="s">
        <v>3629</v>
      </c>
      <c r="AX50" s="3" t="s">
        <v>266</v>
      </c>
      <c r="AY50" s="3" t="s">
        <v>3</v>
      </c>
      <c r="AZ50" s="3" t="s">
        <v>3627</v>
      </c>
      <c r="BA50" s="3" t="s">
        <v>3630</v>
      </c>
      <c r="BB50" s="3" t="s">
        <v>1808</v>
      </c>
      <c r="BC50" s="1" t="s">
        <v>3631</v>
      </c>
      <c r="BD50" s="3" t="s">
        <v>3626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5516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5643</v>
      </c>
      <c r="K51" s="3" t="s">
        <v>1500</v>
      </c>
      <c r="L51" s="3" t="s">
        <v>259</v>
      </c>
      <c r="M51" s="3" t="s">
        <v>5544</v>
      </c>
      <c r="N51" s="3" t="s">
        <v>1808</v>
      </c>
      <c r="O51" s="3" t="s">
        <v>3616</v>
      </c>
      <c r="P51" s="3" t="s">
        <v>3617</v>
      </c>
      <c r="Q51" s="3" t="s">
        <v>3618</v>
      </c>
      <c r="R51" s="3" t="s">
        <v>5644</v>
      </c>
      <c r="S51" s="3" t="s">
        <v>3648</v>
      </c>
      <c r="T51" s="3" t="s">
        <v>3619</v>
      </c>
      <c r="U51" s="3" t="s">
        <v>3620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3621</v>
      </c>
      <c r="AA51" s="3" t="s">
        <v>3622</v>
      </c>
      <c r="AB51" s="3" t="s">
        <v>3623</v>
      </c>
      <c r="AC51" s="3" t="s">
        <v>1592</v>
      </c>
      <c r="AD51" s="3" t="s">
        <v>1592</v>
      </c>
      <c r="AE51" s="3" t="s">
        <v>3625</v>
      </c>
      <c r="AF51" s="3" t="s">
        <v>1808</v>
      </c>
      <c r="AG51" s="3" t="s">
        <v>194</v>
      </c>
      <c r="AH51" s="3" t="s">
        <v>3626</v>
      </c>
      <c r="AI51" s="29" t="s">
        <v>3615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3627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3628</v>
      </c>
      <c r="AW51" s="3" t="s">
        <v>3629</v>
      </c>
      <c r="AX51" s="3" t="s">
        <v>266</v>
      </c>
      <c r="AY51" s="3" t="s">
        <v>3</v>
      </c>
      <c r="AZ51" s="3" t="s">
        <v>3627</v>
      </c>
      <c r="BA51" s="3" t="s">
        <v>3630</v>
      </c>
      <c r="BB51" s="3" t="s">
        <v>1808</v>
      </c>
      <c r="BC51" s="1" t="s">
        <v>3631</v>
      </c>
      <c r="BD51" s="3" t="s">
        <v>3626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5517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5643</v>
      </c>
      <c r="K52" s="3" t="s">
        <v>1500</v>
      </c>
      <c r="L52" s="3" t="s">
        <v>259</v>
      </c>
      <c r="M52" s="3" t="s">
        <v>5544</v>
      </c>
      <c r="N52" s="3" t="s">
        <v>1808</v>
      </c>
      <c r="O52" s="3" t="s">
        <v>3616</v>
      </c>
      <c r="P52" s="3" t="s">
        <v>3617</v>
      </c>
      <c r="Q52" s="3" t="s">
        <v>3618</v>
      </c>
      <c r="R52" s="3" t="s">
        <v>5644</v>
      </c>
      <c r="S52" s="3" t="s">
        <v>3648</v>
      </c>
      <c r="T52" s="3" t="s">
        <v>3619</v>
      </c>
      <c r="U52" s="3" t="s">
        <v>3620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3621</v>
      </c>
      <c r="AA52" s="3" t="s">
        <v>3622</v>
      </c>
      <c r="AB52" s="3" t="s">
        <v>3623</v>
      </c>
      <c r="AC52" s="3" t="s">
        <v>3624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3626</v>
      </c>
      <c r="AI52" s="29" t="s">
        <v>3615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3627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3628</v>
      </c>
      <c r="AW52" s="3" t="s">
        <v>3629</v>
      </c>
      <c r="AX52" s="3" t="s">
        <v>266</v>
      </c>
      <c r="AY52" s="3" t="s">
        <v>3</v>
      </c>
      <c r="AZ52" s="3" t="s">
        <v>3627</v>
      </c>
      <c r="BA52" s="3" t="s">
        <v>3630</v>
      </c>
      <c r="BB52" s="3" t="s">
        <v>1808</v>
      </c>
      <c r="BC52" s="1" t="s">
        <v>3631</v>
      </c>
      <c r="BD52" s="3" t="s">
        <v>3626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5518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5643</v>
      </c>
      <c r="K53" s="3" t="s">
        <v>1500</v>
      </c>
      <c r="L53" s="3" t="s">
        <v>259</v>
      </c>
      <c r="M53" s="3" t="s">
        <v>5544</v>
      </c>
      <c r="N53" s="3" t="s">
        <v>1808</v>
      </c>
      <c r="O53" s="3" t="s">
        <v>3616</v>
      </c>
      <c r="P53" s="3" t="s">
        <v>3617</v>
      </c>
      <c r="Q53" s="3" t="s">
        <v>3618</v>
      </c>
      <c r="R53" s="3" t="s">
        <v>5644</v>
      </c>
      <c r="S53" s="3" t="s">
        <v>3648</v>
      </c>
      <c r="T53" s="3" t="s">
        <v>3619</v>
      </c>
      <c r="U53" s="3" t="s">
        <v>3620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3621</v>
      </c>
      <c r="AA53" s="3" t="s">
        <v>3622</v>
      </c>
      <c r="AB53" s="3" t="s">
        <v>3623</v>
      </c>
      <c r="AC53" s="3" t="s">
        <v>3624</v>
      </c>
      <c r="AD53" s="3" t="s">
        <v>1592</v>
      </c>
      <c r="AE53" s="3" t="s">
        <v>5535</v>
      </c>
      <c r="AF53" s="3" t="s">
        <v>1808</v>
      </c>
      <c r="AG53" s="3" t="s">
        <v>194</v>
      </c>
      <c r="AH53" s="3" t="s">
        <v>3626</v>
      </c>
      <c r="AI53" s="29" t="s">
        <v>3615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3627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3628</v>
      </c>
      <c r="AW53" s="3" t="s">
        <v>3629</v>
      </c>
      <c r="AX53" s="3" t="s">
        <v>266</v>
      </c>
      <c r="AY53" s="3" t="s">
        <v>3</v>
      </c>
      <c r="AZ53" s="3" t="s">
        <v>3627</v>
      </c>
      <c r="BA53" s="3" t="s">
        <v>3630</v>
      </c>
      <c r="BB53" s="3" t="s">
        <v>1808</v>
      </c>
      <c r="BC53" s="1" t="s">
        <v>3631</v>
      </c>
      <c r="BD53" s="3" t="s">
        <v>3626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5519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5643</v>
      </c>
      <c r="K54" s="3" t="s">
        <v>1500</v>
      </c>
      <c r="L54" s="3" t="s">
        <v>259</v>
      </c>
      <c r="M54" s="3" t="s">
        <v>5544</v>
      </c>
      <c r="N54" s="3" t="s">
        <v>1808</v>
      </c>
      <c r="O54" s="3" t="s">
        <v>3616</v>
      </c>
      <c r="P54" s="3" t="s">
        <v>3617</v>
      </c>
      <c r="Q54" s="3" t="s">
        <v>3618</v>
      </c>
      <c r="R54" s="3" t="s">
        <v>5644</v>
      </c>
      <c r="S54" s="3" t="s">
        <v>3648</v>
      </c>
      <c r="T54" s="3" t="s">
        <v>3619</v>
      </c>
      <c r="U54" s="3" t="s">
        <v>3620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3621</v>
      </c>
      <c r="AA54" s="3" t="s">
        <v>3622</v>
      </c>
      <c r="AB54" s="3" t="s">
        <v>3623</v>
      </c>
      <c r="AC54" s="3" t="s">
        <v>3624</v>
      </c>
      <c r="AD54" s="3" t="s">
        <v>1592</v>
      </c>
      <c r="AE54" s="3" t="s">
        <v>5536</v>
      </c>
      <c r="AF54" s="3" t="s">
        <v>1808</v>
      </c>
      <c r="AG54" s="3" t="s">
        <v>194</v>
      </c>
      <c r="AH54" s="3" t="s">
        <v>3626</v>
      </c>
      <c r="AI54" s="29" t="s">
        <v>3615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3627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3628</v>
      </c>
      <c r="AW54" s="3" t="s">
        <v>3629</v>
      </c>
      <c r="AX54" s="3" t="s">
        <v>266</v>
      </c>
      <c r="AY54" s="3" t="s">
        <v>3</v>
      </c>
      <c r="AZ54" s="3" t="s">
        <v>3627</v>
      </c>
      <c r="BA54" s="3" t="s">
        <v>3630</v>
      </c>
      <c r="BB54" s="3" t="s">
        <v>1808</v>
      </c>
      <c r="BC54" s="1" t="s">
        <v>3631</v>
      </c>
      <c r="BD54" s="3" t="s">
        <v>3626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5520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5643</v>
      </c>
      <c r="K55" s="3" t="s">
        <v>1500</v>
      </c>
      <c r="L55" s="3" t="s">
        <v>259</v>
      </c>
      <c r="M55" s="3" t="s">
        <v>5544</v>
      </c>
      <c r="N55" s="3" t="s">
        <v>1808</v>
      </c>
      <c r="O55" s="3" t="s">
        <v>3616</v>
      </c>
      <c r="P55" s="3" t="s">
        <v>3617</v>
      </c>
      <c r="Q55" s="3" t="s">
        <v>3618</v>
      </c>
      <c r="R55" s="3" t="s">
        <v>5644</v>
      </c>
      <c r="S55" s="3" t="s">
        <v>3648</v>
      </c>
      <c r="T55" s="3" t="s">
        <v>3619</v>
      </c>
      <c r="U55" s="3" t="s">
        <v>3620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3621</v>
      </c>
      <c r="AA55" s="3" t="s">
        <v>3622</v>
      </c>
      <c r="AB55" s="3" t="s">
        <v>3623</v>
      </c>
      <c r="AC55" s="3" t="s">
        <v>3624</v>
      </c>
      <c r="AD55" s="3" t="s">
        <v>1592</v>
      </c>
      <c r="AE55" s="3" t="s">
        <v>5537</v>
      </c>
      <c r="AF55" s="3" t="s">
        <v>1808</v>
      </c>
      <c r="AG55" s="3" t="s">
        <v>194</v>
      </c>
      <c r="AH55" s="3" t="s">
        <v>3626</v>
      </c>
      <c r="AI55" s="29" t="s">
        <v>3615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3627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3628</v>
      </c>
      <c r="AW55" s="3" t="s">
        <v>3629</v>
      </c>
      <c r="AX55" s="3" t="s">
        <v>266</v>
      </c>
      <c r="AY55" s="3" t="s">
        <v>3</v>
      </c>
      <c r="AZ55" s="3" t="s">
        <v>3627</v>
      </c>
      <c r="BA55" s="3" t="s">
        <v>3630</v>
      </c>
      <c r="BB55" s="3" t="s">
        <v>1808</v>
      </c>
      <c r="BC55" s="1" t="s">
        <v>3631</v>
      </c>
      <c r="BD55" s="3" t="s">
        <v>3626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5521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5643</v>
      </c>
      <c r="K56" s="3" t="s">
        <v>1500</v>
      </c>
      <c r="L56" s="3" t="s">
        <v>259</v>
      </c>
      <c r="M56" s="3" t="s">
        <v>5544</v>
      </c>
      <c r="N56" s="3" t="s">
        <v>1808</v>
      </c>
      <c r="O56" s="3" t="s">
        <v>3616</v>
      </c>
      <c r="P56" s="3" t="s">
        <v>3617</v>
      </c>
      <c r="Q56" s="3" t="s">
        <v>3618</v>
      </c>
      <c r="R56" s="3" t="s">
        <v>5644</v>
      </c>
      <c r="S56" s="3" t="s">
        <v>3648</v>
      </c>
      <c r="T56" s="3" t="s">
        <v>3619</v>
      </c>
      <c r="U56" s="3" t="s">
        <v>3620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3621</v>
      </c>
      <c r="AA56" s="3" t="s">
        <v>3622</v>
      </c>
      <c r="AB56" s="3" t="s">
        <v>3623</v>
      </c>
      <c r="AC56" s="3" t="s">
        <v>3624</v>
      </c>
      <c r="AD56" s="3" t="s">
        <v>1592</v>
      </c>
      <c r="AE56" s="3" t="s">
        <v>3625</v>
      </c>
      <c r="AF56" s="3" t="s">
        <v>1808</v>
      </c>
      <c r="AG56" s="3" t="s">
        <v>3</v>
      </c>
      <c r="AH56" s="3" t="s">
        <v>3626</v>
      </c>
      <c r="AI56" s="29" t="s">
        <v>3615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3627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3628</v>
      </c>
      <c r="AW56" s="3" t="s">
        <v>3629</v>
      </c>
      <c r="AX56" s="3" t="s">
        <v>266</v>
      </c>
      <c r="AY56" s="3" t="s">
        <v>3</v>
      </c>
      <c r="AZ56" s="3" t="s">
        <v>3627</v>
      </c>
      <c r="BA56" s="3" t="s">
        <v>3630</v>
      </c>
      <c r="BB56" s="3" t="s">
        <v>1808</v>
      </c>
      <c r="BC56" s="1" t="s">
        <v>3631</v>
      </c>
      <c r="BD56" s="3" t="s">
        <v>3626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5522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5643</v>
      </c>
      <c r="K57" s="3" t="s">
        <v>1500</v>
      </c>
      <c r="L57" s="3" t="s">
        <v>259</v>
      </c>
      <c r="M57" s="3" t="s">
        <v>5544</v>
      </c>
      <c r="N57" s="3" t="s">
        <v>1808</v>
      </c>
      <c r="O57" s="3" t="s">
        <v>3616</v>
      </c>
      <c r="P57" s="3" t="s">
        <v>3617</v>
      </c>
      <c r="Q57" s="3" t="s">
        <v>3618</v>
      </c>
      <c r="R57" s="3" t="s">
        <v>5644</v>
      </c>
      <c r="S57" s="3" t="s">
        <v>3648</v>
      </c>
      <c r="T57" s="3" t="s">
        <v>3619</v>
      </c>
      <c r="U57" s="3" t="s">
        <v>3620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3621</v>
      </c>
      <c r="AA57" s="3" t="s">
        <v>3622</v>
      </c>
      <c r="AB57" s="3" t="s">
        <v>3623</v>
      </c>
      <c r="AC57" s="3" t="s">
        <v>3624</v>
      </c>
      <c r="AD57" s="3" t="s">
        <v>1592</v>
      </c>
      <c r="AE57" s="3" t="s">
        <v>3625</v>
      </c>
      <c r="AF57" s="3" t="s">
        <v>1808</v>
      </c>
      <c r="AG57" s="3" t="s">
        <v>1592</v>
      </c>
      <c r="AH57" s="3" t="s">
        <v>3626</v>
      </c>
      <c r="AI57" s="29" t="s">
        <v>3615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3627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3628</v>
      </c>
      <c r="AW57" s="3" t="s">
        <v>3629</v>
      </c>
      <c r="AX57" s="3" t="s">
        <v>266</v>
      </c>
      <c r="AY57" s="3" t="s">
        <v>3</v>
      </c>
      <c r="AZ57" s="3" t="s">
        <v>3627</v>
      </c>
      <c r="BA57" s="3" t="s">
        <v>3630</v>
      </c>
      <c r="BB57" s="3" t="s">
        <v>1808</v>
      </c>
      <c r="BC57" s="1" t="s">
        <v>3631</v>
      </c>
      <c r="BD57" s="3" t="s">
        <v>3626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5523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5643</v>
      </c>
      <c r="K58" s="3" t="s">
        <v>1500</v>
      </c>
      <c r="L58" s="3" t="s">
        <v>259</v>
      </c>
      <c r="M58" s="3" t="s">
        <v>5544</v>
      </c>
      <c r="N58" s="3" t="s">
        <v>1808</v>
      </c>
      <c r="O58" s="3" t="s">
        <v>3616</v>
      </c>
      <c r="P58" s="3" t="s">
        <v>3617</v>
      </c>
      <c r="Q58" s="3" t="s">
        <v>3618</v>
      </c>
      <c r="R58" s="3" t="s">
        <v>5644</v>
      </c>
      <c r="S58" s="3" t="s">
        <v>3648</v>
      </c>
      <c r="T58" s="3" t="s">
        <v>3619</v>
      </c>
      <c r="U58" s="3" t="s">
        <v>3620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3621</v>
      </c>
      <c r="AA58" s="3" t="s">
        <v>3622</v>
      </c>
      <c r="AB58" s="3" t="s">
        <v>3623</v>
      </c>
      <c r="AC58" s="3" t="s">
        <v>3624</v>
      </c>
      <c r="AD58" s="3" t="s">
        <v>1592</v>
      </c>
      <c r="AE58" s="3" t="s">
        <v>3625</v>
      </c>
      <c r="AF58" s="3" t="s">
        <v>1808</v>
      </c>
      <c r="AG58" s="3" t="s">
        <v>5538</v>
      </c>
      <c r="AH58" s="3" t="s">
        <v>3626</v>
      </c>
      <c r="AI58" s="29" t="s">
        <v>3615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3627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3628</v>
      </c>
      <c r="AW58" s="3" t="s">
        <v>3629</v>
      </c>
      <c r="AX58" s="3" t="s">
        <v>266</v>
      </c>
      <c r="AY58" s="3" t="s">
        <v>3</v>
      </c>
      <c r="AZ58" s="3" t="s">
        <v>3627</v>
      </c>
      <c r="BA58" s="3" t="s">
        <v>3630</v>
      </c>
      <c r="BB58" s="3" t="s">
        <v>1808</v>
      </c>
      <c r="BC58" s="1" t="s">
        <v>3631</v>
      </c>
      <c r="BD58" s="3" t="s">
        <v>3626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5524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5643</v>
      </c>
      <c r="K59" s="3" t="s">
        <v>1500</v>
      </c>
      <c r="L59" s="3" t="s">
        <v>259</v>
      </c>
      <c r="M59" s="3" t="s">
        <v>5544</v>
      </c>
      <c r="N59" s="3" t="s">
        <v>1808</v>
      </c>
      <c r="O59" s="3" t="s">
        <v>3616</v>
      </c>
      <c r="P59" s="3" t="s">
        <v>3617</v>
      </c>
      <c r="Q59" s="3" t="s">
        <v>3618</v>
      </c>
      <c r="R59" s="3" t="s">
        <v>5644</v>
      </c>
      <c r="S59" s="3" t="s">
        <v>3648</v>
      </c>
      <c r="T59" s="3" t="s">
        <v>3619</v>
      </c>
      <c r="U59" s="3" t="s">
        <v>3620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3621</v>
      </c>
      <c r="AA59" s="3" t="s">
        <v>3622</v>
      </c>
      <c r="AB59" s="3" t="s">
        <v>3623</v>
      </c>
      <c r="AC59" s="3" t="s">
        <v>3624</v>
      </c>
      <c r="AD59" s="3" t="s">
        <v>1592</v>
      </c>
      <c r="AE59" s="3" t="s">
        <v>3625</v>
      </c>
      <c r="AF59" s="3" t="s">
        <v>1808</v>
      </c>
      <c r="AG59" s="3" t="s">
        <v>194</v>
      </c>
      <c r="AH59" s="3" t="s">
        <v>3626</v>
      </c>
      <c r="AI59" s="29" t="s">
        <v>3615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3627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3628</v>
      </c>
      <c r="AW59" s="3" t="s">
        <v>3629</v>
      </c>
      <c r="AX59" s="3" t="s">
        <v>266</v>
      </c>
      <c r="AY59" s="3" t="s">
        <v>3</v>
      </c>
      <c r="AZ59" s="3" t="s">
        <v>3627</v>
      </c>
      <c r="BA59" s="3" t="s">
        <v>3630</v>
      </c>
      <c r="BB59" s="3" t="s">
        <v>1808</v>
      </c>
      <c r="BC59" s="1" t="s">
        <v>3631</v>
      </c>
      <c r="BD59" s="3" t="s">
        <v>3626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5525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5643</v>
      </c>
      <c r="K60" s="3" t="s">
        <v>1500</v>
      </c>
      <c r="L60" s="3" t="s">
        <v>259</v>
      </c>
      <c r="M60" s="3" t="s">
        <v>5544</v>
      </c>
      <c r="N60" s="3" t="s">
        <v>1808</v>
      </c>
      <c r="O60" s="3" t="s">
        <v>3616</v>
      </c>
      <c r="P60" s="3" t="s">
        <v>3617</v>
      </c>
      <c r="Q60" s="3" t="s">
        <v>3618</v>
      </c>
      <c r="R60" s="3" t="s">
        <v>5644</v>
      </c>
      <c r="S60" s="3" t="s">
        <v>3648</v>
      </c>
      <c r="T60" s="3" t="s">
        <v>3619</v>
      </c>
      <c r="U60" s="3" t="s">
        <v>3620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3621</v>
      </c>
      <c r="AA60" s="3" t="s">
        <v>3622</v>
      </c>
      <c r="AB60" s="3" t="s">
        <v>3623</v>
      </c>
      <c r="AC60" s="3" t="s">
        <v>3624</v>
      </c>
      <c r="AD60" s="3" t="s">
        <v>1592</v>
      </c>
      <c r="AE60" s="3" t="s">
        <v>3625</v>
      </c>
      <c r="AF60" s="3" t="s">
        <v>1808</v>
      </c>
      <c r="AG60" s="3" t="s">
        <v>194</v>
      </c>
      <c r="AH60" s="3" t="s">
        <v>3626</v>
      </c>
      <c r="AI60" s="29" t="s">
        <v>3615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5539</v>
      </c>
      <c r="AO60" s="3" t="s">
        <v>3627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3628</v>
      </c>
      <c r="AW60" s="3" t="s">
        <v>3629</v>
      </c>
      <c r="AX60" s="3" t="s">
        <v>266</v>
      </c>
      <c r="AY60" s="3" t="s">
        <v>3</v>
      </c>
      <c r="AZ60" s="3" t="s">
        <v>3627</v>
      </c>
      <c r="BA60" s="3" t="s">
        <v>3630</v>
      </c>
      <c r="BB60" s="3" t="s">
        <v>1808</v>
      </c>
      <c r="BC60" s="1" t="s">
        <v>3631</v>
      </c>
      <c r="BD60" s="3" t="s">
        <v>3626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5526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5643</v>
      </c>
      <c r="K61" s="3" t="s">
        <v>1500</v>
      </c>
      <c r="L61" s="3" t="s">
        <v>259</v>
      </c>
      <c r="M61" s="3" t="s">
        <v>5544</v>
      </c>
      <c r="N61" s="3" t="s">
        <v>1808</v>
      </c>
      <c r="O61" s="3" t="s">
        <v>3616</v>
      </c>
      <c r="P61" s="3" t="s">
        <v>3617</v>
      </c>
      <c r="Q61" s="3" t="s">
        <v>3618</v>
      </c>
      <c r="R61" s="3" t="s">
        <v>5644</v>
      </c>
      <c r="S61" s="3" t="s">
        <v>3648</v>
      </c>
      <c r="T61" s="3" t="s">
        <v>3619</v>
      </c>
      <c r="U61" s="3" t="s">
        <v>3620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3621</v>
      </c>
      <c r="AA61" s="3" t="s">
        <v>3622</v>
      </c>
      <c r="AB61" s="3" t="s">
        <v>3623</v>
      </c>
      <c r="AC61" s="3" t="s">
        <v>3624</v>
      </c>
      <c r="AD61" s="3" t="s">
        <v>1592</v>
      </c>
      <c r="AE61" s="3" t="s">
        <v>3625</v>
      </c>
      <c r="AF61" s="3" t="s">
        <v>1808</v>
      </c>
      <c r="AG61" s="3" t="s">
        <v>194</v>
      </c>
      <c r="AH61" s="3" t="s">
        <v>3626</v>
      </c>
      <c r="AI61" s="29" t="s">
        <v>3615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3627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3628</v>
      </c>
      <c r="AW61" s="3" t="s">
        <v>3629</v>
      </c>
      <c r="AX61" s="3" t="s">
        <v>266</v>
      </c>
      <c r="AY61" s="3" t="s">
        <v>3</v>
      </c>
      <c r="AZ61" s="3" t="s">
        <v>3</v>
      </c>
      <c r="BA61" s="3" t="s">
        <v>3630</v>
      </c>
      <c r="BB61" s="3" t="s">
        <v>1808</v>
      </c>
      <c r="BC61" s="1" t="s">
        <v>3631</v>
      </c>
      <c r="BD61" s="3" t="s">
        <v>3626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5527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5643</v>
      </c>
      <c r="K62" s="3" t="s">
        <v>1500</v>
      </c>
      <c r="L62" s="3" t="s">
        <v>259</v>
      </c>
      <c r="M62" s="3" t="s">
        <v>5544</v>
      </c>
      <c r="N62" s="3" t="s">
        <v>1808</v>
      </c>
      <c r="O62" s="3" t="s">
        <v>3616</v>
      </c>
      <c r="P62" s="3" t="s">
        <v>3617</v>
      </c>
      <c r="Q62" s="3" t="s">
        <v>3618</v>
      </c>
      <c r="R62" s="3" t="s">
        <v>5644</v>
      </c>
      <c r="S62" s="3" t="s">
        <v>3648</v>
      </c>
      <c r="T62" s="3" t="s">
        <v>3619</v>
      </c>
      <c r="U62" s="3" t="s">
        <v>3620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3621</v>
      </c>
      <c r="AA62" s="3" t="s">
        <v>3622</v>
      </c>
      <c r="AB62" s="3" t="s">
        <v>3623</v>
      </c>
      <c r="AC62" s="3" t="s">
        <v>3624</v>
      </c>
      <c r="AD62" s="3" t="s">
        <v>1592</v>
      </c>
      <c r="AE62" s="3" t="s">
        <v>3625</v>
      </c>
      <c r="AF62" s="3" t="s">
        <v>1808</v>
      </c>
      <c r="AG62" s="3" t="s">
        <v>194</v>
      </c>
      <c r="AH62" s="3" t="s">
        <v>3626</v>
      </c>
      <c r="AI62" s="29" t="s">
        <v>3615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3627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3628</v>
      </c>
      <c r="AW62" s="3" t="s">
        <v>3629</v>
      </c>
      <c r="AX62" s="3" t="s">
        <v>266</v>
      </c>
      <c r="AY62" s="3" t="s">
        <v>3</v>
      </c>
      <c r="AZ62" s="3" t="s">
        <v>5541</v>
      </c>
      <c r="BA62" s="3" t="s">
        <v>3630</v>
      </c>
      <c r="BB62" s="3" t="s">
        <v>1808</v>
      </c>
      <c r="BC62" s="1" t="s">
        <v>3631</v>
      </c>
      <c r="BD62" s="3" t="s">
        <v>3626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5528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5643</v>
      </c>
      <c r="K63" s="3" t="s">
        <v>1500</v>
      </c>
      <c r="L63" s="3" t="s">
        <v>259</v>
      </c>
      <c r="M63" s="3" t="s">
        <v>5544</v>
      </c>
      <c r="N63" s="3" t="s">
        <v>1808</v>
      </c>
      <c r="O63" s="3" t="s">
        <v>3616</v>
      </c>
      <c r="P63" s="3" t="s">
        <v>3617</v>
      </c>
      <c r="Q63" s="3" t="s">
        <v>3618</v>
      </c>
      <c r="R63" s="3" t="s">
        <v>5644</v>
      </c>
      <c r="S63" s="3" t="s">
        <v>3648</v>
      </c>
      <c r="T63" s="3" t="s">
        <v>3619</v>
      </c>
      <c r="U63" s="3" t="s">
        <v>3620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3621</v>
      </c>
      <c r="AA63" s="3" t="s">
        <v>3622</v>
      </c>
      <c r="AB63" s="3" t="s">
        <v>3623</v>
      </c>
      <c r="AC63" s="3" t="s">
        <v>3624</v>
      </c>
      <c r="AD63" s="3" t="s">
        <v>1592</v>
      </c>
      <c r="AE63" s="3" t="s">
        <v>3625</v>
      </c>
      <c r="AF63" s="3" t="s">
        <v>1808</v>
      </c>
      <c r="AG63" s="3" t="s">
        <v>194</v>
      </c>
      <c r="AH63" s="3" t="s">
        <v>3626</v>
      </c>
      <c r="AI63" s="29" t="s">
        <v>3615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3627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3628</v>
      </c>
      <c r="AW63" s="3" t="s">
        <v>3629</v>
      </c>
      <c r="AX63" s="3" t="s">
        <v>266</v>
      </c>
      <c r="AY63" s="3" t="s">
        <v>3</v>
      </c>
      <c r="AZ63" s="3" t="s">
        <v>3627</v>
      </c>
      <c r="BA63" s="3" t="s">
        <v>3</v>
      </c>
      <c r="BB63" s="3" t="s">
        <v>1808</v>
      </c>
      <c r="BC63" s="1" t="s">
        <v>3631</v>
      </c>
      <c r="BD63" s="3" t="s">
        <v>3626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5529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5643</v>
      </c>
      <c r="K64" s="3" t="s">
        <v>1500</v>
      </c>
      <c r="L64" s="3" t="s">
        <v>259</v>
      </c>
      <c r="M64" s="3" t="s">
        <v>5544</v>
      </c>
      <c r="N64" s="3" t="s">
        <v>1808</v>
      </c>
      <c r="O64" s="3" t="s">
        <v>3616</v>
      </c>
      <c r="P64" s="3" t="s">
        <v>3617</v>
      </c>
      <c r="Q64" s="3" t="s">
        <v>3618</v>
      </c>
      <c r="R64" s="3" t="s">
        <v>5644</v>
      </c>
      <c r="S64" s="3" t="s">
        <v>3648</v>
      </c>
      <c r="T64" s="3" t="s">
        <v>3619</v>
      </c>
      <c r="U64" s="3" t="s">
        <v>3620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3621</v>
      </c>
      <c r="AA64" s="3" t="s">
        <v>3622</v>
      </c>
      <c r="AB64" s="3" t="s">
        <v>3623</v>
      </c>
      <c r="AC64" s="3" t="s">
        <v>3624</v>
      </c>
      <c r="AD64" s="3" t="s">
        <v>1592</v>
      </c>
      <c r="AE64" s="3" t="s">
        <v>3625</v>
      </c>
      <c r="AF64" s="3" t="s">
        <v>1808</v>
      </c>
      <c r="AG64" s="3" t="s">
        <v>194</v>
      </c>
      <c r="AH64" s="3" t="s">
        <v>3626</v>
      </c>
      <c r="AI64" s="29" t="s">
        <v>3615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3627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3628</v>
      </c>
      <c r="AW64" s="3" t="s">
        <v>3629</v>
      </c>
      <c r="AX64" s="3" t="s">
        <v>266</v>
      </c>
      <c r="AY64" s="3" t="s">
        <v>3</v>
      </c>
      <c r="AZ64" s="3" t="s">
        <v>3627</v>
      </c>
      <c r="BA64" s="3" t="s">
        <v>5542</v>
      </c>
      <c r="BB64" s="3" t="s">
        <v>1808</v>
      </c>
      <c r="BC64" s="1" t="s">
        <v>3631</v>
      </c>
      <c r="BD64" s="3" t="s">
        <v>3626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5530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5643</v>
      </c>
      <c r="K65" s="3" t="s">
        <v>1500</v>
      </c>
      <c r="L65" s="3" t="s">
        <v>259</v>
      </c>
      <c r="M65" s="3" t="s">
        <v>5544</v>
      </c>
      <c r="N65" s="3" t="s">
        <v>1808</v>
      </c>
      <c r="O65" s="3" t="s">
        <v>3616</v>
      </c>
      <c r="P65" s="3" t="s">
        <v>3617</v>
      </c>
      <c r="Q65" s="3" t="s">
        <v>3618</v>
      </c>
      <c r="R65" s="3" t="s">
        <v>5644</v>
      </c>
      <c r="S65" s="3" t="s">
        <v>3648</v>
      </c>
      <c r="T65" s="3" t="s">
        <v>3619</v>
      </c>
      <c r="U65" s="3" t="s">
        <v>3620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3621</v>
      </c>
      <c r="AA65" s="3" t="s">
        <v>3622</v>
      </c>
      <c r="AB65" s="3" t="s">
        <v>3623</v>
      </c>
      <c r="AC65" s="3" t="s">
        <v>3624</v>
      </c>
      <c r="AD65" s="3" t="s">
        <v>1592</v>
      </c>
      <c r="AE65" s="3" t="s">
        <v>3625</v>
      </c>
      <c r="AF65" s="3" t="s">
        <v>1808</v>
      </c>
      <c r="AG65" s="3" t="s">
        <v>194</v>
      </c>
      <c r="AH65" s="3" t="s">
        <v>3626</v>
      </c>
      <c r="AI65" s="29" t="s">
        <v>3615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3627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3628</v>
      </c>
      <c r="AW65" s="3" t="s">
        <v>3629</v>
      </c>
      <c r="AX65" s="3" t="s">
        <v>266</v>
      </c>
      <c r="AY65" s="3" t="s">
        <v>3</v>
      </c>
      <c r="AZ65" s="3" t="s">
        <v>3627</v>
      </c>
      <c r="BA65" s="3" t="s">
        <v>3630</v>
      </c>
      <c r="BB65" s="3" t="s">
        <v>3</v>
      </c>
      <c r="BC65" s="1" t="s">
        <v>3631</v>
      </c>
      <c r="BD65" s="3" t="s">
        <v>3626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5531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5643</v>
      </c>
      <c r="K66" s="3" t="s">
        <v>1500</v>
      </c>
      <c r="L66" s="3" t="s">
        <v>259</v>
      </c>
      <c r="M66" s="3" t="s">
        <v>5544</v>
      </c>
      <c r="N66" s="3" t="s">
        <v>1808</v>
      </c>
      <c r="O66" s="3" t="s">
        <v>3616</v>
      </c>
      <c r="P66" s="3" t="s">
        <v>3617</v>
      </c>
      <c r="Q66" s="3" t="s">
        <v>3618</v>
      </c>
      <c r="R66" s="3" t="s">
        <v>5644</v>
      </c>
      <c r="S66" s="3" t="s">
        <v>3648</v>
      </c>
      <c r="T66" s="3" t="s">
        <v>3619</v>
      </c>
      <c r="U66" s="3" t="s">
        <v>3620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3621</v>
      </c>
      <c r="AA66" s="3" t="s">
        <v>3622</v>
      </c>
      <c r="AB66" s="3" t="s">
        <v>3623</v>
      </c>
      <c r="AC66" s="3" t="s">
        <v>3624</v>
      </c>
      <c r="AD66" s="3" t="s">
        <v>1592</v>
      </c>
      <c r="AE66" s="3" t="s">
        <v>3625</v>
      </c>
      <c r="AF66" s="3" t="s">
        <v>1808</v>
      </c>
      <c r="AG66" s="3" t="s">
        <v>194</v>
      </c>
      <c r="AH66" s="3" t="s">
        <v>3626</v>
      </c>
      <c r="AI66" s="29" t="s">
        <v>3615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3627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3628</v>
      </c>
      <c r="AW66" s="3" t="s">
        <v>3629</v>
      </c>
      <c r="AX66" s="3" t="s">
        <v>266</v>
      </c>
      <c r="AY66" s="3" t="s">
        <v>3</v>
      </c>
      <c r="AZ66" s="3" t="s">
        <v>3627</v>
      </c>
      <c r="BA66" s="3" t="s">
        <v>3630</v>
      </c>
      <c r="BB66" s="3" t="s">
        <v>5543</v>
      </c>
      <c r="BC66" s="1" t="s">
        <v>3631</v>
      </c>
      <c r="BD66" s="3" t="s">
        <v>3626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4716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4718</v>
      </c>
      <c r="U67" s="3">
        <v>350228</v>
      </c>
      <c r="V67" s="3">
        <v>1227</v>
      </c>
      <c r="W67" s="34" t="s">
        <v>4717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4782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4728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4729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4718</v>
      </c>
      <c r="U68" s="3">
        <v>350228</v>
      </c>
      <c r="V68" s="3">
        <v>1227</v>
      </c>
      <c r="W68" s="34" t="s">
        <v>4717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4782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4727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4716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4726</v>
      </c>
      <c r="R69" s="3">
        <v>39</v>
      </c>
      <c r="S69" s="3">
        <v>350228</v>
      </c>
      <c r="T69" s="34" t="s">
        <v>4718</v>
      </c>
      <c r="U69" s="3">
        <v>350228</v>
      </c>
      <c r="V69" s="3">
        <v>1227</v>
      </c>
      <c r="W69" s="34" t="s">
        <v>4717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4782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4725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4716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4718</v>
      </c>
      <c r="U70" s="3">
        <v>350228</v>
      </c>
      <c r="V70" s="3">
        <v>1227</v>
      </c>
      <c r="W70" s="34" t="s">
        <v>4717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4782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4724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4716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4718</v>
      </c>
      <c r="U71" s="3">
        <v>350228</v>
      </c>
      <c r="V71" s="3">
        <v>1227</v>
      </c>
      <c r="W71" s="34" t="s">
        <v>4717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4782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4723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4716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4718</v>
      </c>
      <c r="U72" s="3">
        <v>350228</v>
      </c>
      <c r="V72" s="3">
        <v>1227</v>
      </c>
      <c r="W72" s="34" t="s">
        <v>4717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4782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4722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4716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4718</v>
      </c>
      <c r="U73" s="3">
        <v>350228</v>
      </c>
      <c r="V73" s="3">
        <v>1227</v>
      </c>
      <c r="W73" s="34" t="s">
        <v>4717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4782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4721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4716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4718</v>
      </c>
      <c r="U74" s="3">
        <v>350228</v>
      </c>
      <c r="V74" s="3">
        <v>1227</v>
      </c>
      <c r="W74" s="34" t="s">
        <v>4717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4782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4730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4716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4718</v>
      </c>
      <c r="U75" s="3">
        <f>S75</f>
        <v>90000000</v>
      </c>
      <c r="V75" s="3">
        <v>1227</v>
      </c>
      <c r="W75" s="34" t="s">
        <v>4717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4782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4716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4718</v>
      </c>
      <c r="U76" s="22">
        <f>S76</f>
        <v>50000</v>
      </c>
      <c r="V76" s="22">
        <v>1227</v>
      </c>
      <c r="W76" s="21" t="s">
        <v>4717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4782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4728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4729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4718</v>
      </c>
      <c r="U77" s="22">
        <f t="shared" ref="U77:U83" si="4">S77</f>
        <v>50000</v>
      </c>
      <c r="V77" s="22">
        <v>1227</v>
      </c>
      <c r="W77" s="21" t="s">
        <v>4717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4782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4727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4716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4726</v>
      </c>
      <c r="R78" s="22">
        <v>39</v>
      </c>
      <c r="S78" s="22">
        <v>50000</v>
      </c>
      <c r="T78" s="21" t="s">
        <v>4718</v>
      </c>
      <c r="U78" s="22">
        <f t="shared" si="4"/>
        <v>50000</v>
      </c>
      <c r="V78" s="22">
        <v>1227</v>
      </c>
      <c r="W78" s="21" t="s">
        <v>4717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4782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4725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4716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4718</v>
      </c>
      <c r="U79" s="22">
        <f t="shared" si="4"/>
        <v>50000</v>
      </c>
      <c r="V79" s="22">
        <v>1227</v>
      </c>
      <c r="W79" s="21" t="s">
        <v>4717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4782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4724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4716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4718</v>
      </c>
      <c r="U80" s="22">
        <f t="shared" si="4"/>
        <v>50000</v>
      </c>
      <c r="V80" s="22">
        <v>1227</v>
      </c>
      <c r="W80" s="21" t="s">
        <v>4717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4782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4723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4716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4718</v>
      </c>
      <c r="U81" s="22">
        <f t="shared" si="4"/>
        <v>50000</v>
      </c>
      <c r="V81" s="22">
        <v>1227</v>
      </c>
      <c r="W81" s="21" t="s">
        <v>4717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4782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4722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4716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4718</v>
      </c>
      <c r="U82" s="22">
        <f t="shared" si="4"/>
        <v>50000</v>
      </c>
      <c r="V82" s="22">
        <v>1227</v>
      </c>
      <c r="W82" s="21" t="s">
        <v>4717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4782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4721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4716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4718</v>
      </c>
      <c r="U83" s="22">
        <f t="shared" si="4"/>
        <v>50000</v>
      </c>
      <c r="V83" s="22">
        <v>1227</v>
      </c>
      <c r="W83" s="21" t="s">
        <v>4717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4782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4730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4716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4718</v>
      </c>
      <c r="U84" s="22">
        <f>S84</f>
        <v>90000000</v>
      </c>
      <c r="V84" s="22">
        <v>1227</v>
      </c>
      <c r="W84" s="21" t="s">
        <v>4717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4782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5420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5428</v>
      </c>
      <c r="L85" s="34" t="s">
        <v>258</v>
      </c>
      <c r="M85" s="34" t="s">
        <v>5426</v>
      </c>
      <c r="N85" s="34" t="s">
        <v>5427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5429</v>
      </c>
      <c r="T85" s="34" t="s">
        <v>5430</v>
      </c>
      <c r="U85" s="34" t="s">
        <v>5430</v>
      </c>
      <c r="V85" s="34" t="s">
        <v>5431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5421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5417</v>
      </c>
      <c r="K86" s="34" t="s">
        <v>5428</v>
      </c>
      <c r="L86" s="34" t="s">
        <v>258</v>
      </c>
      <c r="M86" s="34" t="s">
        <v>5426</v>
      </c>
      <c r="N86" s="34" t="s">
        <v>5427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5429</v>
      </c>
      <c r="T86" s="34" t="s">
        <v>5430</v>
      </c>
      <c r="U86" s="34" t="s">
        <v>5430</v>
      </c>
      <c r="V86" s="34" t="s">
        <v>5431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5422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5418</v>
      </c>
      <c r="K87" s="34" t="s">
        <v>5428</v>
      </c>
      <c r="L87" s="34" t="s">
        <v>258</v>
      </c>
      <c r="M87" s="34" t="s">
        <v>5426</v>
      </c>
      <c r="N87" s="34" t="s">
        <v>5427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5429</v>
      </c>
      <c r="T87" s="34" t="s">
        <v>5430</v>
      </c>
      <c r="U87" s="34" t="s">
        <v>5430</v>
      </c>
      <c r="V87" s="34" t="s">
        <v>5431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5423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5428</v>
      </c>
      <c r="L88" s="34" t="s">
        <v>5419</v>
      </c>
      <c r="M88" s="34" t="s">
        <v>5426</v>
      </c>
      <c r="N88" s="34" t="s">
        <v>5427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5429</v>
      </c>
      <c r="T88" s="34" t="s">
        <v>5430</v>
      </c>
      <c r="U88" s="34" t="s">
        <v>5430</v>
      </c>
      <c r="V88" s="34" t="s">
        <v>5431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5424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5417</v>
      </c>
      <c r="K89" s="34" t="s">
        <v>5428</v>
      </c>
      <c r="L89" s="34" t="s">
        <v>5419</v>
      </c>
      <c r="M89" s="34" t="s">
        <v>5426</v>
      </c>
      <c r="N89" s="34" t="s">
        <v>5427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5429</v>
      </c>
      <c r="T89" s="34" t="s">
        <v>5430</v>
      </c>
      <c r="U89" s="34" t="s">
        <v>5430</v>
      </c>
      <c r="V89" s="34" t="s">
        <v>5431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5425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5418</v>
      </c>
      <c r="K90" s="34" t="s">
        <v>5428</v>
      </c>
      <c r="L90" s="34" t="s">
        <v>5419</v>
      </c>
      <c r="M90" s="34" t="s">
        <v>5426</v>
      </c>
      <c r="N90" s="34" t="s">
        <v>5427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5429</v>
      </c>
      <c r="T90" s="34" t="s">
        <v>5430</v>
      </c>
      <c r="U90" s="34" t="s">
        <v>5430</v>
      </c>
      <c r="V90" s="34" t="s">
        <v>5431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3649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5673</v>
      </c>
      <c r="K91" s="3" t="s">
        <v>1500</v>
      </c>
      <c r="L91" s="3" t="s">
        <v>3615</v>
      </c>
      <c r="M91" s="3" t="s">
        <v>1808</v>
      </c>
      <c r="N91" s="3" t="s">
        <v>1808</v>
      </c>
      <c r="O91" s="3" t="s">
        <v>3616</v>
      </c>
      <c r="P91" s="3" t="s">
        <v>3617</v>
      </c>
      <c r="Q91" s="3" t="s">
        <v>3618</v>
      </c>
      <c r="R91" s="3" t="s">
        <v>3</v>
      </c>
      <c r="S91" s="3" t="s">
        <v>3648</v>
      </c>
      <c r="T91" s="3" t="s">
        <v>3619</v>
      </c>
      <c r="U91" s="3" t="s">
        <v>3620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3621</v>
      </c>
      <c r="AA91" s="3" t="s">
        <v>3622</v>
      </c>
      <c r="AB91" s="3" t="s">
        <v>3623</v>
      </c>
      <c r="AC91" s="3" t="s">
        <v>3624</v>
      </c>
      <c r="AD91" s="3" t="s">
        <v>1592</v>
      </c>
      <c r="AE91" s="3" t="s">
        <v>3625</v>
      </c>
      <c r="AF91" s="3" t="s">
        <v>1808</v>
      </c>
      <c r="AG91" s="3" t="s">
        <v>194</v>
      </c>
      <c r="AH91" s="3" t="s">
        <v>3626</v>
      </c>
      <c r="AI91" s="29" t="s">
        <v>3615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3627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3628</v>
      </c>
      <c r="AW91" s="3" t="s">
        <v>3629</v>
      </c>
      <c r="AX91" s="3" t="s">
        <v>266</v>
      </c>
      <c r="AY91" s="3" t="s">
        <v>3</v>
      </c>
      <c r="AZ91" s="3" t="s">
        <v>3627</v>
      </c>
      <c r="BA91" s="3" t="s">
        <v>3630</v>
      </c>
      <c r="BB91" s="3" t="s">
        <v>1808</v>
      </c>
      <c r="BC91" s="1" t="s">
        <v>3631</v>
      </c>
      <c r="BD91" s="3" t="s">
        <v>3626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3644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3642</v>
      </c>
      <c r="K92" s="3" t="s">
        <v>1500</v>
      </c>
      <c r="L92" s="3" t="s">
        <v>3645</v>
      </c>
      <c r="M92" s="3" t="s">
        <v>1808</v>
      </c>
      <c r="N92" s="3" t="s">
        <v>1808</v>
      </c>
      <c r="O92" s="3" t="s">
        <v>3616</v>
      </c>
      <c r="P92" s="3" t="s">
        <v>3617</v>
      </c>
      <c r="Q92" s="3" t="s">
        <v>3618</v>
      </c>
      <c r="R92" s="3" t="s">
        <v>3</v>
      </c>
      <c r="S92" s="3" t="s">
        <v>3648</v>
      </c>
      <c r="T92" s="3" t="s">
        <v>3619</v>
      </c>
      <c r="U92" s="3" t="s">
        <v>3620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3621</v>
      </c>
      <c r="AA92" s="3" t="s">
        <v>3622</v>
      </c>
      <c r="AB92" s="3" t="s">
        <v>3623</v>
      </c>
      <c r="AC92" s="3" t="s">
        <v>3624</v>
      </c>
      <c r="AD92" s="3" t="s">
        <v>1592</v>
      </c>
      <c r="AE92" s="3" t="s">
        <v>3625</v>
      </c>
      <c r="AF92" s="3" t="s">
        <v>1808</v>
      </c>
      <c r="AG92" s="3" t="s">
        <v>194</v>
      </c>
      <c r="AH92" s="3" t="s">
        <v>3626</v>
      </c>
      <c r="AI92" s="29" t="s">
        <v>3615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3627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3628</v>
      </c>
      <c r="AW92" s="3" t="s">
        <v>3629</v>
      </c>
      <c r="AX92" s="3" t="s">
        <v>266</v>
      </c>
      <c r="AY92" s="3" t="s">
        <v>3</v>
      </c>
      <c r="AZ92" s="3" t="s">
        <v>3627</v>
      </c>
      <c r="BA92" s="3" t="s">
        <v>3630</v>
      </c>
      <c r="BB92" s="3" t="s">
        <v>1808</v>
      </c>
      <c r="BC92" s="1" t="s">
        <v>3631</v>
      </c>
      <c r="BD92" s="3" t="s">
        <v>3626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4704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3642</v>
      </c>
      <c r="K93" s="3" t="s">
        <v>3</v>
      </c>
      <c r="L93" s="3" t="s">
        <v>3643</v>
      </c>
      <c r="M93" s="3" t="s">
        <v>1808</v>
      </c>
      <c r="N93" s="3" t="s">
        <v>1808</v>
      </c>
      <c r="O93" s="3" t="s">
        <v>3616</v>
      </c>
      <c r="P93" s="3" t="s">
        <v>3617</v>
      </c>
      <c r="Q93" s="3" t="s">
        <v>3618</v>
      </c>
      <c r="R93" s="3" t="s">
        <v>3</v>
      </c>
      <c r="S93" s="3" t="s">
        <v>3648</v>
      </c>
      <c r="T93" s="3" t="s">
        <v>3619</v>
      </c>
      <c r="U93" s="3" t="s">
        <v>3620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3621</v>
      </c>
      <c r="AA93" s="3" t="s">
        <v>3622</v>
      </c>
      <c r="AB93" s="3" t="s">
        <v>3623</v>
      </c>
      <c r="AC93" s="3" t="s">
        <v>3624</v>
      </c>
      <c r="AD93" s="3" t="s">
        <v>1592</v>
      </c>
      <c r="AE93" s="3" t="s">
        <v>3625</v>
      </c>
      <c r="AF93" s="3" t="s">
        <v>1808</v>
      </c>
      <c r="AG93" s="3" t="s">
        <v>194</v>
      </c>
      <c r="AH93" s="3" t="s">
        <v>3626</v>
      </c>
      <c r="AI93" s="29" t="s">
        <v>3615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3627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3628</v>
      </c>
      <c r="AW93" s="3" t="s">
        <v>3629</v>
      </c>
      <c r="AX93" s="3" t="s">
        <v>266</v>
      </c>
      <c r="AY93" s="3" t="s">
        <v>3</v>
      </c>
      <c r="AZ93" s="3" t="s">
        <v>3627</v>
      </c>
      <c r="BA93" s="3" t="s">
        <v>3630</v>
      </c>
      <c r="BB93" s="3" t="s">
        <v>1808</v>
      </c>
      <c r="BC93" s="1" t="s">
        <v>3631</v>
      </c>
      <c r="BD93" s="3" t="s">
        <v>3626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4691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3642</v>
      </c>
      <c r="K94" s="3" t="s">
        <v>1592</v>
      </c>
      <c r="L94" s="3" t="s">
        <v>3643</v>
      </c>
      <c r="M94" s="3" t="s">
        <v>1808</v>
      </c>
      <c r="N94" s="3" t="s">
        <v>1808</v>
      </c>
      <c r="O94" s="3" t="s">
        <v>3616</v>
      </c>
      <c r="P94" s="3" t="s">
        <v>3617</v>
      </c>
      <c r="Q94" s="3" t="s">
        <v>3618</v>
      </c>
      <c r="R94" s="3" t="s">
        <v>3</v>
      </c>
      <c r="S94" s="3" t="s">
        <v>3648</v>
      </c>
      <c r="T94" s="3" t="s">
        <v>3619</v>
      </c>
      <c r="U94" s="3" t="s">
        <v>3620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3621</v>
      </c>
      <c r="AA94" s="3" t="s">
        <v>3622</v>
      </c>
      <c r="AB94" s="3" t="s">
        <v>3623</v>
      </c>
      <c r="AC94" s="3" t="s">
        <v>3624</v>
      </c>
      <c r="AD94" s="3" t="s">
        <v>1592</v>
      </c>
      <c r="AE94" s="3" t="s">
        <v>3625</v>
      </c>
      <c r="AF94" s="3" t="s">
        <v>1808</v>
      </c>
      <c r="AG94" s="3" t="s">
        <v>194</v>
      </c>
      <c r="AH94" s="3" t="s">
        <v>3626</v>
      </c>
      <c r="AI94" s="29" t="s">
        <v>3615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3627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3628</v>
      </c>
      <c r="AW94" s="3" t="s">
        <v>3629</v>
      </c>
      <c r="AX94" s="3" t="s">
        <v>266</v>
      </c>
      <c r="AY94" s="3" t="s">
        <v>3</v>
      </c>
      <c r="AZ94" s="3" t="s">
        <v>3627</v>
      </c>
      <c r="BA94" s="3" t="s">
        <v>3630</v>
      </c>
      <c r="BB94" s="3" t="s">
        <v>1808</v>
      </c>
      <c r="BC94" s="1" t="s">
        <v>3631</v>
      </c>
      <c r="BD94" s="3" t="s">
        <v>3626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3642</v>
      </c>
      <c r="K95" s="3" t="s">
        <v>4788</v>
      </c>
      <c r="L95" s="3" t="s">
        <v>3643</v>
      </c>
      <c r="M95" s="3" t="s">
        <v>1808</v>
      </c>
      <c r="N95" s="3" t="s">
        <v>1808</v>
      </c>
      <c r="O95" s="3" t="s">
        <v>3616</v>
      </c>
      <c r="P95" s="3" t="s">
        <v>3617</v>
      </c>
      <c r="Q95" s="3" t="s">
        <v>3618</v>
      </c>
      <c r="R95" s="3" t="s">
        <v>3</v>
      </c>
      <c r="S95" s="3" t="s">
        <v>3648</v>
      </c>
      <c r="T95" s="3" t="s">
        <v>3619</v>
      </c>
      <c r="U95" s="3" t="s">
        <v>3620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3621</v>
      </c>
      <c r="AA95" s="3" t="s">
        <v>3622</v>
      </c>
      <c r="AB95" s="3" t="s">
        <v>3623</v>
      </c>
      <c r="AC95" s="3" t="s">
        <v>3624</v>
      </c>
      <c r="AD95" s="3" t="s">
        <v>1592</v>
      </c>
      <c r="AE95" s="3" t="s">
        <v>3625</v>
      </c>
      <c r="AF95" s="3" t="s">
        <v>1808</v>
      </c>
      <c r="AG95" s="3" t="s">
        <v>194</v>
      </c>
      <c r="AH95" s="3" t="s">
        <v>3626</v>
      </c>
      <c r="AI95" s="29" t="s">
        <v>3615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3627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3628</v>
      </c>
      <c r="AW95" s="3" t="s">
        <v>3629</v>
      </c>
      <c r="AX95" s="3" t="s">
        <v>266</v>
      </c>
      <c r="AY95" s="3" t="s">
        <v>3</v>
      </c>
      <c r="AZ95" s="3" t="s">
        <v>3627</v>
      </c>
      <c r="BA95" s="3" t="s">
        <v>3630</v>
      </c>
      <c r="BB95" s="3" t="s">
        <v>1808</v>
      </c>
      <c r="BC95" s="1" t="s">
        <v>3631</v>
      </c>
      <c r="BD95" s="3" t="s">
        <v>3626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3646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3642</v>
      </c>
      <c r="K96" s="3" t="s">
        <v>1500</v>
      </c>
      <c r="L96" s="3" t="s">
        <v>3645</v>
      </c>
      <c r="M96" s="3" t="s">
        <v>1808</v>
      </c>
      <c r="N96" s="3" t="s">
        <v>1808</v>
      </c>
      <c r="O96" s="3" t="s">
        <v>3616</v>
      </c>
      <c r="P96" s="3" t="s">
        <v>3617</v>
      </c>
      <c r="Q96" s="3" t="s">
        <v>3618</v>
      </c>
      <c r="R96" s="3" t="s">
        <v>3</v>
      </c>
      <c r="S96" s="3" t="s">
        <v>3648</v>
      </c>
      <c r="T96" s="3" t="s">
        <v>3619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3621</v>
      </c>
      <c r="AA96" s="3" t="s">
        <v>3622</v>
      </c>
      <c r="AB96" s="3" t="s">
        <v>3623</v>
      </c>
      <c r="AC96" s="3" t="s">
        <v>3624</v>
      </c>
      <c r="AD96" s="3" t="s">
        <v>1592</v>
      </c>
      <c r="AE96" s="3" t="s">
        <v>3625</v>
      </c>
      <c r="AF96" s="3" t="s">
        <v>1808</v>
      </c>
      <c r="AG96" s="3" t="s">
        <v>194</v>
      </c>
      <c r="AH96" s="3" t="s">
        <v>3626</v>
      </c>
      <c r="AI96" s="29" t="s">
        <v>3615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3627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3628</v>
      </c>
      <c r="AW96" s="3" t="s">
        <v>3629</v>
      </c>
      <c r="AX96" s="3" t="s">
        <v>266</v>
      </c>
      <c r="AY96" s="3" t="s">
        <v>3</v>
      </c>
      <c r="AZ96" s="3" t="s">
        <v>3627</v>
      </c>
      <c r="BA96" s="3" t="s">
        <v>3630</v>
      </c>
      <c r="BB96" s="3" t="s">
        <v>1808</v>
      </c>
      <c r="BC96" s="1" t="s">
        <v>3631</v>
      </c>
      <c r="BD96" s="3" t="s">
        <v>3626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3647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3642</v>
      </c>
      <c r="K97" s="3" t="s">
        <v>1500</v>
      </c>
      <c r="L97" s="3" t="s">
        <v>3643</v>
      </c>
      <c r="M97" s="3" t="s">
        <v>259</v>
      </c>
      <c r="N97" s="3" t="s">
        <v>1808</v>
      </c>
      <c r="O97" s="3" t="s">
        <v>3616</v>
      </c>
      <c r="P97" s="3" t="s">
        <v>3617</v>
      </c>
      <c r="Q97" s="3" t="s">
        <v>3618</v>
      </c>
      <c r="R97" s="3" t="s">
        <v>3</v>
      </c>
      <c r="S97" s="3" t="s">
        <v>3648</v>
      </c>
      <c r="T97" s="3" t="s">
        <v>3619</v>
      </c>
      <c r="U97" s="3" t="s">
        <v>3620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3621</v>
      </c>
      <c r="AA97" s="3" t="s">
        <v>3622</v>
      </c>
      <c r="AB97" s="3" t="s">
        <v>3623</v>
      </c>
      <c r="AC97" s="3" t="s">
        <v>3624</v>
      </c>
      <c r="AD97" s="3" t="s">
        <v>1592</v>
      </c>
      <c r="AE97" s="3" t="s">
        <v>3625</v>
      </c>
      <c r="AF97" s="3" t="s">
        <v>1808</v>
      </c>
      <c r="AG97" s="3" t="s">
        <v>194</v>
      </c>
      <c r="AH97" s="3" t="s">
        <v>3626</v>
      </c>
      <c r="AI97" s="29" t="s">
        <v>3615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3627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3628</v>
      </c>
      <c r="AW97" s="3" t="s">
        <v>3629</v>
      </c>
      <c r="AX97" s="3" t="s">
        <v>266</v>
      </c>
      <c r="AY97" s="3" t="s">
        <v>3</v>
      </c>
      <c r="AZ97" s="3" t="s">
        <v>3627</v>
      </c>
      <c r="BA97" s="3" t="s">
        <v>3630</v>
      </c>
      <c r="BB97" s="3" t="s">
        <v>1808</v>
      </c>
      <c r="BC97" s="1" t="s">
        <v>3631</v>
      </c>
      <c r="BD97" s="3" t="s">
        <v>3626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3649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3699</v>
      </c>
      <c r="K98" s="3" t="s">
        <v>1500</v>
      </c>
      <c r="L98" s="3" t="s">
        <v>3700</v>
      </c>
      <c r="M98" s="3" t="s">
        <v>1808</v>
      </c>
      <c r="N98" s="3" t="s">
        <v>1808</v>
      </c>
      <c r="O98" s="3" t="s">
        <v>3616</v>
      </c>
      <c r="P98" s="3" t="s">
        <v>3617</v>
      </c>
      <c r="Q98" s="3" t="s">
        <v>3618</v>
      </c>
      <c r="R98" s="3" t="s">
        <v>3</v>
      </c>
      <c r="S98" s="3" t="s">
        <v>3648</v>
      </c>
      <c r="T98" s="3" t="s">
        <v>3619</v>
      </c>
      <c r="U98" s="3" t="s">
        <v>3620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3621</v>
      </c>
      <c r="AA98" s="3" t="s">
        <v>3622</v>
      </c>
      <c r="AB98" s="3" t="s">
        <v>3623</v>
      </c>
      <c r="AC98" s="3" t="s">
        <v>3624</v>
      </c>
      <c r="AD98" s="3" t="s">
        <v>1592</v>
      </c>
      <c r="AE98" s="3" t="s">
        <v>3625</v>
      </c>
      <c r="AF98" s="3" t="s">
        <v>1808</v>
      </c>
      <c r="AG98" s="3" t="s">
        <v>194</v>
      </c>
      <c r="AH98" s="3" t="s">
        <v>3626</v>
      </c>
      <c r="AI98" s="29" t="s">
        <v>3615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3627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3628</v>
      </c>
      <c r="AW98" s="3" t="s">
        <v>3629</v>
      </c>
      <c r="AX98" s="3" t="s">
        <v>266</v>
      </c>
      <c r="AY98" s="3" t="s">
        <v>3</v>
      </c>
      <c r="AZ98" s="3" t="s">
        <v>3627</v>
      </c>
      <c r="BA98" s="3" t="s">
        <v>3630</v>
      </c>
      <c r="BB98" s="3" t="s">
        <v>1808</v>
      </c>
      <c r="BC98" s="1" t="s">
        <v>3631</v>
      </c>
      <c r="BD98" s="3" t="s">
        <v>3626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5682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5579</v>
      </c>
      <c r="K99" s="13" t="s">
        <v>1527</v>
      </c>
      <c r="L99" s="13" t="s">
        <v>5578</v>
      </c>
      <c r="M99" s="13" t="s">
        <v>258</v>
      </c>
      <c r="N99" s="13" t="s">
        <v>5426</v>
      </c>
      <c r="O99" s="13" t="s">
        <v>5680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5429</v>
      </c>
      <c r="U99" s="13" t="s">
        <v>5430</v>
      </c>
      <c r="V99" s="13" t="s">
        <v>5430</v>
      </c>
      <c r="W99" s="13" t="s">
        <v>5431</v>
      </c>
      <c r="X99" s="13" t="s">
        <v>5580</v>
      </c>
      <c r="Y99" s="13">
        <v>1</v>
      </c>
      <c r="Z99" s="13">
        <v>10114</v>
      </c>
      <c r="AA99" s="13" t="s">
        <v>5603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5683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5579</v>
      </c>
      <c r="K100" s="13" t="s">
        <v>1527</v>
      </c>
      <c r="L100" s="13" t="s">
        <v>5578</v>
      </c>
      <c r="M100" s="13" t="s">
        <v>258</v>
      </c>
      <c r="N100" s="13" t="s">
        <v>5426</v>
      </c>
      <c r="O100" s="13" t="s">
        <v>5581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5429</v>
      </c>
      <c r="U100" s="13" t="s">
        <v>5430</v>
      </c>
      <c r="V100" s="13" t="s">
        <v>5430</v>
      </c>
      <c r="W100" s="13" t="s">
        <v>5431</v>
      </c>
      <c r="X100" s="13" t="s">
        <v>5580</v>
      </c>
      <c r="Y100" s="13">
        <v>1</v>
      </c>
      <c r="Z100" s="13">
        <v>10114</v>
      </c>
      <c r="AA100" s="13" t="s">
        <v>5603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5684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5579</v>
      </c>
      <c r="K101" s="13" t="s">
        <v>5417</v>
      </c>
      <c r="L101" s="13" t="s">
        <v>5578</v>
      </c>
      <c r="M101" s="13" t="s">
        <v>258</v>
      </c>
      <c r="N101" s="13" t="s">
        <v>5426</v>
      </c>
      <c r="O101" s="13" t="s">
        <v>5581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5429</v>
      </c>
      <c r="U101" s="13" t="s">
        <v>5430</v>
      </c>
      <c r="V101" s="13" t="s">
        <v>5430</v>
      </c>
      <c r="W101" s="13" t="s">
        <v>5431</v>
      </c>
      <c r="X101" s="13" t="s">
        <v>5580</v>
      </c>
      <c r="Y101" s="13">
        <v>1</v>
      </c>
      <c r="Z101" s="13">
        <v>10114</v>
      </c>
      <c r="AA101" s="13" t="s">
        <v>5603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5450</v>
      </c>
      <c r="D1" t="s">
        <v>4835</v>
      </c>
    </row>
    <row r="2" spans="1:8">
      <c r="C2" t="s">
        <v>5453</v>
      </c>
      <c r="D2" s="47">
        <v>2963080</v>
      </c>
    </row>
    <row r="3" spans="1:8">
      <c r="C3" s="46" t="s">
        <v>5443</v>
      </c>
      <c r="D3" s="48">
        <v>24567649</v>
      </c>
    </row>
    <row r="4" spans="1:8">
      <c r="C4" s="46" t="s">
        <v>5444</v>
      </c>
      <c r="D4" s="48">
        <v>6</v>
      </c>
    </row>
    <row r="6" spans="1:8">
      <c r="A6" t="s">
        <v>4835</v>
      </c>
      <c r="D6" t="s">
        <v>4865</v>
      </c>
    </row>
    <row r="7" spans="1:8">
      <c r="A7" t="s">
        <v>5490</v>
      </c>
      <c r="G7" t="str">
        <f>A7</f>
        <v>&lt;participe&gt;</v>
      </c>
    </row>
    <row r="8" spans="1:8">
      <c r="B8" t="s">
        <v>5491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4839</v>
      </c>
      <c r="D10" s="32"/>
      <c r="E10" t="s">
        <v>1860</v>
      </c>
      <c r="F10" t="s">
        <v>4856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4840</v>
      </c>
      <c r="D11" s="32" t="str">
        <f>"Nombres  part creado x QA "&amp;$D$3</f>
        <v>Nombres  part creado x QA 24567649</v>
      </c>
      <c r="E11" t="s">
        <v>1861</v>
      </c>
      <c r="F11" t="s">
        <v>3703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4841</v>
      </c>
      <c r="D12" s="45" t="s">
        <v>5458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4842</v>
      </c>
      <c r="D13" s="32"/>
      <c r="E13" t="s">
        <v>1862</v>
      </c>
      <c r="F13" t="s">
        <v>4856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5454</v>
      </c>
      <c r="D14" s="36" t="s">
        <v>1771</v>
      </c>
      <c r="E14" t="s">
        <v>5456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4845</v>
      </c>
      <c r="D16" s="32" t="str">
        <f>"Ape1  part creado x QA "&amp;$D$3</f>
        <v>Ape1  part creado x QA 24567649</v>
      </c>
      <c r="E16" t="s">
        <v>4859</v>
      </c>
      <c r="F16" t="s">
        <v>3703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4846</v>
      </c>
      <c r="D17" s="32" t="str">
        <f>"Nom1  part creado x QA "&amp;$D$3</f>
        <v>Nom1  part creado x QA 24567649</v>
      </c>
      <c r="E17" t="s">
        <v>4860</v>
      </c>
      <c r="F17" t="s">
        <v>3703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5455</v>
      </c>
      <c r="F18" t="s">
        <v>3703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4848</v>
      </c>
      <c r="D19" s="32">
        <f>D4</f>
        <v>6</v>
      </c>
      <c r="E19" t="s">
        <v>5457</v>
      </c>
      <c r="G19" t="str">
        <f t="shared" si="1"/>
        <v>&lt;dv&gt;6&lt;/dv&gt;</v>
      </c>
      <c r="H19">
        <f t="shared" si="0"/>
        <v>1</v>
      </c>
    </row>
    <row r="20" spans="2:8">
      <c r="C20" t="s">
        <v>4849</v>
      </c>
      <c r="D20" s="32"/>
      <c r="E20" t="s">
        <v>4863</v>
      </c>
      <c r="F20" t="s">
        <v>3703</v>
      </c>
      <c r="G20" t="str">
        <f t="shared" si="1"/>
        <v/>
      </c>
      <c r="H20">
        <f t="shared" si="0"/>
        <v>0</v>
      </c>
    </row>
    <row r="21" spans="2:8">
      <c r="B21" t="s">
        <v>5492</v>
      </c>
      <c r="E21" t="s">
        <v>4864</v>
      </c>
      <c r="F21" t="s">
        <v>3703</v>
      </c>
      <c r="G21" t="str">
        <f>B21</f>
        <v>&lt;/entidad&gt;</v>
      </c>
      <c r="H21">
        <f t="shared" si="0"/>
        <v>0</v>
      </c>
    </row>
    <row r="22" spans="2:8">
      <c r="B22" t="s">
        <v>5459</v>
      </c>
      <c r="G22" t="str">
        <f>B22</f>
        <v>&lt;fisicas&gt;</v>
      </c>
    </row>
    <row r="23" spans="2:8">
      <c r="C23" t="s">
        <v>5461</v>
      </c>
      <c r="D23" s="51" t="s">
        <v>5475</v>
      </c>
      <c r="E23" t="s">
        <v>5477</v>
      </c>
      <c r="G23" t="str">
        <f t="shared" si="1"/>
        <v>&lt;fecha_nacimiento&gt;01/01/1981&lt;/fecha_nacimiento&gt;</v>
      </c>
    </row>
    <row r="24" spans="2:8">
      <c r="C24" t="s">
        <v>5462</v>
      </c>
      <c r="D24" s="8">
        <v>115</v>
      </c>
      <c r="E24" t="s">
        <v>5478</v>
      </c>
      <c r="G24" t="str">
        <f t="shared" si="1"/>
        <v>&lt;pais_nacimiento&gt;115&lt;/pais_nacimiento&gt;</v>
      </c>
    </row>
    <row r="25" spans="2:8">
      <c r="C25" t="s">
        <v>5463</v>
      </c>
      <c r="D25" s="8">
        <v>99</v>
      </c>
      <c r="E25" t="s">
        <v>4967</v>
      </c>
      <c r="G25" t="str">
        <f t="shared" si="1"/>
        <v>&lt;pais_nacionalidad&gt;99&lt;/pais_nacionalidad&gt;</v>
      </c>
    </row>
    <row r="26" spans="2:8">
      <c r="C26" t="s">
        <v>5464</v>
      </c>
      <c r="D26" s="7" t="s">
        <v>5476</v>
      </c>
      <c r="E26" t="s">
        <v>4887</v>
      </c>
      <c r="G26" t="str">
        <f t="shared" si="1"/>
        <v>&lt;sexo&gt;V&lt;/sexo&gt;</v>
      </c>
    </row>
    <row r="27" spans="2:8">
      <c r="C27" t="s">
        <v>5465</v>
      </c>
      <c r="D27" s="7" t="s">
        <v>1</v>
      </c>
      <c r="E27" t="s">
        <v>4902</v>
      </c>
      <c r="G27" t="str">
        <f t="shared" si="1"/>
        <v>&lt;estado_civil&gt;S&lt;/estado_civil&gt;</v>
      </c>
    </row>
    <row r="28" spans="2:8">
      <c r="C28" t="s">
        <v>5466</v>
      </c>
      <c r="D28" s="7" t="s">
        <v>5446</v>
      </c>
      <c r="E28" t="s">
        <v>4977</v>
      </c>
      <c r="G28" t="str">
        <f t="shared" si="1"/>
        <v>&lt;regimen_conyugal&gt; &lt;/regimen_conyugal&gt;</v>
      </c>
    </row>
    <row r="29" spans="2:8">
      <c r="C29" t="s">
        <v>5467</v>
      </c>
      <c r="D29" s="7" t="s">
        <v>4632</v>
      </c>
      <c r="E29" t="s">
        <v>5479</v>
      </c>
      <c r="G29" t="str">
        <f t="shared" si="1"/>
        <v>&lt;nivel_estudios&gt;P&lt;/nivel_estudios&gt;</v>
      </c>
    </row>
    <row r="30" spans="2:8">
      <c r="C30" t="s">
        <v>5468</v>
      </c>
      <c r="D30" s="7" t="s">
        <v>5476</v>
      </c>
      <c r="E30" t="s">
        <v>5480</v>
      </c>
      <c r="G30" t="str">
        <f t="shared" si="1"/>
        <v>&lt;origen_fondos&gt;V&lt;/origen_fondos&gt;</v>
      </c>
    </row>
    <row r="31" spans="2:8">
      <c r="C31" t="s">
        <v>5469</v>
      </c>
      <c r="D31" s="7" t="s">
        <v>246</v>
      </c>
      <c r="E31" t="s">
        <v>5481</v>
      </c>
      <c r="G31" t="str">
        <f t="shared" si="1"/>
        <v>&lt;ingresos_mensual&gt;D&lt;/ingresos_mensual&gt;</v>
      </c>
    </row>
    <row r="32" spans="2:8">
      <c r="C32" t="s">
        <v>5470</v>
      </c>
      <c r="D32" s="7" t="s">
        <v>246</v>
      </c>
      <c r="E32" t="s">
        <v>5482</v>
      </c>
      <c r="G32" t="str">
        <f t="shared" si="1"/>
        <v>&lt;ingresos_ocasional&gt;D&lt;/ingresos_ocasional&gt;</v>
      </c>
    </row>
    <row r="33" spans="3:7">
      <c r="C33" t="s">
        <v>5471</v>
      </c>
      <c r="D33" s="7" t="s">
        <v>246</v>
      </c>
      <c r="E33" t="s">
        <v>5483</v>
      </c>
      <c r="G33" t="str">
        <f t="shared" si="1"/>
        <v>&lt;patrimonio_financiero&gt;D&lt;/patrimonio_financiero&gt;</v>
      </c>
    </row>
    <row r="34" spans="3:7">
      <c r="C34" t="s">
        <v>5472</v>
      </c>
      <c r="D34" s="7" t="s">
        <v>246</v>
      </c>
      <c r="E34" t="s">
        <v>5484</v>
      </c>
      <c r="G34" t="str">
        <f t="shared" si="1"/>
        <v>&lt;patrimonio_no_financiero&gt;D&lt;/patrimonio_no_financiero&gt;</v>
      </c>
    </row>
    <row r="35" spans="3:7">
      <c r="C35" t="s">
        <v>5473</v>
      </c>
      <c r="D35" s="8">
        <v>79</v>
      </c>
      <c r="E35" t="s">
        <v>5485</v>
      </c>
      <c r="G35" t="str">
        <f t="shared" si="1"/>
        <v>&lt;pais_origen_fondos&gt;79&lt;/pais_origen_fondos&gt;</v>
      </c>
    </row>
    <row r="36" spans="3:7">
      <c r="C36" t="s">
        <v>5474</v>
      </c>
      <c r="D36" s="8">
        <v>100</v>
      </c>
      <c r="E36" t="s">
        <v>5486</v>
      </c>
      <c r="G36" t="str">
        <f t="shared" si="1"/>
        <v>&lt;pais_inversion&gt;100&lt;/pais_inversion&gt;</v>
      </c>
    </row>
    <row r="37" spans="3:7">
      <c r="C37" t="s">
        <v>5487</v>
      </c>
      <c r="G37" t="str">
        <f>C37</f>
        <v>&lt;laborables&gt;</v>
      </c>
    </row>
    <row r="38" spans="3:7">
      <c r="D38" s="8">
        <v>102</v>
      </c>
      <c r="E38" t="s">
        <v>4937</v>
      </c>
      <c r="G38" t="str">
        <f t="shared" si="1"/>
        <v>&lt;profesion&gt;102&lt;/profesion&gt;</v>
      </c>
    </row>
    <row r="39" spans="3:7">
      <c r="D39" s="7" t="s">
        <v>1783</v>
      </c>
      <c r="E39" t="s">
        <v>5489</v>
      </c>
      <c r="G39" t="str">
        <f t="shared" si="1"/>
        <v>&lt;actividad&gt;J&lt;/actividad&gt;</v>
      </c>
    </row>
    <row r="40" spans="3:7">
      <c r="C40" t="s">
        <v>5488</v>
      </c>
      <c r="G40" t="str">
        <f>C40</f>
        <v>&lt;/laborables&gt;</v>
      </c>
    </row>
    <row r="41" spans="3:7">
      <c r="C41" t="s">
        <v>5493</v>
      </c>
    </row>
    <row r="69" spans="2:8">
      <c r="B69" t="s">
        <v>5460</v>
      </c>
    </row>
    <row r="70" spans="2:8">
      <c r="B70" t="s">
        <v>4851</v>
      </c>
      <c r="G70" t="str">
        <f>B70</f>
        <v>&lt;entidades_adm&gt;</v>
      </c>
      <c r="H70">
        <f t="shared" si="0"/>
        <v>0</v>
      </c>
    </row>
    <row r="71" spans="2:8">
      <c r="C71" t="s">
        <v>4838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5121</v>
      </c>
      <c r="E72" t="s">
        <v>4866</v>
      </c>
      <c r="F72" t="s">
        <v>3703</v>
      </c>
      <c r="G72" t="str">
        <f t="shared" si="1"/>
        <v/>
      </c>
      <c r="H72">
        <f t="shared" si="0"/>
        <v>0</v>
      </c>
    </row>
    <row r="73" spans="2:8">
      <c r="C73" t="s">
        <v>5122</v>
      </c>
      <c r="E73" t="s">
        <v>4867</v>
      </c>
      <c r="F73" t="s">
        <v>3703</v>
      </c>
      <c r="G73" t="str">
        <f t="shared" si="1"/>
        <v/>
      </c>
      <c r="H73">
        <f t="shared" si="0"/>
        <v>0</v>
      </c>
    </row>
    <row r="74" spans="2:8">
      <c r="C74" t="s">
        <v>5123</v>
      </c>
      <c r="E74" t="s">
        <v>4868</v>
      </c>
      <c r="F74" t="s">
        <v>3703</v>
      </c>
      <c r="G74" t="str">
        <f t="shared" si="1"/>
        <v/>
      </c>
      <c r="H74">
        <f t="shared" si="0"/>
        <v>0</v>
      </c>
    </row>
    <row r="75" spans="2:8">
      <c r="C75" t="s">
        <v>5124</v>
      </c>
      <c r="E75" t="s">
        <v>4869</v>
      </c>
      <c r="F75" t="s">
        <v>3703</v>
      </c>
      <c r="G75" t="str">
        <f t="shared" si="1"/>
        <v/>
      </c>
      <c r="H75">
        <f t="shared" si="0"/>
        <v>0</v>
      </c>
    </row>
    <row r="76" spans="2:8">
      <c r="C76" t="s">
        <v>5125</v>
      </c>
      <c r="E76" t="s">
        <v>4870</v>
      </c>
      <c r="F76" t="s">
        <v>3703</v>
      </c>
      <c r="G76" t="str">
        <f t="shared" si="1"/>
        <v/>
      </c>
      <c r="H76">
        <f t="shared" si="0"/>
        <v>0</v>
      </c>
    </row>
    <row r="77" spans="2:8">
      <c r="C77" t="s">
        <v>5126</v>
      </c>
      <c r="E77" t="s">
        <v>4871</v>
      </c>
      <c r="F77" t="s">
        <v>3703</v>
      </c>
      <c r="G77" t="str">
        <f t="shared" si="1"/>
        <v/>
      </c>
      <c r="H77">
        <f t="shared" si="0"/>
        <v>0</v>
      </c>
    </row>
    <row r="78" spans="2:8">
      <c r="C78" t="s">
        <v>5127</v>
      </c>
      <c r="E78" t="s">
        <v>4872</v>
      </c>
      <c r="F78" t="s">
        <v>3703</v>
      </c>
      <c r="G78" t="str">
        <f t="shared" si="1"/>
        <v/>
      </c>
      <c r="H78">
        <f t="shared" si="0"/>
        <v>0</v>
      </c>
    </row>
    <row r="79" spans="2:8">
      <c r="C79" t="s">
        <v>5128</v>
      </c>
      <c r="E79" t="s">
        <v>4873</v>
      </c>
      <c r="F79" t="s">
        <v>3703</v>
      </c>
      <c r="G79" t="str">
        <f t="shared" si="1"/>
        <v/>
      </c>
      <c r="H79">
        <f t="shared" si="0"/>
        <v>0</v>
      </c>
    </row>
    <row r="80" spans="2:8">
      <c r="C80" t="s">
        <v>5129</v>
      </c>
      <c r="E80" t="s">
        <v>4874</v>
      </c>
      <c r="F80" t="s">
        <v>3703</v>
      </c>
      <c r="G80" t="str">
        <f t="shared" si="1"/>
        <v/>
      </c>
      <c r="H80">
        <f t="shared" si="0"/>
        <v>0</v>
      </c>
    </row>
    <row r="81" spans="3:8">
      <c r="C81" t="s">
        <v>5130</v>
      </c>
      <c r="E81" t="s">
        <v>4875</v>
      </c>
      <c r="F81" t="s">
        <v>3703</v>
      </c>
      <c r="G81" t="str">
        <f t="shared" si="1"/>
        <v/>
      </c>
      <c r="H81">
        <f t="shared" si="0"/>
        <v>0</v>
      </c>
    </row>
    <row r="82" spans="3:8">
      <c r="C82" t="s">
        <v>5131</v>
      </c>
      <c r="E82" t="s">
        <v>4876</v>
      </c>
      <c r="F82" t="s">
        <v>3703</v>
      </c>
      <c r="G82" t="str">
        <f t="shared" si="1"/>
        <v/>
      </c>
      <c r="H82">
        <f t="shared" si="0"/>
        <v>0</v>
      </c>
    </row>
    <row r="83" spans="3:8">
      <c r="C83" t="s">
        <v>5132</v>
      </c>
      <c r="E83" t="s">
        <v>4877</v>
      </c>
      <c r="F83" t="s">
        <v>3703</v>
      </c>
      <c r="G83" t="str">
        <f t="shared" si="1"/>
        <v/>
      </c>
      <c r="H83">
        <f t="shared" si="0"/>
        <v>0</v>
      </c>
    </row>
    <row r="84" spans="3:8">
      <c r="C84" t="s">
        <v>5133</v>
      </c>
      <c r="E84" t="s">
        <v>4878</v>
      </c>
      <c r="F84" t="s">
        <v>3703</v>
      </c>
      <c r="G84" t="str">
        <f t="shared" si="1"/>
        <v/>
      </c>
      <c r="H84">
        <f t="shared" si="0"/>
        <v>0</v>
      </c>
    </row>
    <row r="85" spans="3:8">
      <c r="C85" t="s">
        <v>5134</v>
      </c>
      <c r="D85" s="36">
        <v>39</v>
      </c>
      <c r="E85" s="32" t="s">
        <v>4879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5135</v>
      </c>
      <c r="E86" t="s">
        <v>4880</v>
      </c>
      <c r="F86" t="s">
        <v>3703</v>
      </c>
      <c r="G86" t="str">
        <f t="shared" si="1"/>
        <v/>
      </c>
      <c r="H86">
        <f t="shared" si="0"/>
        <v>0</v>
      </c>
    </row>
    <row r="87" spans="3:8">
      <c r="C87" t="s">
        <v>5136</v>
      </c>
      <c r="E87" t="s">
        <v>4881</v>
      </c>
      <c r="F87" t="s">
        <v>3703</v>
      </c>
      <c r="G87" t="str">
        <f t="shared" si="1"/>
        <v/>
      </c>
      <c r="H87">
        <f t="shared" si="0"/>
        <v>0</v>
      </c>
    </row>
    <row r="88" spans="3:8">
      <c r="C88" t="s">
        <v>5137</v>
      </c>
      <c r="E88" t="s">
        <v>4882</v>
      </c>
      <c r="F88" t="s">
        <v>3703</v>
      </c>
      <c r="G88" t="str">
        <f t="shared" si="1"/>
        <v/>
      </c>
      <c r="H88">
        <f t="shared" si="0"/>
        <v>0</v>
      </c>
    </row>
    <row r="89" spans="3:8">
      <c r="C89" t="s">
        <v>5138</v>
      </c>
      <c r="E89" t="s">
        <v>4883</v>
      </c>
      <c r="F89" t="s">
        <v>3703</v>
      </c>
      <c r="G89" t="str">
        <f t="shared" si="1"/>
        <v/>
      </c>
      <c r="H89">
        <f t="shared" si="0"/>
        <v>0</v>
      </c>
    </row>
    <row r="90" spans="3:8">
      <c r="C90" t="s">
        <v>5139</v>
      </c>
      <c r="E90" t="s">
        <v>4884</v>
      </c>
      <c r="F90" t="s">
        <v>3703</v>
      </c>
      <c r="G90" t="str">
        <f t="shared" si="1"/>
        <v/>
      </c>
      <c r="H90">
        <f t="shared" si="0"/>
        <v>0</v>
      </c>
    </row>
    <row r="91" spans="3:8">
      <c r="C91" t="s">
        <v>5140</v>
      </c>
      <c r="E91" t="s">
        <v>4885</v>
      </c>
      <c r="F91" t="s">
        <v>3703</v>
      </c>
      <c r="G91" t="str">
        <f t="shared" si="1"/>
        <v/>
      </c>
      <c r="H91">
        <f t="shared" si="0"/>
        <v>0</v>
      </c>
    </row>
    <row r="92" spans="3:8">
      <c r="C92" t="s">
        <v>5141</v>
      </c>
      <c r="E92" t="s">
        <v>4886</v>
      </c>
      <c r="F92" t="s">
        <v>3703</v>
      </c>
      <c r="G92" t="str">
        <f t="shared" si="1"/>
        <v/>
      </c>
      <c r="H92">
        <f t="shared" si="0"/>
        <v>0</v>
      </c>
    </row>
    <row r="93" spans="3:8">
      <c r="C93" t="s">
        <v>5142</v>
      </c>
      <c r="E93" t="s">
        <v>4887</v>
      </c>
      <c r="F93" t="s">
        <v>3703</v>
      </c>
      <c r="G93" t="str">
        <f t="shared" si="1"/>
        <v/>
      </c>
      <c r="H93">
        <f t="shared" si="0"/>
        <v>0</v>
      </c>
    </row>
    <row r="94" spans="3:8">
      <c r="C94" t="s">
        <v>5143</v>
      </c>
      <c r="E94" t="s">
        <v>4888</v>
      </c>
      <c r="F94" t="s">
        <v>3703</v>
      </c>
      <c r="G94" t="str">
        <f t="shared" si="1"/>
        <v/>
      </c>
      <c r="H94">
        <f t="shared" si="0"/>
        <v>0</v>
      </c>
    </row>
    <row r="95" spans="3:8">
      <c r="C95" t="s">
        <v>5144</v>
      </c>
      <c r="E95" t="s">
        <v>4889</v>
      </c>
      <c r="F95" t="s">
        <v>3703</v>
      </c>
      <c r="G95" t="str">
        <f t="shared" si="1"/>
        <v/>
      </c>
      <c r="H95">
        <f t="shared" si="0"/>
        <v>0</v>
      </c>
    </row>
    <row r="96" spans="3:8">
      <c r="C96" t="s">
        <v>5145</v>
      </c>
      <c r="D96" s="8" t="s">
        <v>1</v>
      </c>
      <c r="E96" t="s">
        <v>4890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5146</v>
      </c>
      <c r="E97" t="s">
        <v>4891</v>
      </c>
      <c r="F97" t="s">
        <v>3703</v>
      </c>
      <c r="G97" t="str">
        <f t="shared" si="1"/>
        <v/>
      </c>
      <c r="H97">
        <f t="shared" si="0"/>
        <v>0</v>
      </c>
    </row>
    <row r="98" spans="3:8">
      <c r="C98" t="s">
        <v>5147</v>
      </c>
      <c r="D98" s="8" t="s">
        <v>277</v>
      </c>
      <c r="E98" t="s">
        <v>4892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5148</v>
      </c>
      <c r="E99" t="s">
        <v>4893</v>
      </c>
      <c r="F99" t="s">
        <v>3703</v>
      </c>
      <c r="G99" t="str">
        <f t="shared" si="1"/>
        <v/>
      </c>
      <c r="H99">
        <f t="shared" si="0"/>
        <v>0</v>
      </c>
    </row>
    <row r="100" spans="3:8">
      <c r="C100" t="s">
        <v>5149</v>
      </c>
      <c r="E100" t="s">
        <v>4894</v>
      </c>
      <c r="F100" t="s">
        <v>3703</v>
      </c>
      <c r="G100" t="str">
        <f t="shared" si="1"/>
        <v/>
      </c>
      <c r="H100">
        <f t="shared" si="0"/>
        <v>0</v>
      </c>
    </row>
    <row r="101" spans="3:8">
      <c r="C101" t="s">
        <v>5150</v>
      </c>
      <c r="D101" s="8" t="s">
        <v>277</v>
      </c>
      <c r="E101" t="s">
        <v>4895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5151</v>
      </c>
      <c r="E102" t="s">
        <v>4896</v>
      </c>
      <c r="F102" t="s">
        <v>3703</v>
      </c>
      <c r="G102" t="str">
        <f t="shared" si="1"/>
        <v/>
      </c>
      <c r="H102">
        <f t="shared" si="0"/>
        <v>0</v>
      </c>
    </row>
    <row r="103" spans="3:8">
      <c r="C103" t="s">
        <v>5152</v>
      </c>
      <c r="D103" s="8" t="s">
        <v>277</v>
      </c>
      <c r="E103" t="s">
        <v>4897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5153</v>
      </c>
      <c r="E104" t="s">
        <v>4898</v>
      </c>
      <c r="F104" t="s">
        <v>3703</v>
      </c>
      <c r="G104" t="str">
        <f t="shared" si="1"/>
        <v/>
      </c>
      <c r="H104">
        <f t="shared" si="0"/>
        <v>0</v>
      </c>
    </row>
    <row r="105" spans="3:8">
      <c r="C105" t="s">
        <v>5154</v>
      </c>
      <c r="E105" t="s">
        <v>4899</v>
      </c>
      <c r="F105" t="s">
        <v>3703</v>
      </c>
      <c r="G105" t="str">
        <f t="shared" si="1"/>
        <v/>
      </c>
      <c r="H105">
        <f t="shared" si="0"/>
        <v>0</v>
      </c>
    </row>
    <row r="106" spans="3:8">
      <c r="C106" t="s">
        <v>5155</v>
      </c>
      <c r="E106" t="s">
        <v>4900</v>
      </c>
      <c r="F106" t="s">
        <v>3703</v>
      </c>
      <c r="G106" t="str">
        <f t="shared" si="1"/>
        <v/>
      </c>
      <c r="H106">
        <f t="shared" si="0"/>
        <v>0</v>
      </c>
    </row>
    <row r="107" spans="3:8">
      <c r="C107" t="s">
        <v>5156</v>
      </c>
      <c r="E107" t="s">
        <v>4901</v>
      </c>
      <c r="F107" t="s">
        <v>3703</v>
      </c>
      <c r="G107" t="str">
        <f t="shared" si="1"/>
        <v/>
      </c>
      <c r="H107">
        <f t="shared" si="0"/>
        <v>0</v>
      </c>
    </row>
    <row r="108" spans="3:8">
      <c r="C108" t="s">
        <v>5157</v>
      </c>
      <c r="E108" t="s">
        <v>4902</v>
      </c>
      <c r="F108" t="s">
        <v>3703</v>
      </c>
      <c r="G108" t="str">
        <f t="shared" si="1"/>
        <v/>
      </c>
      <c r="H108">
        <f t="shared" si="0"/>
        <v>0</v>
      </c>
    </row>
    <row r="109" spans="3:8">
      <c r="C109" t="s">
        <v>5158</v>
      </c>
      <c r="E109" t="s">
        <v>4903</v>
      </c>
      <c r="F109" t="s">
        <v>3703</v>
      </c>
      <c r="G109" t="str">
        <f t="shared" si="1"/>
        <v/>
      </c>
      <c r="H109">
        <f t="shared" si="0"/>
        <v>0</v>
      </c>
    </row>
    <row r="110" spans="3:8">
      <c r="C110" t="s">
        <v>5159</v>
      </c>
      <c r="E110" t="s">
        <v>4904</v>
      </c>
      <c r="F110" t="s">
        <v>3703</v>
      </c>
      <c r="G110" t="str">
        <f t="shared" si="1"/>
        <v/>
      </c>
      <c r="H110">
        <f t="shared" si="0"/>
        <v>0</v>
      </c>
    </row>
    <row r="111" spans="3:8">
      <c r="C111" t="s">
        <v>5160</v>
      </c>
      <c r="E111" t="s">
        <v>4905</v>
      </c>
      <c r="F111" t="s">
        <v>3703</v>
      </c>
      <c r="G111" t="str">
        <f t="shared" si="1"/>
        <v/>
      </c>
      <c r="H111">
        <f t="shared" si="0"/>
        <v>0</v>
      </c>
    </row>
    <row r="112" spans="3:8">
      <c r="C112" t="s">
        <v>5161</v>
      </c>
      <c r="E112" t="s">
        <v>4906</v>
      </c>
      <c r="F112" t="s">
        <v>3703</v>
      </c>
      <c r="G112" t="str">
        <f t="shared" si="1"/>
        <v/>
      </c>
      <c r="H112">
        <f t="shared" si="0"/>
        <v>0</v>
      </c>
    </row>
    <row r="113" spans="3:8">
      <c r="C113" t="s">
        <v>5162</v>
      </c>
      <c r="E113" t="s">
        <v>4907</v>
      </c>
      <c r="F113" t="s">
        <v>3703</v>
      </c>
      <c r="G113" t="str">
        <f t="shared" si="1"/>
        <v/>
      </c>
      <c r="H113">
        <f t="shared" si="0"/>
        <v>0</v>
      </c>
    </row>
    <row r="114" spans="3:8">
      <c r="C114" t="s">
        <v>5163</v>
      </c>
      <c r="E114" t="s">
        <v>4908</v>
      </c>
      <c r="F114" t="s">
        <v>3703</v>
      </c>
      <c r="G114" t="str">
        <f t="shared" si="1"/>
        <v/>
      </c>
      <c r="H114">
        <f t="shared" si="0"/>
        <v>0</v>
      </c>
    </row>
    <row r="115" spans="3:8">
      <c r="C115" t="s">
        <v>5164</v>
      </c>
      <c r="E115" t="s">
        <v>4909</v>
      </c>
      <c r="F115" t="s">
        <v>3703</v>
      </c>
      <c r="G115" t="str">
        <f t="shared" si="1"/>
        <v/>
      </c>
      <c r="H115">
        <f t="shared" si="0"/>
        <v>0</v>
      </c>
    </row>
    <row r="116" spans="3:8">
      <c r="C116" t="s">
        <v>5165</v>
      </c>
      <c r="E116" t="s">
        <v>4911</v>
      </c>
      <c r="F116" t="s">
        <v>3703</v>
      </c>
      <c r="G116" t="str">
        <f t="shared" si="1"/>
        <v/>
      </c>
      <c r="H116">
        <f t="shared" si="0"/>
        <v>0</v>
      </c>
    </row>
    <row r="117" spans="3:8">
      <c r="C117" t="s">
        <v>5166</v>
      </c>
      <c r="E117" t="s">
        <v>4912</v>
      </c>
      <c r="F117" t="s">
        <v>3703</v>
      </c>
      <c r="G117" t="str">
        <f t="shared" si="1"/>
        <v/>
      </c>
      <c r="H117">
        <f t="shared" si="0"/>
        <v>0</v>
      </c>
    </row>
    <row r="118" spans="3:8">
      <c r="C118" t="s">
        <v>5167</v>
      </c>
      <c r="E118" t="s">
        <v>4913</v>
      </c>
      <c r="F118" t="s">
        <v>3703</v>
      </c>
      <c r="G118" t="str">
        <f t="shared" si="1"/>
        <v/>
      </c>
      <c r="H118">
        <f t="shared" si="0"/>
        <v>0</v>
      </c>
    </row>
    <row r="119" spans="3:8">
      <c r="C119" t="s">
        <v>5168</v>
      </c>
      <c r="E119" t="s">
        <v>4914</v>
      </c>
      <c r="F119" t="s">
        <v>3703</v>
      </c>
      <c r="G119" t="str">
        <f t="shared" si="1"/>
        <v/>
      </c>
      <c r="H119">
        <f t="shared" si="0"/>
        <v>0</v>
      </c>
    </row>
    <row r="120" spans="3:8">
      <c r="C120" t="s">
        <v>5169</v>
      </c>
      <c r="E120" t="s">
        <v>4915</v>
      </c>
      <c r="F120" t="s">
        <v>3703</v>
      </c>
      <c r="G120" t="str">
        <f t="shared" si="1"/>
        <v/>
      </c>
      <c r="H120">
        <f t="shared" si="0"/>
        <v>0</v>
      </c>
    </row>
    <row r="121" spans="3:8">
      <c r="C121" t="s">
        <v>5170</v>
      </c>
      <c r="D121" s="8" t="s">
        <v>1</v>
      </c>
      <c r="E121" t="s">
        <v>4916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5171</v>
      </c>
      <c r="D122" s="8" t="s">
        <v>277</v>
      </c>
      <c r="E122" t="s">
        <v>4919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5172</v>
      </c>
      <c r="E123" t="s">
        <v>4917</v>
      </c>
      <c r="F123" t="s">
        <v>3703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5173</v>
      </c>
      <c r="D124" s="8" t="s">
        <v>277</v>
      </c>
      <c r="E124" t="s">
        <v>4918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5174</v>
      </c>
      <c r="E125" t="s">
        <v>4920</v>
      </c>
      <c r="F125" t="s">
        <v>3703</v>
      </c>
      <c r="G125" t="str">
        <f t="shared" si="1"/>
        <v/>
      </c>
      <c r="H125">
        <f t="shared" si="2"/>
        <v>0</v>
      </c>
    </row>
    <row r="126" spans="3:8">
      <c r="C126" t="s">
        <v>5175</v>
      </c>
      <c r="E126" t="s">
        <v>4921</v>
      </c>
      <c r="F126" t="s">
        <v>3703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5176</v>
      </c>
      <c r="E127" t="s">
        <v>4922</v>
      </c>
      <c r="F127" t="s">
        <v>3703</v>
      </c>
      <c r="G127" t="str">
        <f t="shared" si="3"/>
        <v/>
      </c>
      <c r="H127">
        <f t="shared" si="2"/>
        <v>0</v>
      </c>
    </row>
    <row r="128" spans="3:8">
      <c r="C128" t="s">
        <v>5177</v>
      </c>
      <c r="D128" s="8" t="s">
        <v>277</v>
      </c>
      <c r="E128" t="s">
        <v>4923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5178</v>
      </c>
      <c r="E129" t="s">
        <v>4924</v>
      </c>
      <c r="F129" t="s">
        <v>3703</v>
      </c>
      <c r="G129" t="str">
        <f t="shared" si="3"/>
        <v/>
      </c>
      <c r="H129">
        <f t="shared" si="2"/>
        <v>0</v>
      </c>
    </row>
    <row r="130" spans="3:8">
      <c r="C130" t="s">
        <v>5179</v>
      </c>
      <c r="E130" t="s">
        <v>4925</v>
      </c>
      <c r="F130" t="s">
        <v>3703</v>
      </c>
      <c r="G130" t="str">
        <f t="shared" si="3"/>
        <v/>
      </c>
      <c r="H130">
        <f t="shared" si="2"/>
        <v>0</v>
      </c>
    </row>
    <row r="131" spans="3:8">
      <c r="C131" t="s">
        <v>5180</v>
      </c>
      <c r="E131" t="s">
        <v>4926</v>
      </c>
      <c r="F131" t="s">
        <v>3703</v>
      </c>
      <c r="G131" t="str">
        <f t="shared" si="3"/>
        <v/>
      </c>
      <c r="H131">
        <f t="shared" si="2"/>
        <v>0</v>
      </c>
    </row>
    <row r="132" spans="3:8">
      <c r="C132" t="s">
        <v>5181</v>
      </c>
      <c r="E132" t="s">
        <v>4927</v>
      </c>
      <c r="F132" t="s">
        <v>3703</v>
      </c>
      <c r="G132" t="str">
        <f t="shared" si="3"/>
        <v/>
      </c>
      <c r="H132">
        <f t="shared" si="2"/>
        <v>0</v>
      </c>
    </row>
    <row r="133" spans="3:8">
      <c r="C133" t="s">
        <v>5182</v>
      </c>
      <c r="E133" t="s">
        <v>4928</v>
      </c>
      <c r="F133" t="s">
        <v>3703</v>
      </c>
      <c r="G133" t="str">
        <f t="shared" si="3"/>
        <v/>
      </c>
      <c r="H133">
        <f t="shared" si="2"/>
        <v>0</v>
      </c>
    </row>
    <row r="134" spans="3:8">
      <c r="C134" t="s">
        <v>5183</v>
      </c>
      <c r="D134" s="8" t="s">
        <v>277</v>
      </c>
      <c r="E134" t="s">
        <v>4664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5184</v>
      </c>
      <c r="D135" s="8" t="s">
        <v>277</v>
      </c>
      <c r="E135" t="s">
        <v>4929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5185</v>
      </c>
      <c r="E136" t="s">
        <v>4930</v>
      </c>
      <c r="F136" t="s">
        <v>3703</v>
      </c>
      <c r="G136" t="str">
        <f t="shared" si="3"/>
        <v/>
      </c>
      <c r="H136">
        <f t="shared" si="2"/>
        <v>0</v>
      </c>
    </row>
    <row r="137" spans="3:8">
      <c r="C137" t="s">
        <v>5186</v>
      </c>
      <c r="E137" t="s">
        <v>4931</v>
      </c>
      <c r="F137" t="s">
        <v>3703</v>
      </c>
      <c r="G137" t="str">
        <f t="shared" si="3"/>
        <v/>
      </c>
      <c r="H137">
        <f t="shared" si="2"/>
        <v>0</v>
      </c>
    </row>
    <row r="138" spans="3:8">
      <c r="C138" t="s">
        <v>5187</v>
      </c>
      <c r="E138" t="s">
        <v>4932</v>
      </c>
      <c r="F138" t="s">
        <v>3703</v>
      </c>
      <c r="G138" t="str">
        <f t="shared" si="3"/>
        <v/>
      </c>
      <c r="H138">
        <f t="shared" si="2"/>
        <v>0</v>
      </c>
    </row>
    <row r="139" spans="3:8">
      <c r="C139" t="s">
        <v>5188</v>
      </c>
      <c r="E139" t="s">
        <v>4933</v>
      </c>
      <c r="F139" t="s">
        <v>3703</v>
      </c>
      <c r="G139" t="str">
        <f t="shared" si="3"/>
        <v/>
      </c>
      <c r="H139">
        <f t="shared" si="2"/>
        <v>0</v>
      </c>
    </row>
    <row r="140" spans="3:8">
      <c r="C140" t="s">
        <v>5189</v>
      </c>
      <c r="E140" t="s">
        <v>4934</v>
      </c>
      <c r="F140" t="s">
        <v>3703</v>
      </c>
      <c r="G140" t="str">
        <f t="shared" si="3"/>
        <v/>
      </c>
      <c r="H140">
        <f t="shared" si="2"/>
        <v>0</v>
      </c>
    </row>
    <row r="141" spans="3:8">
      <c r="C141" t="s">
        <v>5190</v>
      </c>
      <c r="E141" t="s">
        <v>4935</v>
      </c>
      <c r="F141" t="s">
        <v>3703</v>
      </c>
      <c r="G141" t="str">
        <f t="shared" si="3"/>
        <v/>
      </c>
      <c r="H141">
        <f t="shared" si="2"/>
        <v>0</v>
      </c>
    </row>
    <row r="142" spans="3:8">
      <c r="C142" t="s">
        <v>5191</v>
      </c>
      <c r="E142" t="s">
        <v>4936</v>
      </c>
      <c r="F142" t="s">
        <v>3703</v>
      </c>
      <c r="G142" t="str">
        <f t="shared" si="3"/>
        <v/>
      </c>
      <c r="H142">
        <f t="shared" si="2"/>
        <v>0</v>
      </c>
    </row>
    <row r="143" spans="3:8">
      <c r="C143" t="s">
        <v>5192</v>
      </c>
      <c r="E143" t="s">
        <v>4937</v>
      </c>
      <c r="F143" t="s">
        <v>3703</v>
      </c>
      <c r="G143" t="str">
        <f t="shared" si="3"/>
        <v/>
      </c>
      <c r="H143">
        <f t="shared" si="2"/>
        <v>0</v>
      </c>
    </row>
    <row r="144" spans="3:8">
      <c r="C144" t="s">
        <v>5193</v>
      </c>
      <c r="E144" t="s">
        <v>4938</v>
      </c>
      <c r="F144" t="s">
        <v>3703</v>
      </c>
      <c r="G144" t="str">
        <f t="shared" si="3"/>
        <v/>
      </c>
      <c r="H144">
        <f t="shared" si="2"/>
        <v>0</v>
      </c>
    </row>
    <row r="145" spans="3:8">
      <c r="C145" t="s">
        <v>5194</v>
      </c>
      <c r="E145" t="s">
        <v>4939</v>
      </c>
      <c r="F145" t="s">
        <v>3703</v>
      </c>
      <c r="G145" t="str">
        <f t="shared" si="3"/>
        <v/>
      </c>
      <c r="H145">
        <f t="shared" si="2"/>
        <v>0</v>
      </c>
    </row>
    <row r="146" spans="3:8">
      <c r="C146" t="s">
        <v>5195</v>
      </c>
      <c r="E146" t="s">
        <v>4940</v>
      </c>
      <c r="F146" t="s">
        <v>3703</v>
      </c>
      <c r="G146" t="str">
        <f t="shared" si="3"/>
        <v/>
      </c>
      <c r="H146">
        <f t="shared" si="2"/>
        <v>0</v>
      </c>
    </row>
    <row r="147" spans="3:8">
      <c r="C147" t="s">
        <v>5196</v>
      </c>
      <c r="D147" s="8" t="s">
        <v>277</v>
      </c>
      <c r="E147" t="s">
        <v>4941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5197</v>
      </c>
      <c r="E148" t="s">
        <v>4942</v>
      </c>
      <c r="F148" t="s">
        <v>3703</v>
      </c>
      <c r="G148" t="str">
        <f t="shared" si="3"/>
        <v/>
      </c>
      <c r="H148">
        <f t="shared" si="2"/>
        <v>0</v>
      </c>
    </row>
    <row r="149" spans="3:8">
      <c r="C149" t="s">
        <v>5198</v>
      </c>
      <c r="E149" t="s">
        <v>4943</v>
      </c>
      <c r="F149" t="s">
        <v>3703</v>
      </c>
      <c r="G149" t="str">
        <f t="shared" si="3"/>
        <v/>
      </c>
      <c r="H149">
        <f t="shared" si="2"/>
        <v>0</v>
      </c>
    </row>
    <row r="150" spans="3:8">
      <c r="C150" t="s">
        <v>5199</v>
      </c>
      <c r="E150" t="s">
        <v>4944</v>
      </c>
      <c r="F150" t="s">
        <v>3703</v>
      </c>
      <c r="G150" t="str">
        <f t="shared" si="3"/>
        <v/>
      </c>
      <c r="H150">
        <f t="shared" si="2"/>
        <v>0</v>
      </c>
    </row>
    <row r="151" spans="3:8">
      <c r="C151" t="s">
        <v>5200</v>
      </c>
      <c r="E151" t="s">
        <v>4945</v>
      </c>
      <c r="F151" t="s">
        <v>3703</v>
      </c>
      <c r="G151" t="str">
        <f t="shared" si="3"/>
        <v/>
      </c>
      <c r="H151">
        <f t="shared" si="2"/>
        <v>0</v>
      </c>
    </row>
    <row r="152" spans="3:8">
      <c r="C152" t="s">
        <v>5201</v>
      </c>
      <c r="E152" t="s">
        <v>4946</v>
      </c>
      <c r="F152" t="s">
        <v>3703</v>
      </c>
      <c r="G152" t="str">
        <f t="shared" si="3"/>
        <v/>
      </c>
      <c r="H152">
        <f t="shared" si="2"/>
        <v>0</v>
      </c>
    </row>
    <row r="153" spans="3:8">
      <c r="C153" t="s">
        <v>5202</v>
      </c>
      <c r="E153" t="s">
        <v>4947</v>
      </c>
      <c r="F153" t="s">
        <v>3703</v>
      </c>
      <c r="G153" t="str">
        <f t="shared" si="3"/>
        <v/>
      </c>
      <c r="H153">
        <f t="shared" si="2"/>
        <v>0</v>
      </c>
    </row>
    <row r="154" spans="3:8">
      <c r="C154" t="s">
        <v>5203</v>
      </c>
      <c r="E154" t="s">
        <v>4948</v>
      </c>
      <c r="F154" t="s">
        <v>3703</v>
      </c>
      <c r="G154" t="str">
        <f t="shared" si="3"/>
        <v/>
      </c>
      <c r="H154">
        <f t="shared" si="2"/>
        <v>0</v>
      </c>
    </row>
    <row r="155" spans="3:8">
      <c r="C155" t="s">
        <v>5204</v>
      </c>
      <c r="E155" t="s">
        <v>4949</v>
      </c>
      <c r="F155" t="s">
        <v>3703</v>
      </c>
      <c r="G155" t="str">
        <f t="shared" si="3"/>
        <v/>
      </c>
      <c r="H155">
        <f t="shared" si="2"/>
        <v>0</v>
      </c>
    </row>
    <row r="156" spans="3:8">
      <c r="C156" t="s">
        <v>5205</v>
      </c>
      <c r="E156" t="s">
        <v>4950</v>
      </c>
      <c r="F156" t="s">
        <v>3703</v>
      </c>
      <c r="G156" t="str">
        <f t="shared" si="3"/>
        <v/>
      </c>
      <c r="H156">
        <f t="shared" si="2"/>
        <v>0</v>
      </c>
    </row>
    <row r="157" spans="3:8">
      <c r="C157" t="s">
        <v>5206</v>
      </c>
      <c r="E157" t="s">
        <v>4951</v>
      </c>
      <c r="F157" t="s">
        <v>3703</v>
      </c>
      <c r="G157" t="str">
        <f t="shared" si="3"/>
        <v/>
      </c>
      <c r="H157">
        <f t="shared" si="2"/>
        <v>0</v>
      </c>
    </row>
    <row r="158" spans="3:8">
      <c r="C158" t="s">
        <v>5207</v>
      </c>
      <c r="E158" t="s">
        <v>4952</v>
      </c>
      <c r="F158" t="s">
        <v>3703</v>
      </c>
      <c r="G158" t="str">
        <f t="shared" si="3"/>
        <v/>
      </c>
      <c r="H158">
        <f t="shared" si="2"/>
        <v>0</v>
      </c>
    </row>
    <row r="159" spans="3:8">
      <c r="C159" t="s">
        <v>5208</v>
      </c>
      <c r="E159" t="s">
        <v>4953</v>
      </c>
      <c r="F159" t="s">
        <v>3703</v>
      </c>
      <c r="G159" t="str">
        <f t="shared" si="3"/>
        <v/>
      </c>
      <c r="H159">
        <f t="shared" si="2"/>
        <v>0</v>
      </c>
    </row>
    <row r="160" spans="3:8">
      <c r="C160" t="s">
        <v>5209</v>
      </c>
      <c r="D160" s="36">
        <v>2407499</v>
      </c>
      <c r="E160" s="32" t="s">
        <v>4862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5210</v>
      </c>
      <c r="E161" t="s">
        <v>4954</v>
      </c>
      <c r="F161" t="s">
        <v>3703</v>
      </c>
      <c r="G161" t="str">
        <f t="shared" si="3"/>
        <v/>
      </c>
      <c r="H161">
        <f t="shared" si="2"/>
        <v>0</v>
      </c>
    </row>
    <row r="162" spans="3:8">
      <c r="C162" t="s">
        <v>5211</v>
      </c>
      <c r="E162" t="s">
        <v>4955</v>
      </c>
      <c r="F162" t="s">
        <v>3703</v>
      </c>
      <c r="G162" t="str">
        <f t="shared" si="3"/>
        <v/>
      </c>
      <c r="H162">
        <f t="shared" si="2"/>
        <v>0</v>
      </c>
    </row>
    <row r="163" spans="3:8">
      <c r="C163" t="s">
        <v>5212</v>
      </c>
      <c r="E163" t="s">
        <v>4956</v>
      </c>
      <c r="F163" t="s">
        <v>3703</v>
      </c>
      <c r="G163" t="str">
        <f t="shared" si="3"/>
        <v/>
      </c>
      <c r="H163">
        <f t="shared" si="2"/>
        <v>0</v>
      </c>
    </row>
    <row r="164" spans="3:8">
      <c r="C164" t="s">
        <v>5213</v>
      </c>
      <c r="E164" t="s">
        <v>4957</v>
      </c>
      <c r="F164" t="s">
        <v>3703</v>
      </c>
      <c r="G164" t="str">
        <f t="shared" si="3"/>
        <v/>
      </c>
      <c r="H164">
        <f t="shared" si="2"/>
        <v>0</v>
      </c>
    </row>
    <row r="165" spans="3:8">
      <c r="C165" t="s">
        <v>5214</v>
      </c>
      <c r="E165" t="s">
        <v>4958</v>
      </c>
      <c r="F165" t="s">
        <v>3703</v>
      </c>
      <c r="G165" t="str">
        <f t="shared" si="3"/>
        <v/>
      </c>
      <c r="H165">
        <f t="shared" si="2"/>
        <v>0</v>
      </c>
    </row>
    <row r="166" spans="3:8">
      <c r="C166" t="s">
        <v>5215</v>
      </c>
      <c r="E166" t="s">
        <v>4959</v>
      </c>
      <c r="F166" t="s">
        <v>3703</v>
      </c>
      <c r="G166" t="str">
        <f t="shared" si="3"/>
        <v/>
      </c>
      <c r="H166">
        <f t="shared" si="2"/>
        <v>0</v>
      </c>
    </row>
    <row r="167" spans="3:8">
      <c r="C167" t="s">
        <v>5216</v>
      </c>
      <c r="E167" t="s">
        <v>4960</v>
      </c>
      <c r="F167" t="s">
        <v>3703</v>
      </c>
      <c r="G167" t="str">
        <f t="shared" si="3"/>
        <v/>
      </c>
      <c r="H167">
        <f t="shared" si="2"/>
        <v>0</v>
      </c>
    </row>
    <row r="168" spans="3:8">
      <c r="C168" t="s">
        <v>5217</v>
      </c>
      <c r="E168" t="s">
        <v>4961</v>
      </c>
      <c r="F168" t="s">
        <v>3703</v>
      </c>
      <c r="G168" t="str">
        <f t="shared" si="3"/>
        <v/>
      </c>
      <c r="H168">
        <f t="shared" si="2"/>
        <v>0</v>
      </c>
    </row>
    <row r="169" spans="3:8">
      <c r="C169" t="s">
        <v>5218</v>
      </c>
      <c r="E169" t="s">
        <v>4962</v>
      </c>
      <c r="F169" t="s">
        <v>3703</v>
      </c>
      <c r="G169" t="str">
        <f t="shared" si="3"/>
        <v/>
      </c>
      <c r="H169">
        <f t="shared" si="2"/>
        <v>0</v>
      </c>
    </row>
    <row r="170" spans="3:8">
      <c r="C170" t="s">
        <v>5219</v>
      </c>
      <c r="E170" t="s">
        <v>4963</v>
      </c>
      <c r="F170" t="s">
        <v>3703</v>
      </c>
      <c r="G170" t="str">
        <f t="shared" si="3"/>
        <v/>
      </c>
      <c r="H170">
        <f t="shared" si="2"/>
        <v>0</v>
      </c>
    </row>
    <row r="171" spans="3:8">
      <c r="C171" t="s">
        <v>5220</v>
      </c>
      <c r="D171">
        <f>D3</f>
        <v>24567649</v>
      </c>
      <c r="E171" s="32" t="s">
        <v>4964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5221</v>
      </c>
      <c r="D172">
        <f>D4</f>
        <v>6</v>
      </c>
      <c r="E172" s="32" t="s">
        <v>4965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5222</v>
      </c>
      <c r="D173" s="5" t="str">
        <f>D171&amp;D172</f>
        <v>245676496</v>
      </c>
      <c r="E173" t="s">
        <v>4966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5223</v>
      </c>
      <c r="E174" t="s">
        <v>4967</v>
      </c>
      <c r="F174" t="s">
        <v>3703</v>
      </c>
      <c r="G174" t="str">
        <f t="shared" si="3"/>
        <v/>
      </c>
      <c r="H174">
        <f t="shared" si="2"/>
        <v>0</v>
      </c>
    </row>
    <row r="175" spans="3:8">
      <c r="C175" t="s">
        <v>5224</v>
      </c>
      <c r="E175" t="s">
        <v>4968</v>
      </c>
      <c r="F175" t="s">
        <v>3703</v>
      </c>
      <c r="G175" t="str">
        <f t="shared" si="3"/>
        <v/>
      </c>
      <c r="H175">
        <f t="shared" si="2"/>
        <v>0</v>
      </c>
    </row>
    <row r="176" spans="3:8">
      <c r="C176" t="s">
        <v>5225</v>
      </c>
      <c r="E176" t="s">
        <v>4969</v>
      </c>
      <c r="F176" t="s">
        <v>3703</v>
      </c>
      <c r="G176" t="str">
        <f t="shared" si="3"/>
        <v/>
      </c>
      <c r="H176">
        <f t="shared" si="2"/>
        <v>0</v>
      </c>
    </row>
    <row r="177" spans="3:8">
      <c r="C177" t="s">
        <v>5226</v>
      </c>
      <c r="E177" t="s">
        <v>4970</v>
      </c>
      <c r="F177" t="s">
        <v>3703</v>
      </c>
      <c r="G177" t="str">
        <f t="shared" si="3"/>
        <v/>
      </c>
      <c r="H177">
        <f t="shared" si="2"/>
        <v>0</v>
      </c>
    </row>
    <row r="178" spans="3:8">
      <c r="C178" t="s">
        <v>5227</v>
      </c>
      <c r="E178" t="s">
        <v>4971</v>
      </c>
      <c r="F178" t="s">
        <v>3703</v>
      </c>
      <c r="G178" t="str">
        <f t="shared" si="3"/>
        <v/>
      </c>
      <c r="H178">
        <f t="shared" si="2"/>
        <v>0</v>
      </c>
    </row>
    <row r="179" spans="3:8">
      <c r="C179" t="s">
        <v>5228</v>
      </c>
      <c r="E179" t="s">
        <v>4972</v>
      </c>
      <c r="F179" t="s">
        <v>3703</v>
      </c>
      <c r="G179" t="str">
        <f t="shared" si="3"/>
        <v/>
      </c>
      <c r="H179">
        <f t="shared" si="2"/>
        <v>0</v>
      </c>
    </row>
    <row r="180" spans="3:8">
      <c r="C180" t="s">
        <v>5229</v>
      </c>
      <c r="E180" t="s">
        <v>4973</v>
      </c>
      <c r="F180" t="s">
        <v>3703</v>
      </c>
      <c r="G180" t="str">
        <f t="shared" si="3"/>
        <v/>
      </c>
      <c r="H180">
        <f t="shared" si="2"/>
        <v>0</v>
      </c>
    </row>
    <row r="181" spans="3:8">
      <c r="C181" t="s">
        <v>5230</v>
      </c>
      <c r="E181" t="s">
        <v>4974</v>
      </c>
      <c r="F181" t="s">
        <v>3703</v>
      </c>
      <c r="G181" t="str">
        <f t="shared" si="3"/>
        <v/>
      </c>
      <c r="H181">
        <f t="shared" si="2"/>
        <v>0</v>
      </c>
    </row>
    <row r="182" spans="3:8">
      <c r="C182" t="s">
        <v>5231</v>
      </c>
      <c r="E182" t="s">
        <v>4975</v>
      </c>
      <c r="F182" t="s">
        <v>3703</v>
      </c>
      <c r="G182" t="str">
        <f t="shared" si="3"/>
        <v/>
      </c>
      <c r="H182">
        <f t="shared" si="2"/>
        <v>0</v>
      </c>
    </row>
    <row r="183" spans="3:8">
      <c r="C183" t="s">
        <v>5232</v>
      </c>
      <c r="E183" t="s">
        <v>4976</v>
      </c>
      <c r="F183" t="s">
        <v>3703</v>
      </c>
      <c r="G183" t="str">
        <f t="shared" si="3"/>
        <v/>
      </c>
      <c r="H183">
        <f t="shared" si="2"/>
        <v>0</v>
      </c>
    </row>
    <row r="184" spans="3:8">
      <c r="C184" t="s">
        <v>5233</v>
      </c>
      <c r="E184" t="s">
        <v>4977</v>
      </c>
      <c r="F184" t="s">
        <v>3703</v>
      </c>
      <c r="G184" t="str">
        <f t="shared" si="3"/>
        <v/>
      </c>
      <c r="H184">
        <f t="shared" si="2"/>
        <v>0</v>
      </c>
    </row>
    <row r="185" spans="3:8">
      <c r="C185" t="s">
        <v>5234</v>
      </c>
      <c r="E185" t="s">
        <v>4978</v>
      </c>
      <c r="F185" t="s">
        <v>3703</v>
      </c>
      <c r="G185" t="str">
        <f t="shared" si="3"/>
        <v/>
      </c>
      <c r="H185">
        <f t="shared" si="2"/>
        <v>0</v>
      </c>
    </row>
    <row r="186" spans="3:8">
      <c r="C186" t="s">
        <v>5235</v>
      </c>
      <c r="E186" t="s">
        <v>4979</v>
      </c>
      <c r="F186" t="s">
        <v>3703</v>
      </c>
      <c r="G186" t="str">
        <f t="shared" si="3"/>
        <v/>
      </c>
      <c r="H186">
        <f t="shared" si="2"/>
        <v>0</v>
      </c>
    </row>
    <row r="187" spans="3:8">
      <c r="C187" t="s">
        <v>5236</v>
      </c>
      <c r="E187" t="s">
        <v>4980</v>
      </c>
      <c r="F187" t="s">
        <v>3703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5237</v>
      </c>
      <c r="E188" t="s">
        <v>4981</v>
      </c>
      <c r="F188" t="s">
        <v>3703</v>
      </c>
      <c r="G188" t="str">
        <f t="shared" si="3"/>
        <v/>
      </c>
      <c r="H188">
        <f t="shared" si="4"/>
        <v>0</v>
      </c>
    </row>
    <row r="189" spans="3:8">
      <c r="C189" t="s">
        <v>5238</v>
      </c>
      <c r="E189" t="s">
        <v>4982</v>
      </c>
      <c r="F189" t="s">
        <v>3703</v>
      </c>
      <c r="G189" t="str">
        <f t="shared" si="3"/>
        <v/>
      </c>
      <c r="H189">
        <f t="shared" si="4"/>
        <v>0</v>
      </c>
    </row>
    <row r="190" spans="3:8">
      <c r="C190" t="s">
        <v>5239</v>
      </c>
      <c r="E190" t="s">
        <v>4983</v>
      </c>
      <c r="F190" t="s">
        <v>3703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5240</v>
      </c>
      <c r="E191" t="s">
        <v>4984</v>
      </c>
      <c r="F191" t="s">
        <v>3703</v>
      </c>
      <c r="G191" t="str">
        <f t="shared" si="5"/>
        <v/>
      </c>
      <c r="H191">
        <f t="shared" si="4"/>
        <v>0</v>
      </c>
    </row>
    <row r="192" spans="3:8">
      <c r="C192" t="s">
        <v>5241</v>
      </c>
      <c r="E192" t="s">
        <v>4985</v>
      </c>
      <c r="F192" t="s">
        <v>3703</v>
      </c>
      <c r="G192" t="str">
        <f t="shared" si="5"/>
        <v/>
      </c>
      <c r="H192">
        <f t="shared" si="4"/>
        <v>0</v>
      </c>
    </row>
    <row r="193" spans="3:8">
      <c r="C193" t="s">
        <v>5242</v>
      </c>
      <c r="E193" t="s">
        <v>4986</v>
      </c>
      <c r="F193" t="s">
        <v>3703</v>
      </c>
      <c r="G193" t="str">
        <f t="shared" si="5"/>
        <v/>
      </c>
      <c r="H193">
        <f t="shared" si="4"/>
        <v>0</v>
      </c>
    </row>
    <row r="194" spans="3:8">
      <c r="C194" t="s">
        <v>5243</v>
      </c>
      <c r="E194" t="s">
        <v>4987</v>
      </c>
      <c r="F194" t="s">
        <v>3703</v>
      </c>
      <c r="G194" t="str">
        <f t="shared" si="5"/>
        <v/>
      </c>
      <c r="H194">
        <f t="shared" si="4"/>
        <v>0</v>
      </c>
    </row>
    <row r="195" spans="3:8">
      <c r="C195" t="s">
        <v>5244</v>
      </c>
      <c r="E195" t="s">
        <v>4988</v>
      </c>
      <c r="F195" t="s">
        <v>3703</v>
      </c>
      <c r="G195" t="str">
        <f t="shared" si="5"/>
        <v/>
      </c>
      <c r="H195">
        <f t="shared" si="4"/>
        <v>0</v>
      </c>
    </row>
    <row r="196" spans="3:8">
      <c r="C196" t="s">
        <v>5245</v>
      </c>
      <c r="E196" t="s">
        <v>4989</v>
      </c>
      <c r="F196" t="s">
        <v>3703</v>
      </c>
      <c r="G196" t="str">
        <f t="shared" si="5"/>
        <v/>
      </c>
      <c r="H196">
        <f t="shared" si="4"/>
        <v>0</v>
      </c>
    </row>
    <row r="197" spans="3:8">
      <c r="C197" t="s">
        <v>5246</v>
      </c>
      <c r="E197" t="s">
        <v>4990</v>
      </c>
      <c r="F197" t="s">
        <v>3703</v>
      </c>
      <c r="G197" t="str">
        <f t="shared" si="5"/>
        <v/>
      </c>
      <c r="H197">
        <f t="shared" si="4"/>
        <v>0</v>
      </c>
    </row>
    <row r="198" spans="3:8">
      <c r="C198" t="s">
        <v>5247</v>
      </c>
      <c r="E198" t="s">
        <v>4991</v>
      </c>
      <c r="F198" t="s">
        <v>3703</v>
      </c>
      <c r="G198" t="str">
        <f t="shared" si="5"/>
        <v/>
      </c>
      <c r="H198">
        <f t="shared" si="4"/>
        <v>0</v>
      </c>
    </row>
    <row r="199" spans="3:8">
      <c r="C199" t="s">
        <v>5248</v>
      </c>
      <c r="E199" t="s">
        <v>4663</v>
      </c>
      <c r="F199" t="s">
        <v>3703</v>
      </c>
      <c r="G199" t="str">
        <f t="shared" si="5"/>
        <v/>
      </c>
      <c r="H199">
        <f t="shared" si="4"/>
        <v>0</v>
      </c>
    </row>
    <row r="200" spans="3:8">
      <c r="C200" t="s">
        <v>5249</v>
      </c>
      <c r="E200" t="s">
        <v>4992</v>
      </c>
      <c r="F200" t="s">
        <v>3703</v>
      </c>
      <c r="G200" t="str">
        <f t="shared" si="5"/>
        <v/>
      </c>
      <c r="H200">
        <f t="shared" si="4"/>
        <v>0</v>
      </c>
    </row>
    <row r="201" spans="3:8">
      <c r="C201" t="s">
        <v>5250</v>
      </c>
      <c r="E201" t="s">
        <v>4993</v>
      </c>
      <c r="F201" t="s">
        <v>3703</v>
      </c>
      <c r="G201" t="str">
        <f t="shared" si="5"/>
        <v/>
      </c>
      <c r="H201">
        <f t="shared" si="4"/>
        <v>0</v>
      </c>
    </row>
    <row r="202" spans="3:8">
      <c r="C202" t="s">
        <v>5251</v>
      </c>
      <c r="E202" t="s">
        <v>4994</v>
      </c>
      <c r="F202" t="s">
        <v>3703</v>
      </c>
      <c r="G202" t="str">
        <f t="shared" si="5"/>
        <v/>
      </c>
      <c r="H202">
        <f t="shared" si="4"/>
        <v>0</v>
      </c>
    </row>
    <row r="203" spans="3:8">
      <c r="C203" t="s">
        <v>5252</v>
      </c>
      <c r="E203" t="s">
        <v>4995</v>
      </c>
      <c r="F203" t="s">
        <v>3703</v>
      </c>
      <c r="G203" t="str">
        <f t="shared" si="5"/>
        <v/>
      </c>
      <c r="H203">
        <f t="shared" si="4"/>
        <v>0</v>
      </c>
    </row>
    <row r="204" spans="3:8">
      <c r="C204" t="s">
        <v>5253</v>
      </c>
      <c r="E204" t="s">
        <v>4996</v>
      </c>
      <c r="F204" t="s">
        <v>3703</v>
      </c>
      <c r="G204" t="str">
        <f t="shared" si="5"/>
        <v/>
      </c>
      <c r="H204">
        <f t="shared" si="4"/>
        <v>0</v>
      </c>
    </row>
    <row r="205" spans="3:8">
      <c r="C205" t="s">
        <v>5254</v>
      </c>
      <c r="E205" t="s">
        <v>4997</v>
      </c>
      <c r="F205" t="s">
        <v>3703</v>
      </c>
      <c r="G205" t="str">
        <f t="shared" si="5"/>
        <v/>
      </c>
      <c r="H205">
        <f t="shared" si="4"/>
        <v>0</v>
      </c>
    </row>
    <row r="206" spans="3:8">
      <c r="C206" t="s">
        <v>5255</v>
      </c>
      <c r="E206" t="s">
        <v>4998</v>
      </c>
      <c r="F206" t="s">
        <v>3703</v>
      </c>
      <c r="G206" t="str">
        <f t="shared" si="5"/>
        <v/>
      </c>
      <c r="H206">
        <f t="shared" si="4"/>
        <v>0</v>
      </c>
    </row>
    <row r="207" spans="3:8">
      <c r="C207" t="s">
        <v>5256</v>
      </c>
      <c r="E207" t="s">
        <v>4999</v>
      </c>
      <c r="F207" t="s">
        <v>3703</v>
      </c>
      <c r="G207" t="str">
        <f t="shared" si="5"/>
        <v/>
      </c>
      <c r="H207">
        <f t="shared" si="4"/>
        <v>0</v>
      </c>
    </row>
    <row r="208" spans="3:8">
      <c r="C208" t="s">
        <v>5257</v>
      </c>
      <c r="D208" s="8" t="s">
        <v>277</v>
      </c>
      <c r="E208" t="s">
        <v>5000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5258</v>
      </c>
      <c r="E209" t="s">
        <v>5002</v>
      </c>
      <c r="F209" t="s">
        <v>3703</v>
      </c>
      <c r="G209" t="str">
        <f t="shared" si="5"/>
        <v/>
      </c>
      <c r="H209">
        <f t="shared" si="4"/>
        <v>0</v>
      </c>
    </row>
    <row r="210" spans="2:8">
      <c r="C210" t="s">
        <v>5259</v>
      </c>
      <c r="E210" t="s">
        <v>5001</v>
      </c>
      <c r="F210" t="s">
        <v>3703</v>
      </c>
      <c r="G210" t="str">
        <f t="shared" si="5"/>
        <v/>
      </c>
      <c r="H210">
        <f t="shared" si="4"/>
        <v>0</v>
      </c>
    </row>
    <row r="211" spans="2:8">
      <c r="C211" t="s">
        <v>5260</v>
      </c>
      <c r="E211" t="s">
        <v>5004</v>
      </c>
      <c r="F211" t="s">
        <v>3703</v>
      </c>
      <c r="G211" t="str">
        <f t="shared" si="5"/>
        <v/>
      </c>
      <c r="H211">
        <f t="shared" si="4"/>
        <v>0</v>
      </c>
    </row>
    <row r="212" spans="2:8">
      <c r="C212" t="s">
        <v>5261</v>
      </c>
      <c r="E212" t="s">
        <v>5005</v>
      </c>
      <c r="F212" t="s">
        <v>3703</v>
      </c>
      <c r="G212" t="str">
        <f t="shared" si="5"/>
        <v/>
      </c>
      <c r="H212">
        <f t="shared" si="4"/>
        <v>0</v>
      </c>
    </row>
    <row r="213" spans="2:8">
      <c r="C213" t="s">
        <v>5262</v>
      </c>
      <c r="E213" t="s">
        <v>4662</v>
      </c>
      <c r="F213" t="s">
        <v>3703</v>
      </c>
      <c r="G213" t="str">
        <f t="shared" si="5"/>
        <v/>
      </c>
      <c r="H213">
        <f t="shared" si="4"/>
        <v>0</v>
      </c>
    </row>
    <row r="214" spans="2:8">
      <c r="C214" t="s">
        <v>5263</v>
      </c>
      <c r="E214" t="s">
        <v>4864</v>
      </c>
      <c r="F214" t="s">
        <v>3703</v>
      </c>
      <c r="G214" t="str">
        <f t="shared" si="5"/>
        <v/>
      </c>
      <c r="H214">
        <f t="shared" si="4"/>
        <v>0</v>
      </c>
    </row>
    <row r="215" spans="2:8">
      <c r="C215" t="s">
        <v>5264</v>
      </c>
      <c r="E215" t="s">
        <v>4910</v>
      </c>
      <c r="F215" t="s">
        <v>3703</v>
      </c>
      <c r="G215" t="str">
        <f t="shared" si="5"/>
        <v/>
      </c>
      <c r="H215">
        <f t="shared" si="4"/>
        <v>0</v>
      </c>
    </row>
    <row r="216" spans="2:8">
      <c r="C216" t="s">
        <v>5265</v>
      </c>
      <c r="E216" t="s">
        <v>5003</v>
      </c>
      <c r="F216" t="s">
        <v>3703</v>
      </c>
      <c r="G216" t="str">
        <f t="shared" si="5"/>
        <v/>
      </c>
      <c r="H216">
        <f t="shared" si="4"/>
        <v>0</v>
      </c>
    </row>
    <row r="217" spans="2:8">
      <c r="C217" t="s">
        <v>5266</v>
      </c>
      <c r="E217" t="s">
        <v>5006</v>
      </c>
      <c r="F217" t="s">
        <v>3703</v>
      </c>
      <c r="G217" t="str">
        <f t="shared" si="5"/>
        <v/>
      </c>
      <c r="H217">
        <f t="shared" si="4"/>
        <v>0</v>
      </c>
    </row>
    <row r="218" spans="2:8">
      <c r="B218" t="s">
        <v>4852</v>
      </c>
      <c r="G218" t="str">
        <f>B218</f>
        <v>&lt;/entidades_adm&gt;</v>
      </c>
      <c r="H218">
        <f t="shared" si="4"/>
        <v>0</v>
      </c>
    </row>
    <row r="219" spans="2:8">
      <c r="B219" t="s">
        <v>4853</v>
      </c>
      <c r="G219" t="str">
        <f>B219</f>
        <v>&lt;emisoras&gt;</v>
      </c>
      <c r="H219">
        <f t="shared" si="4"/>
        <v>0</v>
      </c>
    </row>
    <row r="220" spans="2:8">
      <c r="C220" t="s">
        <v>4838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5267</v>
      </c>
      <c r="D221" s="36">
        <v>0</v>
      </c>
      <c r="E221" t="s">
        <v>5007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5268</v>
      </c>
      <c r="D222" s="36">
        <v>0</v>
      </c>
      <c r="E222" t="s">
        <v>5008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5269</v>
      </c>
      <c r="D223" s="36">
        <v>0</v>
      </c>
      <c r="E223" t="s">
        <v>5009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5270</v>
      </c>
      <c r="D224" s="36">
        <v>0</v>
      </c>
      <c r="E224" t="s">
        <v>5010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5271</v>
      </c>
      <c r="D225" s="36">
        <v>0</v>
      </c>
      <c r="E225" t="s">
        <v>5011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5272</v>
      </c>
      <c r="D226" s="36" t="s">
        <v>1</v>
      </c>
      <c r="E226" t="s">
        <v>5012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5273</v>
      </c>
      <c r="D227" s="36">
        <v>0</v>
      </c>
      <c r="E227" t="s">
        <v>5013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5274</v>
      </c>
      <c r="D228" s="36" t="s">
        <v>277</v>
      </c>
      <c r="E228" t="s">
        <v>5014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5275</v>
      </c>
      <c r="D229" s="36">
        <v>26</v>
      </c>
      <c r="E229" t="s">
        <v>5015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5134</v>
      </c>
      <c r="D230" s="36">
        <v>39</v>
      </c>
      <c r="E230" t="s">
        <v>4879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5276</v>
      </c>
      <c r="E231" t="s">
        <v>5016</v>
      </c>
      <c r="F231" t="s">
        <v>3703</v>
      </c>
      <c r="G231" t="str">
        <f t="shared" si="5"/>
        <v/>
      </c>
      <c r="H231">
        <f t="shared" si="4"/>
        <v>0</v>
      </c>
    </row>
    <row r="232" spans="3:8">
      <c r="C232" t="s">
        <v>5277</v>
      </c>
      <c r="E232" t="s">
        <v>5017</v>
      </c>
      <c r="F232" t="s">
        <v>3703</v>
      </c>
      <c r="G232" t="str">
        <f t="shared" si="5"/>
        <v/>
      </c>
      <c r="H232">
        <f t="shared" si="4"/>
        <v>0</v>
      </c>
    </row>
    <row r="233" spans="3:8">
      <c r="C233" t="s">
        <v>5278</v>
      </c>
      <c r="E233" t="s">
        <v>5018</v>
      </c>
      <c r="F233" t="s">
        <v>3703</v>
      </c>
      <c r="G233" t="str">
        <f t="shared" si="5"/>
        <v/>
      </c>
      <c r="H233">
        <f t="shared" si="4"/>
        <v>0</v>
      </c>
    </row>
    <row r="234" spans="3:8">
      <c r="C234" t="s">
        <v>5279</v>
      </c>
      <c r="D234" s="8" t="s">
        <v>5119</v>
      </c>
      <c r="E234" t="s">
        <v>5019</v>
      </c>
      <c r="F234" t="s">
        <v>5119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5280</v>
      </c>
      <c r="E235" t="s">
        <v>5020</v>
      </c>
      <c r="F235" t="s">
        <v>3703</v>
      </c>
      <c r="G235" t="str">
        <f t="shared" si="5"/>
        <v/>
      </c>
      <c r="H235">
        <f t="shared" si="4"/>
        <v>0</v>
      </c>
    </row>
    <row r="236" spans="3:8">
      <c r="C236" t="s">
        <v>5281</v>
      </c>
      <c r="E236" t="s">
        <v>5021</v>
      </c>
      <c r="F236" t="s">
        <v>3703</v>
      </c>
      <c r="G236" t="str">
        <f t="shared" si="5"/>
        <v/>
      </c>
      <c r="H236">
        <f t="shared" si="4"/>
        <v>0</v>
      </c>
    </row>
    <row r="237" spans="3:8">
      <c r="C237" t="s">
        <v>5282</v>
      </c>
      <c r="E237" t="s">
        <v>5022</v>
      </c>
      <c r="F237" t="s">
        <v>3703</v>
      </c>
      <c r="G237" t="str">
        <f t="shared" si="5"/>
        <v/>
      </c>
      <c r="H237">
        <f t="shared" si="4"/>
        <v>0</v>
      </c>
    </row>
    <row r="238" spans="3:8">
      <c r="C238" t="s">
        <v>5283</v>
      </c>
      <c r="E238" t="s">
        <v>5023</v>
      </c>
      <c r="F238" t="s">
        <v>3703</v>
      </c>
      <c r="G238" t="str">
        <f t="shared" si="5"/>
        <v/>
      </c>
      <c r="H238">
        <f t="shared" si="4"/>
        <v>0</v>
      </c>
    </row>
    <row r="239" spans="3:8">
      <c r="C239" t="s">
        <v>5284</v>
      </c>
      <c r="E239" t="s">
        <v>5024</v>
      </c>
      <c r="F239" t="s">
        <v>3703</v>
      </c>
      <c r="G239" t="str">
        <f t="shared" si="5"/>
        <v/>
      </c>
      <c r="H239">
        <f t="shared" si="4"/>
        <v>0</v>
      </c>
    </row>
    <row r="240" spans="3:8">
      <c r="C240" t="s">
        <v>5285</v>
      </c>
      <c r="E240" t="s">
        <v>5025</v>
      </c>
      <c r="F240" t="s">
        <v>3703</v>
      </c>
      <c r="G240" t="str">
        <f t="shared" si="5"/>
        <v/>
      </c>
      <c r="H240">
        <f t="shared" si="4"/>
        <v>0</v>
      </c>
    </row>
    <row r="241" spans="3:8">
      <c r="C241" t="s">
        <v>5286</v>
      </c>
      <c r="E241" t="s">
        <v>5026</v>
      </c>
      <c r="F241" t="s">
        <v>3703</v>
      </c>
      <c r="G241" t="str">
        <f t="shared" si="5"/>
        <v/>
      </c>
      <c r="H241">
        <f t="shared" si="4"/>
        <v>0</v>
      </c>
    </row>
    <row r="242" spans="3:8">
      <c r="C242" t="s">
        <v>5287</v>
      </c>
      <c r="D242" s="36">
        <v>10</v>
      </c>
      <c r="E242" t="s">
        <v>5027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5288</v>
      </c>
      <c r="E243" t="s">
        <v>5028</v>
      </c>
      <c r="F243" t="s">
        <v>3703</v>
      </c>
      <c r="G243" t="str">
        <f t="shared" si="5"/>
        <v/>
      </c>
      <c r="H243">
        <f t="shared" si="4"/>
        <v>0</v>
      </c>
    </row>
    <row r="244" spans="3:8">
      <c r="C244" t="s">
        <v>5289</v>
      </c>
      <c r="E244" t="s">
        <v>5029</v>
      </c>
      <c r="F244" t="s">
        <v>3703</v>
      </c>
      <c r="G244" t="str">
        <f t="shared" si="5"/>
        <v/>
      </c>
      <c r="H244">
        <f t="shared" si="4"/>
        <v>0</v>
      </c>
    </row>
    <row r="245" spans="3:8">
      <c r="C245" t="s">
        <v>5290</v>
      </c>
      <c r="E245" t="s">
        <v>5032</v>
      </c>
      <c r="F245" t="s">
        <v>3703</v>
      </c>
      <c r="G245" t="str">
        <f t="shared" si="5"/>
        <v/>
      </c>
      <c r="H245">
        <f t="shared" si="4"/>
        <v>0</v>
      </c>
    </row>
    <row r="246" spans="3:8">
      <c r="C246" t="s">
        <v>5291</v>
      </c>
      <c r="E246" t="s">
        <v>5033</v>
      </c>
      <c r="F246" t="s">
        <v>3703</v>
      </c>
      <c r="G246" t="str">
        <f t="shared" si="5"/>
        <v/>
      </c>
      <c r="H246">
        <f t="shared" si="4"/>
        <v>0</v>
      </c>
    </row>
    <row r="247" spans="3:8">
      <c r="C247" t="s">
        <v>5292</v>
      </c>
      <c r="E247" t="s">
        <v>5030</v>
      </c>
      <c r="F247" t="s">
        <v>3703</v>
      </c>
      <c r="G247" t="str">
        <f t="shared" si="5"/>
        <v/>
      </c>
      <c r="H247">
        <f t="shared" si="4"/>
        <v>0</v>
      </c>
    </row>
    <row r="248" spans="3:8">
      <c r="C248" t="s">
        <v>5293</v>
      </c>
      <c r="E248" t="s">
        <v>5031</v>
      </c>
      <c r="F248" t="s">
        <v>3703</v>
      </c>
      <c r="G248" t="str">
        <f t="shared" si="5"/>
        <v/>
      </c>
      <c r="H248">
        <f t="shared" si="4"/>
        <v>0</v>
      </c>
    </row>
    <row r="249" spans="3:8">
      <c r="C249" t="s">
        <v>5294</v>
      </c>
      <c r="E249" t="s">
        <v>5034</v>
      </c>
      <c r="F249" t="s">
        <v>3703</v>
      </c>
      <c r="G249" t="str">
        <f t="shared" si="5"/>
        <v/>
      </c>
      <c r="H249">
        <f t="shared" si="4"/>
        <v>0</v>
      </c>
    </row>
    <row r="250" spans="3:8">
      <c r="C250" t="s">
        <v>5295</v>
      </c>
      <c r="E250" t="s">
        <v>5035</v>
      </c>
      <c r="F250" t="s">
        <v>3703</v>
      </c>
      <c r="G250" t="str">
        <f t="shared" si="5"/>
        <v/>
      </c>
      <c r="H250">
        <f t="shared" si="4"/>
        <v>0</v>
      </c>
    </row>
    <row r="251" spans="3:8">
      <c r="C251" t="s">
        <v>5296</v>
      </c>
      <c r="E251" t="s">
        <v>5036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5297</v>
      </c>
      <c r="E252" t="s">
        <v>5037</v>
      </c>
      <c r="F252" t="s">
        <v>3703</v>
      </c>
      <c r="G252" t="str">
        <f t="shared" si="5"/>
        <v/>
      </c>
      <c r="H252">
        <f t="shared" si="6"/>
        <v>0</v>
      </c>
    </row>
    <row r="253" spans="3:8">
      <c r="C253" t="s">
        <v>5298</v>
      </c>
      <c r="E253" t="s">
        <v>5038</v>
      </c>
      <c r="F253" t="s">
        <v>3703</v>
      </c>
      <c r="G253" t="str">
        <f t="shared" si="5"/>
        <v/>
      </c>
      <c r="H253">
        <f t="shared" si="6"/>
        <v>0</v>
      </c>
    </row>
    <row r="254" spans="3:8">
      <c r="C254" t="s">
        <v>5299</v>
      </c>
      <c r="E254" t="s">
        <v>5039</v>
      </c>
      <c r="F254" t="s">
        <v>3703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5300</v>
      </c>
      <c r="E255" t="s">
        <v>5040</v>
      </c>
      <c r="F255" t="s">
        <v>3703</v>
      </c>
      <c r="G255" t="str">
        <f t="shared" si="7"/>
        <v/>
      </c>
      <c r="H255">
        <f t="shared" si="6"/>
        <v>0</v>
      </c>
    </row>
    <row r="256" spans="3:8">
      <c r="C256" t="s">
        <v>5301</v>
      </c>
      <c r="D256" s="8" t="s">
        <v>1</v>
      </c>
      <c r="E256" t="s">
        <v>5041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5302</v>
      </c>
      <c r="D257" s="8" t="s">
        <v>277</v>
      </c>
      <c r="E257" t="s">
        <v>5042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5303</v>
      </c>
      <c r="D258" s="8" t="s">
        <v>5120</v>
      </c>
      <c r="E258" t="s">
        <v>5043</v>
      </c>
      <c r="F258" t="s">
        <v>5120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5304</v>
      </c>
      <c r="E259" t="s">
        <v>5044</v>
      </c>
      <c r="F259" t="s">
        <v>3703</v>
      </c>
      <c r="G259" t="str">
        <f t="shared" si="7"/>
        <v/>
      </c>
      <c r="H259">
        <f t="shared" si="6"/>
        <v>0</v>
      </c>
    </row>
    <row r="260" spans="3:8">
      <c r="C260" t="s">
        <v>5305</v>
      </c>
      <c r="E260" t="s">
        <v>5045</v>
      </c>
      <c r="F260" t="s">
        <v>3703</v>
      </c>
      <c r="G260" t="str">
        <f t="shared" si="7"/>
        <v/>
      </c>
      <c r="H260">
        <f t="shared" si="6"/>
        <v>0</v>
      </c>
    </row>
    <row r="261" spans="3:8">
      <c r="C261" t="s">
        <v>5306</v>
      </c>
      <c r="E261" t="s">
        <v>5046</v>
      </c>
      <c r="F261" t="s">
        <v>3703</v>
      </c>
      <c r="G261" t="str">
        <f t="shared" si="7"/>
        <v/>
      </c>
      <c r="H261">
        <f t="shared" si="6"/>
        <v>0</v>
      </c>
    </row>
    <row r="262" spans="3:8">
      <c r="C262" t="s">
        <v>5307</v>
      </c>
      <c r="D262" s="36">
        <v>0</v>
      </c>
      <c r="E262" t="s">
        <v>5047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5308</v>
      </c>
      <c r="E263" t="s">
        <v>5048</v>
      </c>
      <c r="F263" t="s">
        <v>3703</v>
      </c>
      <c r="G263" t="str">
        <f t="shared" si="7"/>
        <v/>
      </c>
      <c r="H263">
        <f t="shared" si="6"/>
        <v>0</v>
      </c>
    </row>
    <row r="264" spans="3:8">
      <c r="C264" t="s">
        <v>5309</v>
      </c>
      <c r="E264" t="s">
        <v>5049</v>
      </c>
      <c r="F264" t="s">
        <v>3703</v>
      </c>
      <c r="G264" t="str">
        <f t="shared" si="7"/>
        <v/>
      </c>
      <c r="H264">
        <f t="shared" si="6"/>
        <v>0</v>
      </c>
    </row>
    <row r="265" spans="3:8">
      <c r="C265" t="s">
        <v>5310</v>
      </c>
      <c r="E265" t="s">
        <v>5050</v>
      </c>
      <c r="F265" t="s">
        <v>3703</v>
      </c>
      <c r="G265" t="str">
        <f t="shared" si="7"/>
        <v/>
      </c>
      <c r="H265">
        <f t="shared" si="6"/>
        <v>0</v>
      </c>
    </row>
    <row r="266" spans="3:8">
      <c r="C266" t="s">
        <v>5311</v>
      </c>
      <c r="E266" t="s">
        <v>5051</v>
      </c>
      <c r="F266" t="s">
        <v>3703</v>
      </c>
      <c r="G266" t="str">
        <f t="shared" si="7"/>
        <v/>
      </c>
      <c r="H266">
        <f t="shared" si="6"/>
        <v>0</v>
      </c>
    </row>
    <row r="267" spans="3:8">
      <c r="C267" t="s">
        <v>5312</v>
      </c>
      <c r="E267" t="s">
        <v>5052</v>
      </c>
      <c r="F267" t="s">
        <v>3703</v>
      </c>
      <c r="G267" t="str">
        <f t="shared" si="7"/>
        <v/>
      </c>
      <c r="H267">
        <f t="shared" si="6"/>
        <v>0</v>
      </c>
    </row>
    <row r="268" spans="3:8">
      <c r="C268" t="s">
        <v>5313</v>
      </c>
      <c r="E268" t="s">
        <v>5053</v>
      </c>
      <c r="F268" t="s">
        <v>3703</v>
      </c>
      <c r="G268" t="str">
        <f t="shared" si="7"/>
        <v/>
      </c>
      <c r="H268">
        <f t="shared" si="6"/>
        <v>0</v>
      </c>
    </row>
    <row r="269" spans="3:8">
      <c r="C269" t="s">
        <v>5314</v>
      </c>
      <c r="E269" t="s">
        <v>5054</v>
      </c>
      <c r="F269" t="s">
        <v>3703</v>
      </c>
      <c r="G269" t="str">
        <f t="shared" si="7"/>
        <v/>
      </c>
      <c r="H269">
        <f t="shared" si="6"/>
        <v>0</v>
      </c>
    </row>
    <row r="270" spans="3:8">
      <c r="C270" t="s">
        <v>5315</v>
      </c>
      <c r="E270" t="s">
        <v>5055</v>
      </c>
      <c r="F270" t="s">
        <v>3703</v>
      </c>
      <c r="G270" t="str">
        <f t="shared" si="7"/>
        <v/>
      </c>
      <c r="H270">
        <f t="shared" si="6"/>
        <v>0</v>
      </c>
    </row>
    <row r="271" spans="3:8">
      <c r="C271" t="s">
        <v>5316</v>
      </c>
      <c r="E271" t="s">
        <v>5056</v>
      </c>
      <c r="F271" t="s">
        <v>3703</v>
      </c>
      <c r="G271" t="str">
        <f t="shared" si="7"/>
        <v/>
      </c>
      <c r="H271">
        <f t="shared" si="6"/>
        <v>0</v>
      </c>
    </row>
    <row r="272" spans="3:8">
      <c r="C272" t="s">
        <v>5317</v>
      </c>
      <c r="E272" t="s">
        <v>5057</v>
      </c>
      <c r="F272" t="s">
        <v>3703</v>
      </c>
      <c r="G272" t="str">
        <f t="shared" si="7"/>
        <v/>
      </c>
      <c r="H272">
        <f t="shared" si="6"/>
        <v>0</v>
      </c>
    </row>
    <row r="273" spans="3:8">
      <c r="C273" t="s">
        <v>5318</v>
      </c>
      <c r="E273" t="s">
        <v>5058</v>
      </c>
      <c r="F273" t="s">
        <v>3703</v>
      </c>
      <c r="G273" t="str">
        <f t="shared" si="7"/>
        <v/>
      </c>
      <c r="H273">
        <f t="shared" si="6"/>
        <v>0</v>
      </c>
    </row>
    <row r="274" spans="3:8">
      <c r="C274" t="s">
        <v>5319</v>
      </c>
      <c r="E274" t="s">
        <v>5059</v>
      </c>
      <c r="F274" t="s">
        <v>3703</v>
      </c>
      <c r="G274" t="str">
        <f t="shared" si="7"/>
        <v/>
      </c>
      <c r="H274">
        <f t="shared" si="6"/>
        <v>0</v>
      </c>
    </row>
    <row r="275" spans="3:8">
      <c r="C275" t="s">
        <v>5320</v>
      </c>
      <c r="E275" t="s">
        <v>5060</v>
      </c>
      <c r="F275" t="s">
        <v>3703</v>
      </c>
      <c r="G275" t="str">
        <f t="shared" si="7"/>
        <v/>
      </c>
      <c r="H275">
        <f t="shared" si="6"/>
        <v>0</v>
      </c>
    </row>
    <row r="276" spans="3:8">
      <c r="C276" t="s">
        <v>5321</v>
      </c>
      <c r="E276" t="s">
        <v>5061</v>
      </c>
      <c r="F276" t="s">
        <v>3703</v>
      </c>
      <c r="G276" t="str">
        <f t="shared" si="7"/>
        <v/>
      </c>
      <c r="H276">
        <f t="shared" si="6"/>
        <v>0</v>
      </c>
    </row>
    <row r="277" spans="3:8">
      <c r="C277" t="s">
        <v>5322</v>
      </c>
      <c r="E277" t="s">
        <v>5062</v>
      </c>
      <c r="F277" t="s">
        <v>3703</v>
      </c>
      <c r="G277" t="str">
        <f t="shared" si="7"/>
        <v/>
      </c>
      <c r="H277">
        <f t="shared" si="6"/>
        <v>0</v>
      </c>
    </row>
    <row r="278" spans="3:8">
      <c r="C278" t="s">
        <v>5323</v>
      </c>
      <c r="D278" s="8" t="s">
        <v>277</v>
      </c>
      <c r="E278" t="s">
        <v>5063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5324</v>
      </c>
      <c r="D279" s="8" t="s">
        <v>277</v>
      </c>
      <c r="E279" t="s">
        <v>5064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5325</v>
      </c>
      <c r="E280" t="s">
        <v>5065</v>
      </c>
      <c r="F280" t="s">
        <v>3703</v>
      </c>
      <c r="G280" t="str">
        <f t="shared" si="7"/>
        <v/>
      </c>
      <c r="H280">
        <f t="shared" si="6"/>
        <v>0</v>
      </c>
    </row>
    <row r="281" spans="3:8">
      <c r="C281" t="s">
        <v>5326</v>
      </c>
      <c r="E281" t="s">
        <v>5066</v>
      </c>
      <c r="F281" t="s">
        <v>3703</v>
      </c>
      <c r="G281" t="str">
        <f t="shared" si="7"/>
        <v/>
      </c>
      <c r="H281">
        <f t="shared" si="6"/>
        <v>0</v>
      </c>
    </row>
    <row r="282" spans="3:8">
      <c r="C282" t="s">
        <v>5327</v>
      </c>
      <c r="E282" t="s">
        <v>5067</v>
      </c>
      <c r="F282" t="s">
        <v>3703</v>
      </c>
      <c r="G282" t="str">
        <f t="shared" si="7"/>
        <v/>
      </c>
      <c r="H282">
        <f t="shared" si="6"/>
        <v>0</v>
      </c>
    </row>
    <row r="283" spans="3:8">
      <c r="C283" t="s">
        <v>5328</v>
      </c>
      <c r="E283" t="s">
        <v>5068</v>
      </c>
      <c r="F283" t="s">
        <v>3703</v>
      </c>
      <c r="G283" t="str">
        <f t="shared" si="7"/>
        <v/>
      </c>
      <c r="H283">
        <f t="shared" si="6"/>
        <v>0</v>
      </c>
    </row>
    <row r="284" spans="3:8">
      <c r="C284" t="s">
        <v>5329</v>
      </c>
      <c r="E284" t="s">
        <v>5069</v>
      </c>
      <c r="F284" t="s">
        <v>3703</v>
      </c>
      <c r="G284" t="str">
        <f t="shared" si="7"/>
        <v/>
      </c>
      <c r="H284">
        <f t="shared" si="6"/>
        <v>0</v>
      </c>
    </row>
    <row r="285" spans="3:8">
      <c r="C285" t="s">
        <v>5330</v>
      </c>
      <c r="E285" t="s">
        <v>5070</v>
      </c>
      <c r="F285" t="s">
        <v>3703</v>
      </c>
      <c r="G285" t="str">
        <f t="shared" si="7"/>
        <v/>
      </c>
      <c r="H285">
        <f t="shared" si="6"/>
        <v>0</v>
      </c>
    </row>
    <row r="286" spans="3:8">
      <c r="C286" t="s">
        <v>5331</v>
      </c>
      <c r="E286" t="s">
        <v>5072</v>
      </c>
      <c r="F286" t="s">
        <v>3703</v>
      </c>
      <c r="G286" t="str">
        <f t="shared" si="7"/>
        <v/>
      </c>
      <c r="H286">
        <f t="shared" si="6"/>
        <v>0</v>
      </c>
    </row>
    <row r="287" spans="3:8">
      <c r="C287" t="s">
        <v>5332</v>
      </c>
      <c r="E287" t="s">
        <v>5073</v>
      </c>
      <c r="F287" t="s">
        <v>3703</v>
      </c>
      <c r="G287" t="str">
        <f t="shared" si="7"/>
        <v/>
      </c>
      <c r="H287">
        <f t="shared" si="6"/>
        <v>0</v>
      </c>
    </row>
    <row r="288" spans="3:8">
      <c r="C288" t="s">
        <v>5333</v>
      </c>
      <c r="E288" t="s">
        <v>5074</v>
      </c>
      <c r="F288" t="s">
        <v>3703</v>
      </c>
      <c r="G288" t="str">
        <f t="shared" si="7"/>
        <v/>
      </c>
      <c r="H288">
        <f t="shared" si="6"/>
        <v>0</v>
      </c>
    </row>
    <row r="289" spans="3:8">
      <c r="C289" t="s">
        <v>5334</v>
      </c>
      <c r="E289" t="s">
        <v>5075</v>
      </c>
      <c r="F289" t="s">
        <v>3703</v>
      </c>
      <c r="G289" t="str">
        <f t="shared" si="7"/>
        <v/>
      </c>
      <c r="H289">
        <f t="shared" si="6"/>
        <v>0</v>
      </c>
    </row>
    <row r="290" spans="3:8">
      <c r="C290" t="s">
        <v>5335</v>
      </c>
      <c r="E290" t="s">
        <v>5076</v>
      </c>
      <c r="F290" t="s">
        <v>3703</v>
      </c>
      <c r="G290" t="str">
        <f t="shared" si="7"/>
        <v/>
      </c>
      <c r="H290">
        <f t="shared" si="6"/>
        <v>0</v>
      </c>
    </row>
    <row r="291" spans="3:8">
      <c r="C291" t="s">
        <v>5336</v>
      </c>
      <c r="E291" t="s">
        <v>5077</v>
      </c>
      <c r="F291" t="s">
        <v>3703</v>
      </c>
      <c r="G291" t="str">
        <f t="shared" si="7"/>
        <v/>
      </c>
      <c r="H291">
        <f t="shared" si="6"/>
        <v>0</v>
      </c>
    </row>
    <row r="292" spans="3:8">
      <c r="C292" t="s">
        <v>5337</v>
      </c>
      <c r="E292" t="s">
        <v>5078</v>
      </c>
      <c r="F292" t="s">
        <v>3703</v>
      </c>
      <c r="G292" t="str">
        <f t="shared" si="7"/>
        <v/>
      </c>
      <c r="H292">
        <f t="shared" si="6"/>
        <v>0</v>
      </c>
    </row>
    <row r="293" spans="3:8">
      <c r="C293" t="s">
        <v>5338</v>
      </c>
      <c r="E293" t="s">
        <v>5079</v>
      </c>
      <c r="F293" t="s">
        <v>3703</v>
      </c>
      <c r="G293" t="str">
        <f t="shared" si="7"/>
        <v/>
      </c>
      <c r="H293">
        <f t="shared" si="6"/>
        <v>0</v>
      </c>
    </row>
    <row r="294" spans="3:8">
      <c r="C294" t="s">
        <v>5339</v>
      </c>
      <c r="E294" t="s">
        <v>5080</v>
      </c>
      <c r="F294" t="s">
        <v>3703</v>
      </c>
      <c r="G294" t="str">
        <f t="shared" si="7"/>
        <v/>
      </c>
      <c r="H294">
        <f t="shared" si="6"/>
        <v>0</v>
      </c>
    </row>
    <row r="295" spans="3:8">
      <c r="C295" t="s">
        <v>5340</v>
      </c>
      <c r="E295" t="s">
        <v>5081</v>
      </c>
      <c r="F295" t="s">
        <v>3703</v>
      </c>
      <c r="G295" t="str">
        <f t="shared" si="7"/>
        <v/>
      </c>
      <c r="H295">
        <f t="shared" si="6"/>
        <v>0</v>
      </c>
    </row>
    <row r="296" spans="3:8">
      <c r="C296" t="s">
        <v>5341</v>
      </c>
      <c r="E296" t="s">
        <v>5082</v>
      </c>
      <c r="F296" t="s">
        <v>3703</v>
      </c>
      <c r="G296" t="str">
        <f t="shared" si="7"/>
        <v/>
      </c>
      <c r="H296">
        <f t="shared" si="6"/>
        <v>0</v>
      </c>
    </row>
    <row r="297" spans="3:8">
      <c r="C297" t="s">
        <v>5342</v>
      </c>
      <c r="E297" t="s">
        <v>5083</v>
      </c>
      <c r="F297" t="s">
        <v>3703</v>
      </c>
      <c r="G297" t="str">
        <f t="shared" si="7"/>
        <v/>
      </c>
      <c r="H297">
        <f t="shared" si="6"/>
        <v>0</v>
      </c>
    </row>
    <row r="298" spans="3:8">
      <c r="C298" t="s">
        <v>5343</v>
      </c>
      <c r="E298" t="s">
        <v>5084</v>
      </c>
      <c r="F298" t="s">
        <v>3703</v>
      </c>
      <c r="G298" t="str">
        <f t="shared" si="7"/>
        <v/>
      </c>
      <c r="H298">
        <f t="shared" si="6"/>
        <v>0</v>
      </c>
    </row>
    <row r="299" spans="3:8">
      <c r="C299" t="s">
        <v>5344</v>
      </c>
      <c r="D299" s="8" t="s">
        <v>1</v>
      </c>
      <c r="E299" t="s">
        <v>5071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5345</v>
      </c>
      <c r="E300" t="s">
        <v>5086</v>
      </c>
      <c r="F300" t="s">
        <v>3703</v>
      </c>
      <c r="G300" t="str">
        <f t="shared" si="7"/>
        <v/>
      </c>
      <c r="H300">
        <f t="shared" si="6"/>
        <v>0</v>
      </c>
    </row>
    <row r="301" spans="3:8">
      <c r="C301" t="s">
        <v>5346</v>
      </c>
      <c r="E301" t="s">
        <v>5087</v>
      </c>
      <c r="F301" t="s">
        <v>3703</v>
      </c>
      <c r="G301" t="str">
        <f t="shared" si="7"/>
        <v/>
      </c>
      <c r="H301">
        <f t="shared" si="6"/>
        <v>0</v>
      </c>
    </row>
    <row r="302" spans="3:8">
      <c r="C302" t="s">
        <v>5347</v>
      </c>
      <c r="E302" t="s">
        <v>5085</v>
      </c>
      <c r="F302" t="s">
        <v>3703</v>
      </c>
      <c r="G302" t="str">
        <f t="shared" si="7"/>
        <v/>
      </c>
      <c r="H302">
        <f t="shared" si="6"/>
        <v>0</v>
      </c>
    </row>
    <row r="303" spans="3:8">
      <c r="C303" t="s">
        <v>5348</v>
      </c>
      <c r="D303" s="8" t="s">
        <v>277</v>
      </c>
      <c r="E303" t="s">
        <v>5088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5349</v>
      </c>
      <c r="D304" s="8" t="s">
        <v>277</v>
      </c>
      <c r="E304" t="s">
        <v>5089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5350</v>
      </c>
      <c r="E305" t="s">
        <v>5090</v>
      </c>
      <c r="F305" t="s">
        <v>3703</v>
      </c>
      <c r="G305" t="str">
        <f t="shared" si="7"/>
        <v/>
      </c>
      <c r="H305">
        <f t="shared" si="6"/>
        <v>0</v>
      </c>
    </row>
    <row r="306" spans="3:8">
      <c r="C306" t="s">
        <v>5351</v>
      </c>
      <c r="E306" t="s">
        <v>5091</v>
      </c>
      <c r="F306" t="s">
        <v>3703</v>
      </c>
      <c r="G306" t="str">
        <f t="shared" si="7"/>
        <v/>
      </c>
      <c r="H306">
        <f t="shared" si="6"/>
        <v>0</v>
      </c>
    </row>
    <row r="307" spans="3:8">
      <c r="C307" t="s">
        <v>5352</v>
      </c>
      <c r="E307" t="s">
        <v>5092</v>
      </c>
      <c r="F307" t="s">
        <v>3703</v>
      </c>
      <c r="G307" t="str">
        <f t="shared" si="7"/>
        <v/>
      </c>
      <c r="H307">
        <f t="shared" si="6"/>
        <v>0</v>
      </c>
    </row>
    <row r="308" spans="3:8">
      <c r="C308" t="s">
        <v>5353</v>
      </c>
      <c r="E308" t="s">
        <v>5093</v>
      </c>
      <c r="F308" t="s">
        <v>3703</v>
      </c>
      <c r="G308" t="str">
        <f t="shared" si="7"/>
        <v/>
      </c>
      <c r="H308">
        <f t="shared" si="6"/>
        <v>0</v>
      </c>
    </row>
    <row r="309" spans="3:8">
      <c r="C309" t="s">
        <v>5354</v>
      </c>
      <c r="E309" t="s">
        <v>5094</v>
      </c>
      <c r="F309" t="s">
        <v>3703</v>
      </c>
      <c r="G309" t="str">
        <f t="shared" si="7"/>
        <v/>
      </c>
      <c r="H309">
        <f t="shared" si="6"/>
        <v>0</v>
      </c>
    </row>
    <row r="310" spans="3:8">
      <c r="C310" t="s">
        <v>5355</v>
      </c>
      <c r="E310" t="s">
        <v>5095</v>
      </c>
      <c r="F310" t="s">
        <v>3703</v>
      </c>
      <c r="G310" t="str">
        <f t="shared" si="7"/>
        <v/>
      </c>
      <c r="H310">
        <f t="shared" si="6"/>
        <v>0</v>
      </c>
    </row>
    <row r="311" spans="3:8">
      <c r="C311" t="s">
        <v>5356</v>
      </c>
      <c r="E311" t="s">
        <v>5096</v>
      </c>
      <c r="F311" t="s">
        <v>3703</v>
      </c>
      <c r="G311" t="str">
        <f t="shared" si="7"/>
        <v/>
      </c>
      <c r="H311">
        <f t="shared" si="6"/>
        <v>0</v>
      </c>
    </row>
    <row r="312" spans="3:8">
      <c r="C312" t="s">
        <v>5357</v>
      </c>
      <c r="E312" t="s">
        <v>5097</v>
      </c>
      <c r="F312" t="s">
        <v>3703</v>
      </c>
      <c r="G312" t="str">
        <f t="shared" si="7"/>
        <v/>
      </c>
      <c r="H312">
        <f t="shared" si="6"/>
        <v>0</v>
      </c>
    </row>
    <row r="313" spans="3:8">
      <c r="C313" t="s">
        <v>5358</v>
      </c>
      <c r="E313" t="s">
        <v>5098</v>
      </c>
      <c r="F313" t="s">
        <v>3703</v>
      </c>
      <c r="G313" t="str">
        <f t="shared" si="7"/>
        <v/>
      </c>
      <c r="H313">
        <f t="shared" si="6"/>
        <v>0</v>
      </c>
    </row>
    <row r="314" spans="3:8">
      <c r="C314" t="s">
        <v>5359</v>
      </c>
      <c r="E314" t="s">
        <v>5099</v>
      </c>
      <c r="F314" t="s">
        <v>3703</v>
      </c>
      <c r="G314" t="str">
        <f t="shared" si="7"/>
        <v/>
      </c>
      <c r="H314">
        <f t="shared" si="6"/>
        <v>0</v>
      </c>
    </row>
    <row r="315" spans="3:8">
      <c r="C315" t="s">
        <v>5360</v>
      </c>
      <c r="E315" t="s">
        <v>5100</v>
      </c>
      <c r="F315" t="s">
        <v>3703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5361</v>
      </c>
      <c r="E316" t="s">
        <v>5101</v>
      </c>
      <c r="F316" t="s">
        <v>3703</v>
      </c>
      <c r="G316" t="str">
        <f t="shared" si="7"/>
        <v/>
      </c>
      <c r="H316">
        <f t="shared" si="8"/>
        <v>0</v>
      </c>
    </row>
    <row r="317" spans="3:8">
      <c r="C317" t="s">
        <v>5362</v>
      </c>
      <c r="E317" t="s">
        <v>5102</v>
      </c>
      <c r="F317" t="s">
        <v>3703</v>
      </c>
      <c r="G317" t="str">
        <f t="shared" si="7"/>
        <v/>
      </c>
      <c r="H317">
        <f t="shared" si="8"/>
        <v>0</v>
      </c>
    </row>
    <row r="318" spans="3:8">
      <c r="C318" t="s">
        <v>5363</v>
      </c>
      <c r="E318" t="s">
        <v>5103</v>
      </c>
      <c r="F318" t="s">
        <v>3703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5364</v>
      </c>
      <c r="E319" t="s">
        <v>5104</v>
      </c>
      <c r="F319" t="s">
        <v>3703</v>
      </c>
      <c r="G319" t="str">
        <f t="shared" si="9"/>
        <v/>
      </c>
      <c r="H319">
        <f t="shared" si="8"/>
        <v>0</v>
      </c>
    </row>
    <row r="320" spans="3:8">
      <c r="C320" t="s">
        <v>5365</v>
      </c>
      <c r="E320" t="s">
        <v>5105</v>
      </c>
      <c r="F320" t="s">
        <v>3703</v>
      </c>
      <c r="G320" t="str">
        <f t="shared" si="9"/>
        <v/>
      </c>
      <c r="H320">
        <f t="shared" si="8"/>
        <v>0</v>
      </c>
    </row>
    <row r="321" spans="1:8">
      <c r="C321" t="s">
        <v>5366</v>
      </c>
      <c r="E321" t="s">
        <v>5106</v>
      </c>
      <c r="F321" t="s">
        <v>3703</v>
      </c>
      <c r="G321" t="str">
        <f t="shared" si="9"/>
        <v/>
      </c>
      <c r="H321">
        <f t="shared" si="8"/>
        <v>0</v>
      </c>
    </row>
    <row r="322" spans="1:8">
      <c r="C322" t="s">
        <v>5367</v>
      </c>
      <c r="E322" t="s">
        <v>5107</v>
      </c>
      <c r="F322" t="s">
        <v>3703</v>
      </c>
      <c r="G322" t="str">
        <f t="shared" si="9"/>
        <v/>
      </c>
      <c r="H322">
        <f t="shared" si="8"/>
        <v>0</v>
      </c>
    </row>
    <row r="323" spans="1:8">
      <c r="C323" t="s">
        <v>5368</v>
      </c>
      <c r="E323" t="s">
        <v>5108</v>
      </c>
      <c r="F323" t="s">
        <v>3703</v>
      </c>
      <c r="G323" t="str">
        <f t="shared" si="9"/>
        <v/>
      </c>
      <c r="H323">
        <f t="shared" si="8"/>
        <v>0</v>
      </c>
    </row>
    <row r="324" spans="1:8">
      <c r="C324" t="s">
        <v>5369</v>
      </c>
      <c r="E324" t="s">
        <v>5109</v>
      </c>
      <c r="F324" t="s">
        <v>3703</v>
      </c>
      <c r="G324" t="str">
        <f t="shared" si="9"/>
        <v/>
      </c>
      <c r="H324">
        <f t="shared" si="8"/>
        <v>0</v>
      </c>
    </row>
    <row r="325" spans="1:8">
      <c r="C325" t="s">
        <v>5370</v>
      </c>
      <c r="E325" t="s">
        <v>5110</v>
      </c>
      <c r="F325" t="s">
        <v>3703</v>
      </c>
      <c r="G325" t="str">
        <f t="shared" si="9"/>
        <v/>
      </c>
      <c r="H325">
        <f t="shared" si="8"/>
        <v>0</v>
      </c>
    </row>
    <row r="326" spans="1:8">
      <c r="C326" t="s">
        <v>5371</v>
      </c>
      <c r="E326" t="s">
        <v>5111</v>
      </c>
      <c r="F326" t="s">
        <v>3703</v>
      </c>
      <c r="G326" t="str">
        <f t="shared" si="9"/>
        <v/>
      </c>
      <c r="H326">
        <f t="shared" si="8"/>
        <v>0</v>
      </c>
    </row>
    <row r="327" spans="1:8">
      <c r="C327" t="s">
        <v>5372</v>
      </c>
      <c r="E327" t="s">
        <v>5112</v>
      </c>
      <c r="F327" t="s">
        <v>3703</v>
      </c>
      <c r="G327" t="str">
        <f t="shared" si="9"/>
        <v/>
      </c>
      <c r="H327">
        <f t="shared" si="8"/>
        <v>0</v>
      </c>
    </row>
    <row r="328" spans="1:8">
      <c r="C328" t="s">
        <v>5373</v>
      </c>
      <c r="E328" t="s">
        <v>5113</v>
      </c>
      <c r="F328" t="s">
        <v>3703</v>
      </c>
      <c r="G328" t="str">
        <f t="shared" si="9"/>
        <v/>
      </c>
      <c r="H328">
        <f t="shared" si="8"/>
        <v>0</v>
      </c>
    </row>
    <row r="329" spans="1:8">
      <c r="C329" t="s">
        <v>5374</v>
      </c>
      <c r="E329" t="s">
        <v>5114</v>
      </c>
      <c r="F329" t="s">
        <v>3703</v>
      </c>
      <c r="G329" t="str">
        <f t="shared" si="9"/>
        <v/>
      </c>
      <c r="H329">
        <f t="shared" si="8"/>
        <v>0</v>
      </c>
    </row>
    <row r="330" spans="1:8">
      <c r="C330" t="s">
        <v>5375</v>
      </c>
      <c r="E330" t="s">
        <v>5115</v>
      </c>
      <c r="F330" t="s">
        <v>3703</v>
      </c>
      <c r="G330" t="str">
        <f t="shared" si="9"/>
        <v/>
      </c>
      <c r="H330">
        <f t="shared" si="8"/>
        <v>0</v>
      </c>
    </row>
    <row r="331" spans="1:8">
      <c r="C331" t="s">
        <v>5376</v>
      </c>
      <c r="E331" t="s">
        <v>5116</v>
      </c>
      <c r="F331" t="s">
        <v>3703</v>
      </c>
      <c r="G331" t="str">
        <f t="shared" si="9"/>
        <v/>
      </c>
      <c r="H331">
        <f t="shared" si="8"/>
        <v>0</v>
      </c>
    </row>
    <row r="332" spans="1:8">
      <c r="C332" t="s">
        <v>5263</v>
      </c>
      <c r="E332" t="s">
        <v>4864</v>
      </c>
      <c r="F332" t="s">
        <v>3703</v>
      </c>
      <c r="G332" t="str">
        <f t="shared" si="9"/>
        <v/>
      </c>
      <c r="H332">
        <f t="shared" si="8"/>
        <v>0</v>
      </c>
    </row>
    <row r="333" spans="1:8">
      <c r="C333" t="s">
        <v>5377</v>
      </c>
      <c r="E333" t="s">
        <v>5117</v>
      </c>
      <c r="F333" t="s">
        <v>3703</v>
      </c>
      <c r="G333" t="str">
        <f t="shared" si="9"/>
        <v/>
      </c>
      <c r="H333">
        <f t="shared" si="8"/>
        <v>0</v>
      </c>
    </row>
    <row r="334" spans="1:8">
      <c r="C334" t="s">
        <v>5378</v>
      </c>
      <c r="E334" t="s">
        <v>5118</v>
      </c>
      <c r="F334" t="s">
        <v>3703</v>
      </c>
      <c r="G334" t="str">
        <f t="shared" si="9"/>
        <v/>
      </c>
      <c r="H334">
        <f t="shared" si="8"/>
        <v>0</v>
      </c>
    </row>
    <row r="335" spans="1:8">
      <c r="B335" t="s">
        <v>4854</v>
      </c>
      <c r="G335" t="str">
        <f>B335</f>
        <v>&lt;/emisoras&gt;</v>
      </c>
    </row>
    <row r="336" spans="1:8">
      <c r="A336" t="s">
        <v>4855</v>
      </c>
      <c r="G336" t="str">
        <f>A336</f>
        <v>&lt;/emisora&gt;</v>
      </c>
    </row>
    <row r="338" spans="3:8">
      <c r="F338" s="14" t="s">
        <v>5441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5446</v>
      </c>
    </row>
    <row r="339" spans="3:8">
      <c r="F339" s="14" t="s">
        <v>5442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5446</v>
      </c>
    </row>
    <row r="340" spans="3:8">
      <c r="F340" t="s">
        <v>5449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5446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5450</v>
      </c>
      <c r="D1" t="s">
        <v>4835</v>
      </c>
    </row>
    <row r="2" spans="1:24">
      <c r="C2" t="s">
        <v>5445</v>
      </c>
      <c r="D2" s="47">
        <v>2963080</v>
      </c>
      <c r="K2" t="s">
        <v>5445</v>
      </c>
      <c r="L2" s="32">
        <f>D2+1</f>
        <v>2963081</v>
      </c>
      <c r="S2" t="s">
        <v>5445</v>
      </c>
      <c r="T2" s="32">
        <f>L2+1</f>
        <v>2963082</v>
      </c>
    </row>
    <row r="3" spans="1:24">
      <c r="C3" s="46" t="s">
        <v>5443</v>
      </c>
      <c r="D3" s="48">
        <v>78355452</v>
      </c>
      <c r="K3" s="46" t="s">
        <v>5443</v>
      </c>
      <c r="L3" s="48">
        <v>72724421</v>
      </c>
      <c r="S3" s="46" t="s">
        <v>5443</v>
      </c>
      <c r="T3" s="48">
        <v>72897708</v>
      </c>
    </row>
    <row r="4" spans="1:24">
      <c r="C4" s="46" t="s">
        <v>5444</v>
      </c>
      <c r="D4" s="48">
        <v>6</v>
      </c>
      <c r="K4" s="46" t="s">
        <v>5444</v>
      </c>
      <c r="L4" s="48">
        <v>2</v>
      </c>
      <c r="S4" s="46" t="s">
        <v>5444</v>
      </c>
      <c r="T4" s="48">
        <v>6</v>
      </c>
    </row>
    <row r="6" spans="1:24">
      <c r="A6" t="s">
        <v>4835</v>
      </c>
      <c r="D6" t="s">
        <v>4865</v>
      </c>
      <c r="I6" s="49" t="s">
        <v>4835</v>
      </c>
      <c r="L6" t="s">
        <v>4865</v>
      </c>
      <c r="Q6" s="49" t="s">
        <v>4835</v>
      </c>
      <c r="T6" t="s">
        <v>4865</v>
      </c>
    </row>
    <row r="7" spans="1:24">
      <c r="A7" t="s">
        <v>4836</v>
      </c>
      <c r="G7" t="str">
        <f>A7</f>
        <v>&lt;emisora&gt;</v>
      </c>
      <c r="I7" s="49" t="s">
        <v>4836</v>
      </c>
      <c r="O7" t="str">
        <f>I7</f>
        <v>&lt;emisora&gt;</v>
      </c>
      <c r="Q7" s="49" t="s">
        <v>4836</v>
      </c>
      <c r="W7" t="str">
        <f>Q7</f>
        <v>&lt;emisora&gt;</v>
      </c>
    </row>
    <row r="8" spans="1:24">
      <c r="B8" t="s">
        <v>4837</v>
      </c>
      <c r="G8" t="str">
        <f>B8</f>
        <v>&lt;entidades&gt;</v>
      </c>
      <c r="J8" t="s">
        <v>4837</v>
      </c>
      <c r="O8" t="str">
        <f>J8</f>
        <v>&lt;entidades&gt;</v>
      </c>
      <c r="R8" t="s">
        <v>4837</v>
      </c>
      <c r="W8" t="str">
        <f>R8</f>
        <v>&lt;entidades&gt;</v>
      </c>
    </row>
    <row r="9" spans="1:24">
      <c r="C9" t="s">
        <v>4838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4838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4838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4839</v>
      </c>
      <c r="D10" s="32" t="str">
        <f>"Apellidos "&amp;D9</f>
        <v>Apellidos 2963080</v>
      </c>
      <c r="E10" t="s">
        <v>1860</v>
      </c>
      <c r="F10" t="s">
        <v>4856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4839</v>
      </c>
      <c r="L10" s="32" t="str">
        <f>"Apellidos "&amp;L9</f>
        <v>Apellidos 2963081</v>
      </c>
      <c r="M10" t="s">
        <v>1860</v>
      </c>
      <c r="N10" t="s">
        <v>4856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4839</v>
      </c>
      <c r="T10" s="32" t="str">
        <f>"Apellidos "&amp;T9</f>
        <v>Apellidos 2963082</v>
      </c>
      <c r="U10" t="s">
        <v>1860</v>
      </c>
      <c r="V10" t="s">
        <v>4856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4840</v>
      </c>
      <c r="D11" s="32"/>
      <c r="E11" t="s">
        <v>1861</v>
      </c>
      <c r="F11" t="s">
        <v>3703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4840</v>
      </c>
      <c r="L11" s="32"/>
      <c r="M11" t="s">
        <v>1861</v>
      </c>
      <c r="N11" t="s">
        <v>3703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4840</v>
      </c>
      <c r="T11" s="32"/>
      <c r="U11" t="s">
        <v>1861</v>
      </c>
      <c r="V11" t="s">
        <v>3703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4841</v>
      </c>
      <c r="D12" s="32"/>
      <c r="E12" t="s">
        <v>1852</v>
      </c>
      <c r="F12" s="39" t="s">
        <v>5379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4841</v>
      </c>
      <c r="L12" s="32"/>
      <c r="M12" t="s">
        <v>1852</v>
      </c>
      <c r="N12" s="39" t="s">
        <v>5379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4841</v>
      </c>
      <c r="T12" s="32"/>
      <c r="U12" t="s">
        <v>1852</v>
      </c>
      <c r="V12" s="39" t="s">
        <v>5379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4842</v>
      </c>
      <c r="D13" s="32" t="str">
        <f>"NomRes "&amp;D9</f>
        <v>NomRes 2963080</v>
      </c>
      <c r="E13" t="s">
        <v>1862</v>
      </c>
      <c r="F13" t="s">
        <v>4856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4842</v>
      </c>
      <c r="L13" s="32" t="str">
        <f>"NomRes "&amp;L9</f>
        <v>NomRes 2963081</v>
      </c>
      <c r="M13" t="s">
        <v>1862</v>
      </c>
      <c r="N13" t="s">
        <v>4856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4842</v>
      </c>
      <c r="T13" s="32" t="str">
        <f>"NomRes "&amp;T9</f>
        <v>NomRes 2963082</v>
      </c>
      <c r="U13" t="s">
        <v>1862</v>
      </c>
      <c r="V13" t="s">
        <v>4856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4843</v>
      </c>
      <c r="D14" s="36" t="s">
        <v>1783</v>
      </c>
      <c r="E14" t="s">
        <v>4857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4843</v>
      </c>
      <c r="L14" s="36" t="s">
        <v>1783</v>
      </c>
      <c r="M14" t="s">
        <v>4857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4843</v>
      </c>
      <c r="T14" s="36" t="s">
        <v>1783</v>
      </c>
      <c r="U14" t="s">
        <v>4857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4844</v>
      </c>
      <c r="D15" s="36" t="s">
        <v>1774</v>
      </c>
      <c r="E15" t="s">
        <v>4858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4844</v>
      </c>
      <c r="L15" s="36" t="s">
        <v>1774</v>
      </c>
      <c r="M15" t="s">
        <v>4858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4844</v>
      </c>
      <c r="T15" s="36" t="s">
        <v>1774</v>
      </c>
      <c r="U15" t="s">
        <v>4858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4845</v>
      </c>
      <c r="D16" s="32"/>
      <c r="E16" t="s">
        <v>4859</v>
      </c>
      <c r="F16" t="s">
        <v>3703</v>
      </c>
      <c r="G16" t="str">
        <f t="shared" si="3"/>
        <v/>
      </c>
      <c r="H16">
        <f t="shared" si="0"/>
        <v>0</v>
      </c>
      <c r="K16" t="s">
        <v>4845</v>
      </c>
      <c r="L16" s="32"/>
      <c r="M16" t="s">
        <v>4859</v>
      </c>
      <c r="N16" t="s">
        <v>3703</v>
      </c>
      <c r="O16" t="str">
        <f t="shared" si="4"/>
        <v/>
      </c>
      <c r="P16">
        <f t="shared" si="1"/>
        <v>0</v>
      </c>
      <c r="S16" t="s">
        <v>4845</v>
      </c>
      <c r="T16" s="32"/>
      <c r="U16" t="s">
        <v>4859</v>
      </c>
      <c r="V16" t="s">
        <v>3703</v>
      </c>
      <c r="W16" t="str">
        <f t="shared" si="5"/>
        <v/>
      </c>
      <c r="X16">
        <f t="shared" si="2"/>
        <v>0</v>
      </c>
    </row>
    <row r="17" spans="2:24">
      <c r="C17" t="s">
        <v>4846</v>
      </c>
      <c r="D17" s="32"/>
      <c r="E17" t="s">
        <v>4860</v>
      </c>
      <c r="F17" t="s">
        <v>3703</v>
      </c>
      <c r="G17" t="str">
        <f t="shared" si="3"/>
        <v/>
      </c>
      <c r="H17">
        <f t="shared" si="0"/>
        <v>0</v>
      </c>
      <c r="K17" t="s">
        <v>4846</v>
      </c>
      <c r="L17" s="32"/>
      <c r="M17" t="s">
        <v>4860</v>
      </c>
      <c r="N17" t="s">
        <v>3703</v>
      </c>
      <c r="O17" t="str">
        <f t="shared" si="4"/>
        <v/>
      </c>
      <c r="P17">
        <f t="shared" si="1"/>
        <v>0</v>
      </c>
      <c r="S17" t="s">
        <v>4846</v>
      </c>
      <c r="T17" s="32"/>
      <c r="U17" t="s">
        <v>4860</v>
      </c>
      <c r="V17" t="s">
        <v>3703</v>
      </c>
      <c r="W17" t="str">
        <f t="shared" si="5"/>
        <v/>
      </c>
      <c r="X17">
        <f t="shared" si="2"/>
        <v>0</v>
      </c>
    </row>
    <row r="18" spans="2:24">
      <c r="C18" t="s">
        <v>4847</v>
      </c>
      <c r="D18" s="32"/>
      <c r="E18" t="s">
        <v>4861</v>
      </c>
      <c r="F18" t="s">
        <v>3703</v>
      </c>
      <c r="G18" t="str">
        <f t="shared" si="3"/>
        <v/>
      </c>
      <c r="H18">
        <f t="shared" si="0"/>
        <v>0</v>
      </c>
      <c r="K18" t="s">
        <v>4847</v>
      </c>
      <c r="L18" s="32"/>
      <c r="M18" t="s">
        <v>4861</v>
      </c>
      <c r="N18" t="s">
        <v>3703</v>
      </c>
      <c r="O18" t="str">
        <f t="shared" si="4"/>
        <v/>
      </c>
      <c r="P18">
        <f t="shared" si="1"/>
        <v>0</v>
      </c>
      <c r="S18" t="s">
        <v>4847</v>
      </c>
      <c r="T18" s="32"/>
      <c r="U18" t="s">
        <v>4861</v>
      </c>
      <c r="V18" t="s">
        <v>3703</v>
      </c>
      <c r="W18" t="str">
        <f t="shared" si="5"/>
        <v/>
      </c>
      <c r="X18">
        <f t="shared" si="2"/>
        <v>0</v>
      </c>
    </row>
    <row r="19" spans="2:24">
      <c r="C19" t="s">
        <v>4848</v>
      </c>
      <c r="D19" s="36">
        <v>2407499</v>
      </c>
      <c r="E19" t="s">
        <v>4862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4848</v>
      </c>
      <c r="L19" s="36">
        <v>2407499</v>
      </c>
      <c r="M19" t="s">
        <v>4862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4848</v>
      </c>
      <c r="T19" s="36">
        <v>2407499</v>
      </c>
      <c r="U19" t="s">
        <v>4862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4849</v>
      </c>
      <c r="D20" s="32"/>
      <c r="E20" t="s">
        <v>4863</v>
      </c>
      <c r="F20" t="s">
        <v>3703</v>
      </c>
      <c r="G20" t="str">
        <f t="shared" si="3"/>
        <v/>
      </c>
      <c r="H20">
        <f t="shared" si="0"/>
        <v>0</v>
      </c>
      <c r="K20" t="s">
        <v>4849</v>
      </c>
      <c r="L20" s="32"/>
      <c r="M20" t="s">
        <v>4863</v>
      </c>
      <c r="N20" t="s">
        <v>3703</v>
      </c>
      <c r="O20" t="str">
        <f t="shared" si="4"/>
        <v/>
      </c>
      <c r="P20">
        <f t="shared" si="1"/>
        <v>0</v>
      </c>
      <c r="S20" t="s">
        <v>4849</v>
      </c>
      <c r="T20" s="32"/>
      <c r="U20" t="s">
        <v>4863</v>
      </c>
      <c r="V20" t="s">
        <v>3703</v>
      </c>
      <c r="W20" t="str">
        <f t="shared" si="5"/>
        <v/>
      </c>
      <c r="X20">
        <f t="shared" si="2"/>
        <v>0</v>
      </c>
    </row>
    <row r="21" spans="2:24">
      <c r="B21" t="s">
        <v>4850</v>
      </c>
      <c r="E21" t="s">
        <v>4864</v>
      </c>
      <c r="F21" t="s">
        <v>3703</v>
      </c>
      <c r="G21" t="str">
        <f>B21</f>
        <v>&lt;/entidades&gt;</v>
      </c>
      <c r="H21">
        <f t="shared" si="0"/>
        <v>0</v>
      </c>
      <c r="J21" t="s">
        <v>4850</v>
      </c>
      <c r="M21" t="s">
        <v>4864</v>
      </c>
      <c r="N21" t="s">
        <v>3703</v>
      </c>
      <c r="O21" t="str">
        <f>J21</f>
        <v>&lt;/entidades&gt;</v>
      </c>
      <c r="P21">
        <f t="shared" si="1"/>
        <v>0</v>
      </c>
      <c r="R21" t="s">
        <v>4850</v>
      </c>
      <c r="U21" t="s">
        <v>4864</v>
      </c>
      <c r="V21" t="s">
        <v>3703</v>
      </c>
      <c r="W21" t="str">
        <f>R21</f>
        <v>&lt;/entidades&gt;</v>
      </c>
      <c r="X21">
        <f t="shared" si="2"/>
        <v>0</v>
      </c>
    </row>
    <row r="22" spans="2:24">
      <c r="B22" t="s">
        <v>4851</v>
      </c>
      <c r="G22" t="str">
        <f>B22</f>
        <v>&lt;entidades_adm&gt;</v>
      </c>
      <c r="H22">
        <f t="shared" si="0"/>
        <v>0</v>
      </c>
      <c r="J22" t="s">
        <v>4851</v>
      </c>
      <c r="O22" t="str">
        <f>J22</f>
        <v>&lt;entidades_adm&gt;</v>
      </c>
      <c r="P22">
        <f t="shared" si="1"/>
        <v>0</v>
      </c>
      <c r="R22" t="s">
        <v>4851</v>
      </c>
      <c r="W22" t="str">
        <f>R22</f>
        <v>&lt;entidades_adm&gt;</v>
      </c>
      <c r="X22">
        <f t="shared" si="2"/>
        <v>0</v>
      </c>
    </row>
    <row r="23" spans="2:24">
      <c r="C23" t="s">
        <v>4838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4838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4838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5121</v>
      </c>
      <c r="E24" t="s">
        <v>4866</v>
      </c>
      <c r="F24" t="s">
        <v>3703</v>
      </c>
      <c r="G24" t="str">
        <f t="shared" si="3"/>
        <v/>
      </c>
      <c r="H24">
        <f t="shared" si="0"/>
        <v>0</v>
      </c>
      <c r="K24" t="s">
        <v>5121</v>
      </c>
      <c r="M24" t="s">
        <v>4866</v>
      </c>
      <c r="N24" t="s">
        <v>3703</v>
      </c>
      <c r="O24" t="str">
        <f t="shared" si="6"/>
        <v/>
      </c>
      <c r="P24">
        <f t="shared" si="1"/>
        <v>0</v>
      </c>
      <c r="S24" t="s">
        <v>5121</v>
      </c>
      <c r="U24" t="s">
        <v>4866</v>
      </c>
      <c r="V24" t="s">
        <v>3703</v>
      </c>
      <c r="W24" t="str">
        <f t="shared" si="7"/>
        <v/>
      </c>
      <c r="X24">
        <f t="shared" si="2"/>
        <v>0</v>
      </c>
    </row>
    <row r="25" spans="2:24">
      <c r="C25" t="s">
        <v>5122</v>
      </c>
      <c r="E25" t="s">
        <v>4867</v>
      </c>
      <c r="F25" t="s">
        <v>3703</v>
      </c>
      <c r="G25" t="str">
        <f t="shared" si="3"/>
        <v/>
      </c>
      <c r="H25">
        <f t="shared" si="0"/>
        <v>0</v>
      </c>
      <c r="K25" t="s">
        <v>5122</v>
      </c>
      <c r="M25" t="s">
        <v>4867</v>
      </c>
      <c r="N25" t="s">
        <v>3703</v>
      </c>
      <c r="O25" t="str">
        <f t="shared" si="6"/>
        <v/>
      </c>
      <c r="P25">
        <f t="shared" si="1"/>
        <v>0</v>
      </c>
      <c r="S25" t="s">
        <v>5122</v>
      </c>
      <c r="U25" t="s">
        <v>4867</v>
      </c>
      <c r="V25" t="s">
        <v>3703</v>
      </c>
      <c r="W25" t="str">
        <f t="shared" si="7"/>
        <v/>
      </c>
      <c r="X25">
        <f t="shared" si="2"/>
        <v>0</v>
      </c>
    </row>
    <row r="26" spans="2:24">
      <c r="C26" t="s">
        <v>5123</v>
      </c>
      <c r="E26" t="s">
        <v>4868</v>
      </c>
      <c r="F26" t="s">
        <v>3703</v>
      </c>
      <c r="G26" t="str">
        <f t="shared" si="3"/>
        <v/>
      </c>
      <c r="H26">
        <f t="shared" si="0"/>
        <v>0</v>
      </c>
      <c r="K26" t="s">
        <v>5123</v>
      </c>
      <c r="M26" t="s">
        <v>4868</v>
      </c>
      <c r="N26" t="s">
        <v>3703</v>
      </c>
      <c r="O26" t="str">
        <f t="shared" si="6"/>
        <v/>
      </c>
      <c r="P26">
        <f t="shared" si="1"/>
        <v>0</v>
      </c>
      <c r="S26" t="s">
        <v>5123</v>
      </c>
      <c r="U26" t="s">
        <v>4868</v>
      </c>
      <c r="V26" t="s">
        <v>3703</v>
      </c>
      <c r="W26" t="str">
        <f t="shared" si="7"/>
        <v/>
      </c>
      <c r="X26">
        <f t="shared" si="2"/>
        <v>0</v>
      </c>
    </row>
    <row r="27" spans="2:24">
      <c r="C27" t="s">
        <v>5124</v>
      </c>
      <c r="E27" t="s">
        <v>4869</v>
      </c>
      <c r="F27" t="s">
        <v>3703</v>
      </c>
      <c r="G27" t="str">
        <f t="shared" si="3"/>
        <v/>
      </c>
      <c r="H27">
        <f t="shared" si="0"/>
        <v>0</v>
      </c>
      <c r="K27" t="s">
        <v>5124</v>
      </c>
      <c r="M27" t="s">
        <v>4869</v>
      </c>
      <c r="N27" t="s">
        <v>3703</v>
      </c>
      <c r="O27" t="str">
        <f t="shared" si="6"/>
        <v/>
      </c>
      <c r="P27">
        <f t="shared" si="1"/>
        <v>0</v>
      </c>
      <c r="S27" t="s">
        <v>5124</v>
      </c>
      <c r="U27" t="s">
        <v>4869</v>
      </c>
      <c r="V27" t="s">
        <v>3703</v>
      </c>
      <c r="W27" t="str">
        <f t="shared" si="7"/>
        <v/>
      </c>
      <c r="X27">
        <f t="shared" si="2"/>
        <v>0</v>
      </c>
    </row>
    <row r="28" spans="2:24">
      <c r="C28" t="s">
        <v>5125</v>
      </c>
      <c r="E28" t="s">
        <v>4870</v>
      </c>
      <c r="F28" t="s">
        <v>3703</v>
      </c>
      <c r="G28" t="str">
        <f t="shared" si="3"/>
        <v/>
      </c>
      <c r="H28">
        <f t="shared" si="0"/>
        <v>0</v>
      </c>
      <c r="K28" t="s">
        <v>5125</v>
      </c>
      <c r="M28" t="s">
        <v>4870</v>
      </c>
      <c r="N28" t="s">
        <v>3703</v>
      </c>
      <c r="O28" t="str">
        <f t="shared" si="6"/>
        <v/>
      </c>
      <c r="P28">
        <f t="shared" si="1"/>
        <v>0</v>
      </c>
      <c r="S28" t="s">
        <v>5125</v>
      </c>
      <c r="U28" t="s">
        <v>4870</v>
      </c>
      <c r="V28" t="s">
        <v>3703</v>
      </c>
      <c r="W28" t="str">
        <f t="shared" si="7"/>
        <v/>
      </c>
      <c r="X28">
        <f t="shared" si="2"/>
        <v>0</v>
      </c>
    </row>
    <row r="29" spans="2:24">
      <c r="C29" t="s">
        <v>5126</v>
      </c>
      <c r="E29" t="s">
        <v>4871</v>
      </c>
      <c r="F29" t="s">
        <v>3703</v>
      </c>
      <c r="G29" t="str">
        <f t="shared" si="3"/>
        <v/>
      </c>
      <c r="H29">
        <f t="shared" si="0"/>
        <v>0</v>
      </c>
      <c r="K29" t="s">
        <v>5126</v>
      </c>
      <c r="M29" t="s">
        <v>4871</v>
      </c>
      <c r="N29" t="s">
        <v>3703</v>
      </c>
      <c r="O29" t="str">
        <f t="shared" si="6"/>
        <v/>
      </c>
      <c r="P29">
        <f t="shared" si="1"/>
        <v>0</v>
      </c>
      <c r="S29" t="s">
        <v>5126</v>
      </c>
      <c r="U29" t="s">
        <v>4871</v>
      </c>
      <c r="V29" t="s">
        <v>3703</v>
      </c>
      <c r="W29" t="str">
        <f t="shared" si="7"/>
        <v/>
      </c>
      <c r="X29">
        <f t="shared" si="2"/>
        <v>0</v>
      </c>
    </row>
    <row r="30" spans="2:24">
      <c r="C30" t="s">
        <v>5127</v>
      </c>
      <c r="E30" t="s">
        <v>4872</v>
      </c>
      <c r="F30" t="s">
        <v>3703</v>
      </c>
      <c r="G30" t="str">
        <f t="shared" si="3"/>
        <v/>
      </c>
      <c r="H30">
        <f t="shared" si="0"/>
        <v>0</v>
      </c>
      <c r="K30" t="s">
        <v>5127</v>
      </c>
      <c r="M30" t="s">
        <v>4872</v>
      </c>
      <c r="N30" t="s">
        <v>3703</v>
      </c>
      <c r="O30" t="str">
        <f t="shared" si="6"/>
        <v/>
      </c>
      <c r="P30">
        <f t="shared" si="1"/>
        <v>0</v>
      </c>
      <c r="S30" t="s">
        <v>5127</v>
      </c>
      <c r="U30" t="s">
        <v>4872</v>
      </c>
      <c r="V30" t="s">
        <v>3703</v>
      </c>
      <c r="W30" t="str">
        <f t="shared" si="7"/>
        <v/>
      </c>
      <c r="X30">
        <f t="shared" si="2"/>
        <v>0</v>
      </c>
    </row>
    <row r="31" spans="2:24">
      <c r="C31" t="s">
        <v>5128</v>
      </c>
      <c r="E31" t="s">
        <v>4873</v>
      </c>
      <c r="F31" t="s">
        <v>3703</v>
      </c>
      <c r="G31" t="str">
        <f t="shared" si="3"/>
        <v/>
      </c>
      <c r="H31">
        <f t="shared" si="0"/>
        <v>0</v>
      </c>
      <c r="K31" t="s">
        <v>5128</v>
      </c>
      <c r="M31" t="s">
        <v>4873</v>
      </c>
      <c r="N31" t="s">
        <v>3703</v>
      </c>
      <c r="O31" t="str">
        <f t="shared" si="6"/>
        <v/>
      </c>
      <c r="P31">
        <f t="shared" si="1"/>
        <v>0</v>
      </c>
      <c r="S31" t="s">
        <v>5128</v>
      </c>
      <c r="U31" t="s">
        <v>4873</v>
      </c>
      <c r="V31" t="s">
        <v>3703</v>
      </c>
      <c r="W31" t="str">
        <f t="shared" si="7"/>
        <v/>
      </c>
      <c r="X31">
        <f t="shared" si="2"/>
        <v>0</v>
      </c>
    </row>
    <row r="32" spans="2:24">
      <c r="C32" t="s">
        <v>5129</v>
      </c>
      <c r="E32" t="s">
        <v>4874</v>
      </c>
      <c r="F32" t="s">
        <v>3703</v>
      </c>
      <c r="G32" t="str">
        <f t="shared" si="3"/>
        <v/>
      </c>
      <c r="H32">
        <f t="shared" si="0"/>
        <v>0</v>
      </c>
      <c r="K32" t="s">
        <v>5129</v>
      </c>
      <c r="M32" t="s">
        <v>4874</v>
      </c>
      <c r="N32" t="s">
        <v>3703</v>
      </c>
      <c r="O32" t="str">
        <f t="shared" si="6"/>
        <v/>
      </c>
      <c r="P32">
        <f t="shared" si="1"/>
        <v>0</v>
      </c>
      <c r="S32" t="s">
        <v>5129</v>
      </c>
      <c r="U32" t="s">
        <v>4874</v>
      </c>
      <c r="V32" t="s">
        <v>3703</v>
      </c>
      <c r="W32" t="str">
        <f t="shared" si="7"/>
        <v/>
      </c>
      <c r="X32">
        <f t="shared" si="2"/>
        <v>0</v>
      </c>
    </row>
    <row r="33" spans="3:24">
      <c r="C33" t="s">
        <v>5130</v>
      </c>
      <c r="E33" t="s">
        <v>4875</v>
      </c>
      <c r="F33" t="s">
        <v>3703</v>
      </c>
      <c r="G33" t="str">
        <f t="shared" si="3"/>
        <v/>
      </c>
      <c r="H33">
        <f t="shared" si="0"/>
        <v>0</v>
      </c>
      <c r="K33" t="s">
        <v>5130</v>
      </c>
      <c r="M33" t="s">
        <v>4875</v>
      </c>
      <c r="N33" t="s">
        <v>3703</v>
      </c>
      <c r="O33" t="str">
        <f t="shared" si="6"/>
        <v/>
      </c>
      <c r="P33">
        <f t="shared" si="1"/>
        <v>0</v>
      </c>
      <c r="S33" t="s">
        <v>5130</v>
      </c>
      <c r="U33" t="s">
        <v>4875</v>
      </c>
      <c r="V33" t="s">
        <v>3703</v>
      </c>
      <c r="W33" t="str">
        <f t="shared" si="7"/>
        <v/>
      </c>
      <c r="X33">
        <f t="shared" si="2"/>
        <v>0</v>
      </c>
    </row>
    <row r="34" spans="3:24">
      <c r="C34" t="s">
        <v>5131</v>
      </c>
      <c r="E34" t="s">
        <v>4876</v>
      </c>
      <c r="F34" t="s">
        <v>3703</v>
      </c>
      <c r="G34" t="str">
        <f t="shared" si="3"/>
        <v/>
      </c>
      <c r="H34">
        <f t="shared" si="0"/>
        <v>0</v>
      </c>
      <c r="K34" t="s">
        <v>5131</v>
      </c>
      <c r="M34" t="s">
        <v>4876</v>
      </c>
      <c r="N34" t="s">
        <v>3703</v>
      </c>
      <c r="O34" t="str">
        <f t="shared" si="6"/>
        <v/>
      </c>
      <c r="P34">
        <f t="shared" si="1"/>
        <v>0</v>
      </c>
      <c r="S34" t="s">
        <v>5131</v>
      </c>
      <c r="U34" t="s">
        <v>4876</v>
      </c>
      <c r="V34" t="s">
        <v>3703</v>
      </c>
      <c r="W34" t="str">
        <f t="shared" si="7"/>
        <v/>
      </c>
      <c r="X34">
        <f t="shared" si="2"/>
        <v>0</v>
      </c>
    </row>
    <row r="35" spans="3:24">
      <c r="C35" t="s">
        <v>5132</v>
      </c>
      <c r="E35" t="s">
        <v>4877</v>
      </c>
      <c r="F35" t="s">
        <v>3703</v>
      </c>
      <c r="G35" t="str">
        <f t="shared" si="3"/>
        <v/>
      </c>
      <c r="H35">
        <f t="shared" si="0"/>
        <v>0</v>
      </c>
      <c r="K35" t="s">
        <v>5132</v>
      </c>
      <c r="M35" t="s">
        <v>4877</v>
      </c>
      <c r="N35" t="s">
        <v>3703</v>
      </c>
      <c r="O35" t="str">
        <f t="shared" si="6"/>
        <v/>
      </c>
      <c r="P35">
        <f t="shared" si="1"/>
        <v>0</v>
      </c>
      <c r="S35" t="s">
        <v>5132</v>
      </c>
      <c r="U35" t="s">
        <v>4877</v>
      </c>
      <c r="V35" t="s">
        <v>3703</v>
      </c>
      <c r="W35" t="str">
        <f t="shared" si="7"/>
        <v/>
      </c>
      <c r="X35">
        <f t="shared" si="2"/>
        <v>0</v>
      </c>
    </row>
    <row r="36" spans="3:24">
      <c r="C36" t="s">
        <v>5133</v>
      </c>
      <c r="E36" t="s">
        <v>4878</v>
      </c>
      <c r="F36" t="s">
        <v>3703</v>
      </c>
      <c r="G36" t="str">
        <f t="shared" si="3"/>
        <v/>
      </c>
      <c r="H36">
        <f t="shared" si="0"/>
        <v>0</v>
      </c>
      <c r="K36" t="s">
        <v>5133</v>
      </c>
      <c r="M36" t="s">
        <v>4878</v>
      </c>
      <c r="N36" t="s">
        <v>3703</v>
      </c>
      <c r="O36" t="str">
        <f t="shared" si="6"/>
        <v/>
      </c>
      <c r="P36">
        <f t="shared" si="1"/>
        <v>0</v>
      </c>
      <c r="S36" t="s">
        <v>5133</v>
      </c>
      <c r="U36" t="s">
        <v>4878</v>
      </c>
      <c r="V36" t="s">
        <v>3703</v>
      </c>
      <c r="W36" t="str">
        <f t="shared" si="7"/>
        <v/>
      </c>
      <c r="X36">
        <f t="shared" si="2"/>
        <v>0</v>
      </c>
    </row>
    <row r="37" spans="3:24">
      <c r="C37" t="s">
        <v>5134</v>
      </c>
      <c r="D37" s="36">
        <v>39</v>
      </c>
      <c r="E37" s="32" t="s">
        <v>4879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5134</v>
      </c>
      <c r="L37" s="36">
        <v>39</v>
      </c>
      <c r="M37" s="32" t="s">
        <v>4879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5134</v>
      </c>
      <c r="T37" s="36">
        <v>39</v>
      </c>
      <c r="U37" s="32" t="s">
        <v>4879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5135</v>
      </c>
      <c r="E38" t="s">
        <v>4880</v>
      </c>
      <c r="F38" t="s">
        <v>3703</v>
      </c>
      <c r="G38" t="str">
        <f t="shared" si="3"/>
        <v/>
      </c>
      <c r="H38">
        <f t="shared" si="0"/>
        <v>0</v>
      </c>
      <c r="K38" t="s">
        <v>5135</v>
      </c>
      <c r="M38" t="s">
        <v>4880</v>
      </c>
      <c r="N38" t="s">
        <v>3703</v>
      </c>
      <c r="O38" t="str">
        <f t="shared" si="6"/>
        <v/>
      </c>
      <c r="P38">
        <f t="shared" si="1"/>
        <v>0</v>
      </c>
      <c r="S38" t="s">
        <v>5135</v>
      </c>
      <c r="U38" t="s">
        <v>4880</v>
      </c>
      <c r="V38" t="s">
        <v>3703</v>
      </c>
      <c r="W38" t="str">
        <f t="shared" si="7"/>
        <v/>
      </c>
      <c r="X38">
        <f t="shared" si="2"/>
        <v>0</v>
      </c>
    </row>
    <row r="39" spans="3:24">
      <c r="C39" t="s">
        <v>5136</v>
      </c>
      <c r="E39" t="s">
        <v>4881</v>
      </c>
      <c r="F39" t="s">
        <v>3703</v>
      </c>
      <c r="G39" t="str">
        <f t="shared" si="3"/>
        <v/>
      </c>
      <c r="H39">
        <f t="shared" si="0"/>
        <v>0</v>
      </c>
      <c r="K39" t="s">
        <v>5136</v>
      </c>
      <c r="M39" t="s">
        <v>4881</v>
      </c>
      <c r="N39" t="s">
        <v>3703</v>
      </c>
      <c r="O39" t="str">
        <f t="shared" si="6"/>
        <v/>
      </c>
      <c r="P39">
        <f t="shared" si="1"/>
        <v>0</v>
      </c>
      <c r="S39" t="s">
        <v>5136</v>
      </c>
      <c r="U39" t="s">
        <v>4881</v>
      </c>
      <c r="V39" t="s">
        <v>3703</v>
      </c>
      <c r="W39" t="str">
        <f t="shared" si="7"/>
        <v/>
      </c>
      <c r="X39">
        <f t="shared" si="2"/>
        <v>0</v>
      </c>
    </row>
    <row r="40" spans="3:24">
      <c r="C40" t="s">
        <v>5137</v>
      </c>
      <c r="E40" t="s">
        <v>4882</v>
      </c>
      <c r="F40" t="s">
        <v>3703</v>
      </c>
      <c r="G40" t="str">
        <f t="shared" si="3"/>
        <v/>
      </c>
      <c r="H40">
        <f t="shared" si="0"/>
        <v>0</v>
      </c>
      <c r="K40" t="s">
        <v>5137</v>
      </c>
      <c r="M40" t="s">
        <v>4882</v>
      </c>
      <c r="N40" t="s">
        <v>3703</v>
      </c>
      <c r="O40" t="str">
        <f t="shared" si="6"/>
        <v/>
      </c>
      <c r="P40">
        <f t="shared" si="1"/>
        <v>0</v>
      </c>
      <c r="S40" t="s">
        <v>5137</v>
      </c>
      <c r="U40" t="s">
        <v>4882</v>
      </c>
      <c r="V40" t="s">
        <v>3703</v>
      </c>
      <c r="W40" t="str">
        <f t="shared" si="7"/>
        <v/>
      </c>
      <c r="X40">
        <f t="shared" si="2"/>
        <v>0</v>
      </c>
    </row>
    <row r="41" spans="3:24">
      <c r="C41" t="s">
        <v>5138</v>
      </c>
      <c r="E41" t="s">
        <v>4883</v>
      </c>
      <c r="F41" t="s">
        <v>3703</v>
      </c>
      <c r="G41" t="str">
        <f t="shared" si="3"/>
        <v/>
      </c>
      <c r="H41">
        <f t="shared" si="0"/>
        <v>0</v>
      </c>
      <c r="K41" t="s">
        <v>5138</v>
      </c>
      <c r="M41" t="s">
        <v>4883</v>
      </c>
      <c r="N41" t="s">
        <v>3703</v>
      </c>
      <c r="O41" t="str">
        <f t="shared" si="6"/>
        <v/>
      </c>
      <c r="P41">
        <f t="shared" si="1"/>
        <v>0</v>
      </c>
      <c r="S41" t="s">
        <v>5138</v>
      </c>
      <c r="U41" t="s">
        <v>4883</v>
      </c>
      <c r="V41" t="s">
        <v>3703</v>
      </c>
      <c r="W41" t="str">
        <f t="shared" si="7"/>
        <v/>
      </c>
      <c r="X41">
        <f t="shared" si="2"/>
        <v>0</v>
      </c>
    </row>
    <row r="42" spans="3:24">
      <c r="C42" t="s">
        <v>5139</v>
      </c>
      <c r="E42" t="s">
        <v>4884</v>
      </c>
      <c r="F42" t="s">
        <v>3703</v>
      </c>
      <c r="G42" t="str">
        <f t="shared" si="3"/>
        <v/>
      </c>
      <c r="H42">
        <f t="shared" si="0"/>
        <v>0</v>
      </c>
      <c r="K42" t="s">
        <v>5139</v>
      </c>
      <c r="M42" t="s">
        <v>4884</v>
      </c>
      <c r="N42" t="s">
        <v>3703</v>
      </c>
      <c r="O42" t="str">
        <f t="shared" si="6"/>
        <v/>
      </c>
      <c r="P42">
        <f t="shared" si="1"/>
        <v>0</v>
      </c>
      <c r="S42" t="s">
        <v>5139</v>
      </c>
      <c r="U42" t="s">
        <v>4884</v>
      </c>
      <c r="V42" t="s">
        <v>3703</v>
      </c>
      <c r="W42" t="str">
        <f t="shared" si="7"/>
        <v/>
      </c>
      <c r="X42">
        <f t="shared" si="2"/>
        <v>0</v>
      </c>
    </row>
    <row r="43" spans="3:24">
      <c r="C43" t="s">
        <v>5140</v>
      </c>
      <c r="E43" t="s">
        <v>4885</v>
      </c>
      <c r="F43" t="s">
        <v>3703</v>
      </c>
      <c r="G43" t="str">
        <f t="shared" si="3"/>
        <v/>
      </c>
      <c r="H43">
        <f t="shared" si="0"/>
        <v>0</v>
      </c>
      <c r="K43" t="s">
        <v>5140</v>
      </c>
      <c r="M43" t="s">
        <v>4885</v>
      </c>
      <c r="N43" t="s">
        <v>3703</v>
      </c>
      <c r="O43" t="str">
        <f t="shared" si="6"/>
        <v/>
      </c>
      <c r="P43">
        <f t="shared" si="1"/>
        <v>0</v>
      </c>
      <c r="S43" t="s">
        <v>5140</v>
      </c>
      <c r="U43" t="s">
        <v>4885</v>
      </c>
      <c r="V43" t="s">
        <v>3703</v>
      </c>
      <c r="W43" t="str">
        <f t="shared" si="7"/>
        <v/>
      </c>
      <c r="X43">
        <f t="shared" si="2"/>
        <v>0</v>
      </c>
    </row>
    <row r="44" spans="3:24">
      <c r="C44" t="s">
        <v>5141</v>
      </c>
      <c r="E44" t="s">
        <v>4886</v>
      </c>
      <c r="F44" t="s">
        <v>3703</v>
      </c>
      <c r="G44" t="str">
        <f t="shared" si="3"/>
        <v/>
      </c>
      <c r="H44">
        <f t="shared" si="0"/>
        <v>0</v>
      </c>
      <c r="K44" t="s">
        <v>5141</v>
      </c>
      <c r="M44" t="s">
        <v>4886</v>
      </c>
      <c r="N44" t="s">
        <v>3703</v>
      </c>
      <c r="O44" t="str">
        <f t="shared" si="6"/>
        <v/>
      </c>
      <c r="P44">
        <f t="shared" si="1"/>
        <v>0</v>
      </c>
      <c r="S44" t="s">
        <v>5141</v>
      </c>
      <c r="U44" t="s">
        <v>4886</v>
      </c>
      <c r="V44" t="s">
        <v>3703</v>
      </c>
      <c r="W44" t="str">
        <f t="shared" si="7"/>
        <v/>
      </c>
      <c r="X44">
        <f t="shared" si="2"/>
        <v>0</v>
      </c>
    </row>
    <row r="45" spans="3:24">
      <c r="C45" t="s">
        <v>5142</v>
      </c>
      <c r="E45" t="s">
        <v>4887</v>
      </c>
      <c r="F45" t="s">
        <v>3703</v>
      </c>
      <c r="G45" t="str">
        <f t="shared" si="3"/>
        <v/>
      </c>
      <c r="H45">
        <f t="shared" si="0"/>
        <v>0</v>
      </c>
      <c r="K45" t="s">
        <v>5142</v>
      </c>
      <c r="M45" t="s">
        <v>4887</v>
      </c>
      <c r="N45" t="s">
        <v>3703</v>
      </c>
      <c r="O45" t="str">
        <f t="shared" si="6"/>
        <v/>
      </c>
      <c r="P45">
        <f t="shared" si="1"/>
        <v>0</v>
      </c>
      <c r="S45" t="s">
        <v>5142</v>
      </c>
      <c r="U45" t="s">
        <v>4887</v>
      </c>
      <c r="V45" t="s">
        <v>3703</v>
      </c>
      <c r="W45" t="str">
        <f t="shared" si="7"/>
        <v/>
      </c>
      <c r="X45">
        <f t="shared" si="2"/>
        <v>0</v>
      </c>
    </row>
    <row r="46" spans="3:24">
      <c r="C46" t="s">
        <v>5143</v>
      </c>
      <c r="E46" t="s">
        <v>4888</v>
      </c>
      <c r="F46" t="s">
        <v>3703</v>
      </c>
      <c r="G46" t="str">
        <f t="shared" si="3"/>
        <v/>
      </c>
      <c r="H46">
        <f t="shared" si="0"/>
        <v>0</v>
      </c>
      <c r="K46" t="s">
        <v>5143</v>
      </c>
      <c r="M46" t="s">
        <v>4888</v>
      </c>
      <c r="N46" t="s">
        <v>3703</v>
      </c>
      <c r="O46" t="str">
        <f t="shared" si="6"/>
        <v/>
      </c>
      <c r="P46">
        <f t="shared" si="1"/>
        <v>0</v>
      </c>
      <c r="S46" t="s">
        <v>5143</v>
      </c>
      <c r="U46" t="s">
        <v>4888</v>
      </c>
      <c r="V46" t="s">
        <v>3703</v>
      </c>
      <c r="W46" t="str">
        <f t="shared" si="7"/>
        <v/>
      </c>
      <c r="X46">
        <f t="shared" si="2"/>
        <v>0</v>
      </c>
    </row>
    <row r="47" spans="3:24">
      <c r="C47" t="s">
        <v>5144</v>
      </c>
      <c r="E47" t="s">
        <v>4889</v>
      </c>
      <c r="F47" t="s">
        <v>3703</v>
      </c>
      <c r="G47" t="str">
        <f t="shared" si="3"/>
        <v/>
      </c>
      <c r="H47">
        <f t="shared" si="0"/>
        <v>0</v>
      </c>
      <c r="K47" t="s">
        <v>5144</v>
      </c>
      <c r="M47" t="s">
        <v>4889</v>
      </c>
      <c r="N47" t="s">
        <v>3703</v>
      </c>
      <c r="O47" t="str">
        <f t="shared" si="6"/>
        <v/>
      </c>
      <c r="P47">
        <f t="shared" si="1"/>
        <v>0</v>
      </c>
      <c r="S47" t="s">
        <v>5144</v>
      </c>
      <c r="U47" t="s">
        <v>4889</v>
      </c>
      <c r="V47" t="s">
        <v>3703</v>
      </c>
      <c r="W47" t="str">
        <f t="shared" si="7"/>
        <v/>
      </c>
      <c r="X47">
        <f t="shared" si="2"/>
        <v>0</v>
      </c>
    </row>
    <row r="48" spans="3:24">
      <c r="C48" t="s">
        <v>5145</v>
      </c>
      <c r="D48" s="8" t="s">
        <v>1</v>
      </c>
      <c r="E48" t="s">
        <v>4890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5145</v>
      </c>
      <c r="L48" s="8" t="s">
        <v>1</v>
      </c>
      <c r="M48" t="s">
        <v>4890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5145</v>
      </c>
      <c r="T48" s="8" t="s">
        <v>1</v>
      </c>
      <c r="U48" t="s">
        <v>4890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5146</v>
      </c>
      <c r="E49" t="s">
        <v>4891</v>
      </c>
      <c r="F49" t="s">
        <v>3703</v>
      </c>
      <c r="G49" t="str">
        <f t="shared" si="3"/>
        <v/>
      </c>
      <c r="H49">
        <f t="shared" si="0"/>
        <v>0</v>
      </c>
      <c r="K49" t="s">
        <v>5146</v>
      </c>
      <c r="M49" t="s">
        <v>4891</v>
      </c>
      <c r="N49" t="s">
        <v>3703</v>
      </c>
      <c r="O49" t="str">
        <f t="shared" si="6"/>
        <v/>
      </c>
      <c r="P49">
        <f t="shared" si="1"/>
        <v>0</v>
      </c>
      <c r="S49" t="s">
        <v>5146</v>
      </c>
      <c r="U49" t="s">
        <v>4891</v>
      </c>
      <c r="V49" t="s">
        <v>3703</v>
      </c>
      <c r="W49" t="str">
        <f t="shared" si="7"/>
        <v/>
      </c>
      <c r="X49">
        <f t="shared" si="2"/>
        <v>0</v>
      </c>
    </row>
    <row r="50" spans="3:24">
      <c r="C50" t="s">
        <v>5147</v>
      </c>
      <c r="D50" s="8" t="s">
        <v>277</v>
      </c>
      <c r="E50" t="s">
        <v>4892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5147</v>
      </c>
      <c r="L50" s="8" t="s">
        <v>277</v>
      </c>
      <c r="M50" t="s">
        <v>4892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5147</v>
      </c>
      <c r="T50" s="8" t="s">
        <v>277</v>
      </c>
      <c r="U50" t="s">
        <v>4892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5148</v>
      </c>
      <c r="E51" t="s">
        <v>4893</v>
      </c>
      <c r="F51" t="s">
        <v>3703</v>
      </c>
      <c r="G51" t="str">
        <f t="shared" si="3"/>
        <v/>
      </c>
      <c r="H51">
        <f t="shared" si="0"/>
        <v>0</v>
      </c>
      <c r="K51" t="s">
        <v>5148</v>
      </c>
      <c r="M51" t="s">
        <v>4893</v>
      </c>
      <c r="N51" t="s">
        <v>3703</v>
      </c>
      <c r="O51" t="str">
        <f t="shared" si="6"/>
        <v/>
      </c>
      <c r="P51">
        <f t="shared" si="1"/>
        <v>0</v>
      </c>
      <c r="S51" t="s">
        <v>5148</v>
      </c>
      <c r="U51" t="s">
        <v>4893</v>
      </c>
      <c r="V51" t="s">
        <v>3703</v>
      </c>
      <c r="W51" t="str">
        <f t="shared" si="7"/>
        <v/>
      </c>
      <c r="X51">
        <f t="shared" si="2"/>
        <v>0</v>
      </c>
    </row>
    <row r="52" spans="3:24">
      <c r="C52" t="s">
        <v>5149</v>
      </c>
      <c r="E52" t="s">
        <v>4894</v>
      </c>
      <c r="F52" t="s">
        <v>3703</v>
      </c>
      <c r="G52" t="str">
        <f t="shared" si="3"/>
        <v/>
      </c>
      <c r="H52">
        <f t="shared" si="0"/>
        <v>0</v>
      </c>
      <c r="K52" t="s">
        <v>5149</v>
      </c>
      <c r="M52" t="s">
        <v>4894</v>
      </c>
      <c r="N52" t="s">
        <v>3703</v>
      </c>
      <c r="O52" t="str">
        <f t="shared" si="6"/>
        <v/>
      </c>
      <c r="P52">
        <f t="shared" si="1"/>
        <v>0</v>
      </c>
      <c r="S52" t="s">
        <v>5149</v>
      </c>
      <c r="U52" t="s">
        <v>4894</v>
      </c>
      <c r="V52" t="s">
        <v>3703</v>
      </c>
      <c r="W52" t="str">
        <f t="shared" si="7"/>
        <v/>
      </c>
      <c r="X52">
        <f t="shared" si="2"/>
        <v>0</v>
      </c>
    </row>
    <row r="53" spans="3:24">
      <c r="C53" t="s">
        <v>5150</v>
      </c>
      <c r="D53" s="8" t="s">
        <v>277</v>
      </c>
      <c r="E53" t="s">
        <v>4895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5150</v>
      </c>
      <c r="L53" s="8" t="s">
        <v>277</v>
      </c>
      <c r="M53" t="s">
        <v>4895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5150</v>
      </c>
      <c r="T53" s="8" t="s">
        <v>277</v>
      </c>
      <c r="U53" t="s">
        <v>4895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5151</v>
      </c>
      <c r="E54" t="s">
        <v>4896</v>
      </c>
      <c r="F54" t="s">
        <v>3703</v>
      </c>
      <c r="G54" t="str">
        <f t="shared" si="3"/>
        <v/>
      </c>
      <c r="H54">
        <f t="shared" si="0"/>
        <v>0</v>
      </c>
      <c r="K54" t="s">
        <v>5151</v>
      </c>
      <c r="M54" t="s">
        <v>4896</v>
      </c>
      <c r="N54" t="s">
        <v>3703</v>
      </c>
      <c r="O54" t="str">
        <f t="shared" si="6"/>
        <v/>
      </c>
      <c r="P54">
        <f t="shared" si="1"/>
        <v>0</v>
      </c>
      <c r="S54" t="s">
        <v>5151</v>
      </c>
      <c r="U54" t="s">
        <v>4896</v>
      </c>
      <c r="V54" t="s">
        <v>3703</v>
      </c>
      <c r="W54" t="str">
        <f t="shared" si="7"/>
        <v/>
      </c>
      <c r="X54">
        <f t="shared" si="2"/>
        <v>0</v>
      </c>
    </row>
    <row r="55" spans="3:24">
      <c r="C55" t="s">
        <v>5152</v>
      </c>
      <c r="D55" s="8" t="s">
        <v>277</v>
      </c>
      <c r="E55" t="s">
        <v>4897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5152</v>
      </c>
      <c r="L55" s="8" t="s">
        <v>277</v>
      </c>
      <c r="M55" t="s">
        <v>4897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5152</v>
      </c>
      <c r="T55" s="8" t="s">
        <v>277</v>
      </c>
      <c r="U55" t="s">
        <v>4897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5153</v>
      </c>
      <c r="E56" t="s">
        <v>4898</v>
      </c>
      <c r="F56" t="s">
        <v>3703</v>
      </c>
      <c r="G56" t="str">
        <f t="shared" si="3"/>
        <v/>
      </c>
      <c r="H56">
        <f t="shared" si="0"/>
        <v>0</v>
      </c>
      <c r="K56" t="s">
        <v>5153</v>
      </c>
      <c r="M56" t="s">
        <v>4898</v>
      </c>
      <c r="N56" t="s">
        <v>3703</v>
      </c>
      <c r="O56" t="str">
        <f t="shared" si="6"/>
        <v/>
      </c>
      <c r="P56">
        <f t="shared" si="1"/>
        <v>0</v>
      </c>
      <c r="S56" t="s">
        <v>5153</v>
      </c>
      <c r="U56" t="s">
        <v>4898</v>
      </c>
      <c r="V56" t="s">
        <v>3703</v>
      </c>
      <c r="W56" t="str">
        <f t="shared" si="7"/>
        <v/>
      </c>
      <c r="X56">
        <f t="shared" si="2"/>
        <v>0</v>
      </c>
    </row>
    <row r="57" spans="3:24">
      <c r="C57" t="s">
        <v>5154</v>
      </c>
      <c r="E57" t="s">
        <v>4899</v>
      </c>
      <c r="F57" t="s">
        <v>3703</v>
      </c>
      <c r="G57" t="str">
        <f t="shared" si="3"/>
        <v/>
      </c>
      <c r="H57">
        <f t="shared" si="0"/>
        <v>0</v>
      </c>
      <c r="K57" t="s">
        <v>5154</v>
      </c>
      <c r="M57" t="s">
        <v>4899</v>
      </c>
      <c r="N57" t="s">
        <v>3703</v>
      </c>
      <c r="O57" t="str">
        <f t="shared" si="6"/>
        <v/>
      </c>
      <c r="P57">
        <f t="shared" si="1"/>
        <v>0</v>
      </c>
      <c r="S57" t="s">
        <v>5154</v>
      </c>
      <c r="U57" t="s">
        <v>4899</v>
      </c>
      <c r="V57" t="s">
        <v>3703</v>
      </c>
      <c r="W57" t="str">
        <f t="shared" si="7"/>
        <v/>
      </c>
      <c r="X57">
        <f t="shared" si="2"/>
        <v>0</v>
      </c>
    </row>
    <row r="58" spans="3:24">
      <c r="C58" t="s">
        <v>5155</v>
      </c>
      <c r="E58" t="s">
        <v>4900</v>
      </c>
      <c r="F58" t="s">
        <v>3703</v>
      </c>
      <c r="G58" t="str">
        <f t="shared" si="3"/>
        <v/>
      </c>
      <c r="H58">
        <f t="shared" si="0"/>
        <v>0</v>
      </c>
      <c r="K58" t="s">
        <v>5155</v>
      </c>
      <c r="M58" t="s">
        <v>4900</v>
      </c>
      <c r="N58" t="s">
        <v>3703</v>
      </c>
      <c r="O58" t="str">
        <f t="shared" si="6"/>
        <v/>
      </c>
      <c r="P58">
        <f t="shared" si="1"/>
        <v>0</v>
      </c>
      <c r="S58" t="s">
        <v>5155</v>
      </c>
      <c r="U58" t="s">
        <v>4900</v>
      </c>
      <c r="V58" t="s">
        <v>3703</v>
      </c>
      <c r="W58" t="str">
        <f t="shared" si="7"/>
        <v/>
      </c>
      <c r="X58">
        <f t="shared" si="2"/>
        <v>0</v>
      </c>
    </row>
    <row r="59" spans="3:24">
      <c r="C59" t="s">
        <v>5156</v>
      </c>
      <c r="E59" t="s">
        <v>4901</v>
      </c>
      <c r="F59" t="s">
        <v>3703</v>
      </c>
      <c r="G59" t="str">
        <f t="shared" si="3"/>
        <v/>
      </c>
      <c r="H59">
        <f t="shared" si="0"/>
        <v>0</v>
      </c>
      <c r="K59" t="s">
        <v>5156</v>
      </c>
      <c r="M59" t="s">
        <v>4901</v>
      </c>
      <c r="N59" t="s">
        <v>3703</v>
      </c>
      <c r="O59" t="str">
        <f t="shared" si="6"/>
        <v/>
      </c>
      <c r="P59">
        <f t="shared" si="1"/>
        <v>0</v>
      </c>
      <c r="S59" t="s">
        <v>5156</v>
      </c>
      <c r="U59" t="s">
        <v>4901</v>
      </c>
      <c r="V59" t="s">
        <v>3703</v>
      </c>
      <c r="W59" t="str">
        <f t="shared" si="7"/>
        <v/>
      </c>
      <c r="X59">
        <f t="shared" si="2"/>
        <v>0</v>
      </c>
    </row>
    <row r="60" spans="3:24">
      <c r="C60" t="s">
        <v>5157</v>
      </c>
      <c r="E60" t="s">
        <v>4902</v>
      </c>
      <c r="F60" t="s">
        <v>3703</v>
      </c>
      <c r="G60" t="str">
        <f t="shared" si="3"/>
        <v/>
      </c>
      <c r="H60">
        <f t="shared" si="0"/>
        <v>0</v>
      </c>
      <c r="K60" t="s">
        <v>5157</v>
      </c>
      <c r="M60" t="s">
        <v>4902</v>
      </c>
      <c r="N60" t="s">
        <v>3703</v>
      </c>
      <c r="O60" t="str">
        <f t="shared" si="6"/>
        <v/>
      </c>
      <c r="P60">
        <f t="shared" si="1"/>
        <v>0</v>
      </c>
      <c r="S60" t="s">
        <v>5157</v>
      </c>
      <c r="U60" t="s">
        <v>4902</v>
      </c>
      <c r="V60" t="s">
        <v>3703</v>
      </c>
      <c r="W60" t="str">
        <f t="shared" si="7"/>
        <v/>
      </c>
      <c r="X60">
        <f t="shared" si="2"/>
        <v>0</v>
      </c>
    </row>
    <row r="61" spans="3:24">
      <c r="C61" t="s">
        <v>5158</v>
      </c>
      <c r="E61" t="s">
        <v>4903</v>
      </c>
      <c r="F61" t="s">
        <v>3703</v>
      </c>
      <c r="G61" t="str">
        <f t="shared" si="3"/>
        <v/>
      </c>
      <c r="H61">
        <f t="shared" si="0"/>
        <v>0</v>
      </c>
      <c r="K61" t="s">
        <v>5158</v>
      </c>
      <c r="M61" t="s">
        <v>4903</v>
      </c>
      <c r="N61" t="s">
        <v>3703</v>
      </c>
      <c r="O61" t="str">
        <f t="shared" si="6"/>
        <v/>
      </c>
      <c r="P61">
        <f t="shared" si="1"/>
        <v>0</v>
      </c>
      <c r="S61" t="s">
        <v>5158</v>
      </c>
      <c r="U61" t="s">
        <v>4903</v>
      </c>
      <c r="V61" t="s">
        <v>3703</v>
      </c>
      <c r="W61" t="str">
        <f t="shared" si="7"/>
        <v/>
      </c>
      <c r="X61">
        <f t="shared" si="2"/>
        <v>0</v>
      </c>
    </row>
    <row r="62" spans="3:24">
      <c r="C62" t="s">
        <v>5159</v>
      </c>
      <c r="E62" t="s">
        <v>4904</v>
      </c>
      <c r="F62" t="s">
        <v>3703</v>
      </c>
      <c r="G62" t="str">
        <f t="shared" si="3"/>
        <v/>
      </c>
      <c r="H62">
        <f t="shared" si="0"/>
        <v>0</v>
      </c>
      <c r="K62" t="s">
        <v>5159</v>
      </c>
      <c r="M62" t="s">
        <v>4904</v>
      </c>
      <c r="N62" t="s">
        <v>3703</v>
      </c>
      <c r="O62" t="str">
        <f t="shared" si="6"/>
        <v/>
      </c>
      <c r="P62">
        <f t="shared" si="1"/>
        <v>0</v>
      </c>
      <c r="S62" t="s">
        <v>5159</v>
      </c>
      <c r="U62" t="s">
        <v>4904</v>
      </c>
      <c r="V62" t="s">
        <v>3703</v>
      </c>
      <c r="W62" t="str">
        <f t="shared" si="7"/>
        <v/>
      </c>
      <c r="X62">
        <f t="shared" si="2"/>
        <v>0</v>
      </c>
    </row>
    <row r="63" spans="3:24">
      <c r="C63" t="s">
        <v>5160</v>
      </c>
      <c r="E63" t="s">
        <v>4905</v>
      </c>
      <c r="F63" t="s">
        <v>3703</v>
      </c>
      <c r="G63" t="str">
        <f t="shared" si="3"/>
        <v/>
      </c>
      <c r="H63">
        <f t="shared" si="0"/>
        <v>0</v>
      </c>
      <c r="K63" t="s">
        <v>5160</v>
      </c>
      <c r="M63" t="s">
        <v>4905</v>
      </c>
      <c r="N63" t="s">
        <v>3703</v>
      </c>
      <c r="O63" t="str">
        <f t="shared" si="6"/>
        <v/>
      </c>
      <c r="P63">
        <f t="shared" si="1"/>
        <v>0</v>
      </c>
      <c r="S63" t="s">
        <v>5160</v>
      </c>
      <c r="U63" t="s">
        <v>4905</v>
      </c>
      <c r="V63" t="s">
        <v>3703</v>
      </c>
      <c r="W63" t="str">
        <f t="shared" si="7"/>
        <v/>
      </c>
      <c r="X63">
        <f t="shared" si="2"/>
        <v>0</v>
      </c>
    </row>
    <row r="64" spans="3:24">
      <c r="C64" t="s">
        <v>5161</v>
      </c>
      <c r="E64" t="s">
        <v>4906</v>
      </c>
      <c r="F64" t="s">
        <v>3703</v>
      </c>
      <c r="G64" t="str">
        <f t="shared" si="3"/>
        <v/>
      </c>
      <c r="H64">
        <f t="shared" si="0"/>
        <v>0</v>
      </c>
      <c r="K64" t="s">
        <v>5161</v>
      </c>
      <c r="M64" t="s">
        <v>4906</v>
      </c>
      <c r="N64" t="s">
        <v>3703</v>
      </c>
      <c r="O64" t="str">
        <f t="shared" si="6"/>
        <v/>
      </c>
      <c r="P64">
        <f t="shared" si="1"/>
        <v>0</v>
      </c>
      <c r="S64" t="s">
        <v>5161</v>
      </c>
      <c r="U64" t="s">
        <v>4906</v>
      </c>
      <c r="V64" t="s">
        <v>3703</v>
      </c>
      <c r="W64" t="str">
        <f t="shared" si="7"/>
        <v/>
      </c>
      <c r="X64">
        <f t="shared" si="2"/>
        <v>0</v>
      </c>
    </row>
    <row r="65" spans="3:24">
      <c r="C65" t="s">
        <v>5162</v>
      </c>
      <c r="E65" t="s">
        <v>4907</v>
      </c>
      <c r="F65" t="s">
        <v>3703</v>
      </c>
      <c r="G65" t="str">
        <f t="shared" si="3"/>
        <v/>
      </c>
      <c r="H65">
        <f t="shared" si="0"/>
        <v>0</v>
      </c>
      <c r="K65" t="s">
        <v>5162</v>
      </c>
      <c r="M65" t="s">
        <v>4907</v>
      </c>
      <c r="N65" t="s">
        <v>3703</v>
      </c>
      <c r="O65" t="str">
        <f t="shared" si="6"/>
        <v/>
      </c>
      <c r="P65">
        <f t="shared" si="1"/>
        <v>0</v>
      </c>
      <c r="S65" t="s">
        <v>5162</v>
      </c>
      <c r="U65" t="s">
        <v>4907</v>
      </c>
      <c r="V65" t="s">
        <v>3703</v>
      </c>
      <c r="W65" t="str">
        <f t="shared" si="7"/>
        <v/>
      </c>
      <c r="X65">
        <f t="shared" si="2"/>
        <v>0</v>
      </c>
    </row>
    <row r="66" spans="3:24">
      <c r="C66" t="s">
        <v>5163</v>
      </c>
      <c r="E66" t="s">
        <v>4908</v>
      </c>
      <c r="F66" t="s">
        <v>3703</v>
      </c>
      <c r="G66" t="str">
        <f t="shared" si="3"/>
        <v/>
      </c>
      <c r="H66">
        <f t="shared" si="0"/>
        <v>0</v>
      </c>
      <c r="K66" t="s">
        <v>5163</v>
      </c>
      <c r="M66" t="s">
        <v>4908</v>
      </c>
      <c r="N66" t="s">
        <v>3703</v>
      </c>
      <c r="O66" t="str">
        <f t="shared" si="6"/>
        <v/>
      </c>
      <c r="P66">
        <f t="shared" si="1"/>
        <v>0</v>
      </c>
      <c r="S66" t="s">
        <v>5163</v>
      </c>
      <c r="U66" t="s">
        <v>4908</v>
      </c>
      <c r="V66" t="s">
        <v>3703</v>
      </c>
      <c r="W66" t="str">
        <f t="shared" si="7"/>
        <v/>
      </c>
      <c r="X66">
        <f t="shared" si="2"/>
        <v>0</v>
      </c>
    </row>
    <row r="67" spans="3:24">
      <c r="C67" t="s">
        <v>5164</v>
      </c>
      <c r="E67" t="s">
        <v>4909</v>
      </c>
      <c r="F67" t="s">
        <v>3703</v>
      </c>
      <c r="G67" t="str">
        <f t="shared" si="3"/>
        <v/>
      </c>
      <c r="H67">
        <f t="shared" si="0"/>
        <v>0</v>
      </c>
      <c r="K67" t="s">
        <v>5164</v>
      </c>
      <c r="M67" t="s">
        <v>4909</v>
      </c>
      <c r="N67" t="s">
        <v>3703</v>
      </c>
      <c r="O67" t="str">
        <f t="shared" si="6"/>
        <v/>
      </c>
      <c r="P67">
        <f t="shared" si="1"/>
        <v>0</v>
      </c>
      <c r="S67" t="s">
        <v>5164</v>
      </c>
      <c r="U67" t="s">
        <v>4909</v>
      </c>
      <c r="V67" t="s">
        <v>3703</v>
      </c>
      <c r="W67" t="str">
        <f t="shared" si="7"/>
        <v/>
      </c>
      <c r="X67">
        <f t="shared" si="2"/>
        <v>0</v>
      </c>
    </row>
    <row r="68" spans="3:24">
      <c r="C68" t="s">
        <v>5165</v>
      </c>
      <c r="E68" t="s">
        <v>4911</v>
      </c>
      <c r="F68" t="s">
        <v>3703</v>
      </c>
      <c r="G68" t="str">
        <f t="shared" si="3"/>
        <v/>
      </c>
      <c r="H68">
        <f t="shared" si="0"/>
        <v>0</v>
      </c>
      <c r="K68" t="s">
        <v>5165</v>
      </c>
      <c r="M68" t="s">
        <v>4911</v>
      </c>
      <c r="N68" t="s">
        <v>3703</v>
      </c>
      <c r="O68" t="str">
        <f t="shared" si="6"/>
        <v/>
      </c>
      <c r="P68">
        <f t="shared" si="1"/>
        <v>0</v>
      </c>
      <c r="S68" t="s">
        <v>5165</v>
      </c>
      <c r="U68" t="s">
        <v>4911</v>
      </c>
      <c r="V68" t="s">
        <v>3703</v>
      </c>
      <c r="W68" t="str">
        <f t="shared" si="7"/>
        <v/>
      </c>
      <c r="X68">
        <f t="shared" si="2"/>
        <v>0</v>
      </c>
    </row>
    <row r="69" spans="3:24">
      <c r="C69" t="s">
        <v>5166</v>
      </c>
      <c r="E69" t="s">
        <v>4912</v>
      </c>
      <c r="F69" t="s">
        <v>3703</v>
      </c>
      <c r="G69" t="str">
        <f t="shared" si="3"/>
        <v/>
      </c>
      <c r="H69">
        <f t="shared" si="0"/>
        <v>0</v>
      </c>
      <c r="K69" t="s">
        <v>5166</v>
      </c>
      <c r="M69" t="s">
        <v>4912</v>
      </c>
      <c r="N69" t="s">
        <v>3703</v>
      </c>
      <c r="O69" t="str">
        <f t="shared" si="6"/>
        <v/>
      </c>
      <c r="P69">
        <f t="shared" si="1"/>
        <v>0</v>
      </c>
      <c r="S69" t="s">
        <v>5166</v>
      </c>
      <c r="U69" t="s">
        <v>4912</v>
      </c>
      <c r="V69" t="s">
        <v>3703</v>
      </c>
      <c r="W69" t="str">
        <f t="shared" si="7"/>
        <v/>
      </c>
      <c r="X69">
        <f t="shared" si="2"/>
        <v>0</v>
      </c>
    </row>
    <row r="70" spans="3:24">
      <c r="C70" t="s">
        <v>5167</v>
      </c>
      <c r="E70" t="s">
        <v>4913</v>
      </c>
      <c r="F70" t="s">
        <v>3703</v>
      </c>
      <c r="G70" t="str">
        <f t="shared" si="3"/>
        <v/>
      </c>
      <c r="H70">
        <f t="shared" si="0"/>
        <v>0</v>
      </c>
      <c r="K70" t="s">
        <v>5167</v>
      </c>
      <c r="M70" t="s">
        <v>4913</v>
      </c>
      <c r="N70" t="s">
        <v>3703</v>
      </c>
      <c r="O70" t="str">
        <f t="shared" si="6"/>
        <v/>
      </c>
      <c r="P70">
        <f t="shared" si="1"/>
        <v>0</v>
      </c>
      <c r="S70" t="s">
        <v>5167</v>
      </c>
      <c r="U70" t="s">
        <v>4913</v>
      </c>
      <c r="V70" t="s">
        <v>3703</v>
      </c>
      <c r="W70" t="str">
        <f t="shared" si="7"/>
        <v/>
      </c>
      <c r="X70">
        <f t="shared" si="2"/>
        <v>0</v>
      </c>
    </row>
    <row r="71" spans="3:24">
      <c r="C71" t="s">
        <v>5168</v>
      </c>
      <c r="E71" t="s">
        <v>4914</v>
      </c>
      <c r="F71" t="s">
        <v>3703</v>
      </c>
      <c r="G71" t="str">
        <f t="shared" si="3"/>
        <v/>
      </c>
      <c r="H71">
        <f t="shared" si="0"/>
        <v>0</v>
      </c>
      <c r="K71" t="s">
        <v>5168</v>
      </c>
      <c r="M71" t="s">
        <v>4914</v>
      </c>
      <c r="N71" t="s">
        <v>3703</v>
      </c>
      <c r="O71" t="str">
        <f t="shared" si="6"/>
        <v/>
      </c>
      <c r="P71">
        <f t="shared" si="1"/>
        <v>0</v>
      </c>
      <c r="S71" t="s">
        <v>5168</v>
      </c>
      <c r="U71" t="s">
        <v>4914</v>
      </c>
      <c r="V71" t="s">
        <v>3703</v>
      </c>
      <c r="W71" t="str">
        <f t="shared" si="7"/>
        <v/>
      </c>
      <c r="X71">
        <f t="shared" si="2"/>
        <v>0</v>
      </c>
    </row>
    <row r="72" spans="3:24">
      <c r="C72" t="s">
        <v>5169</v>
      </c>
      <c r="E72" t="s">
        <v>4915</v>
      </c>
      <c r="F72" t="s">
        <v>3703</v>
      </c>
      <c r="G72" t="str">
        <f t="shared" si="3"/>
        <v/>
      </c>
      <c r="H72">
        <f t="shared" si="0"/>
        <v>0</v>
      </c>
      <c r="K72" t="s">
        <v>5169</v>
      </c>
      <c r="M72" t="s">
        <v>4915</v>
      </c>
      <c r="N72" t="s">
        <v>3703</v>
      </c>
      <c r="O72" t="str">
        <f t="shared" si="6"/>
        <v/>
      </c>
      <c r="P72">
        <f t="shared" si="1"/>
        <v>0</v>
      </c>
      <c r="S72" t="s">
        <v>5169</v>
      </c>
      <c r="U72" t="s">
        <v>4915</v>
      </c>
      <c r="V72" t="s">
        <v>3703</v>
      </c>
      <c r="W72" t="str">
        <f t="shared" si="7"/>
        <v/>
      </c>
      <c r="X72">
        <f t="shared" si="2"/>
        <v>0</v>
      </c>
    </row>
    <row r="73" spans="3:24">
      <c r="C73" t="s">
        <v>5170</v>
      </c>
      <c r="D73" s="8" t="s">
        <v>1</v>
      </c>
      <c r="E73" t="s">
        <v>4916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5170</v>
      </c>
      <c r="L73" s="8" t="s">
        <v>1</v>
      </c>
      <c r="M73" t="s">
        <v>4916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5170</v>
      </c>
      <c r="T73" s="8" t="s">
        <v>1</v>
      </c>
      <c r="U73" t="s">
        <v>4916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5171</v>
      </c>
      <c r="D74" s="8" t="s">
        <v>277</v>
      </c>
      <c r="E74" t="s">
        <v>4919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5171</v>
      </c>
      <c r="L74" s="8" t="s">
        <v>277</v>
      </c>
      <c r="M74" t="s">
        <v>4919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5171</v>
      </c>
      <c r="T74" s="8" t="s">
        <v>277</v>
      </c>
      <c r="U74" t="s">
        <v>4919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5172</v>
      </c>
      <c r="E75" t="s">
        <v>4917</v>
      </c>
      <c r="F75" t="s">
        <v>3703</v>
      </c>
      <c r="G75" t="str">
        <f t="shared" si="8"/>
        <v/>
      </c>
      <c r="H75">
        <f t="shared" ref="H75:H138" si="9">LEN(D75)</f>
        <v>0</v>
      </c>
      <c r="K75" t="s">
        <v>5172</v>
      </c>
      <c r="M75" t="s">
        <v>4917</v>
      </c>
      <c r="N75" t="s">
        <v>3703</v>
      </c>
      <c r="O75" t="str">
        <f t="shared" si="6"/>
        <v/>
      </c>
      <c r="P75">
        <f t="shared" ref="P75:P138" si="10">LEN(L75)</f>
        <v>0</v>
      </c>
      <c r="S75" t="s">
        <v>5172</v>
      </c>
      <c r="U75" t="s">
        <v>4917</v>
      </c>
      <c r="V75" t="s">
        <v>3703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5173</v>
      </c>
      <c r="D76" s="8" t="s">
        <v>277</v>
      </c>
      <c r="E76" t="s">
        <v>4918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5173</v>
      </c>
      <c r="L76" s="8" t="s">
        <v>277</v>
      </c>
      <c r="M76" t="s">
        <v>4918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5173</v>
      </c>
      <c r="T76" s="8" t="s">
        <v>277</v>
      </c>
      <c r="U76" t="s">
        <v>4918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5174</v>
      </c>
      <c r="E77" t="s">
        <v>4920</v>
      </c>
      <c r="F77" t="s">
        <v>3703</v>
      </c>
      <c r="G77" t="str">
        <f t="shared" si="8"/>
        <v/>
      </c>
      <c r="H77">
        <f t="shared" si="9"/>
        <v>0</v>
      </c>
      <c r="K77" t="s">
        <v>5174</v>
      </c>
      <c r="M77" t="s">
        <v>4920</v>
      </c>
      <c r="N77" t="s">
        <v>3703</v>
      </c>
      <c r="O77" t="str">
        <f t="shared" si="6"/>
        <v/>
      </c>
      <c r="P77">
        <f t="shared" si="10"/>
        <v>0</v>
      </c>
      <c r="S77" t="s">
        <v>5174</v>
      </c>
      <c r="U77" t="s">
        <v>4920</v>
      </c>
      <c r="V77" t="s">
        <v>3703</v>
      </c>
      <c r="W77" t="str">
        <f t="shared" si="7"/>
        <v/>
      </c>
      <c r="X77">
        <f t="shared" si="11"/>
        <v>0</v>
      </c>
    </row>
    <row r="78" spans="3:24">
      <c r="C78" t="s">
        <v>5175</v>
      </c>
      <c r="E78" t="s">
        <v>4921</v>
      </c>
      <c r="F78" t="s">
        <v>3703</v>
      </c>
      <c r="G78" t="str">
        <f t="shared" si="8"/>
        <v/>
      </c>
      <c r="H78">
        <f t="shared" si="9"/>
        <v>0</v>
      </c>
      <c r="K78" t="s">
        <v>5175</v>
      </c>
      <c r="M78" t="s">
        <v>4921</v>
      </c>
      <c r="N78" t="s">
        <v>3703</v>
      </c>
      <c r="O78" t="str">
        <f t="shared" si="6"/>
        <v/>
      </c>
      <c r="P78">
        <f t="shared" si="10"/>
        <v>0</v>
      </c>
      <c r="S78" t="s">
        <v>5175</v>
      </c>
      <c r="U78" t="s">
        <v>4921</v>
      </c>
      <c r="V78" t="s">
        <v>3703</v>
      </c>
      <c r="W78" t="str">
        <f t="shared" si="7"/>
        <v/>
      </c>
      <c r="X78">
        <f t="shared" si="11"/>
        <v>0</v>
      </c>
    </row>
    <row r="79" spans="3:24">
      <c r="C79" t="s">
        <v>5176</v>
      </c>
      <c r="E79" t="s">
        <v>4922</v>
      </c>
      <c r="F79" t="s">
        <v>3703</v>
      </c>
      <c r="G79" t="str">
        <f t="shared" si="8"/>
        <v/>
      </c>
      <c r="H79">
        <f t="shared" si="9"/>
        <v>0</v>
      </c>
      <c r="K79" t="s">
        <v>5176</v>
      </c>
      <c r="M79" t="s">
        <v>4922</v>
      </c>
      <c r="N79" t="s">
        <v>3703</v>
      </c>
      <c r="O79" t="str">
        <f t="shared" si="6"/>
        <v/>
      </c>
      <c r="P79">
        <f t="shared" si="10"/>
        <v>0</v>
      </c>
      <c r="S79" t="s">
        <v>5176</v>
      </c>
      <c r="U79" t="s">
        <v>4922</v>
      </c>
      <c r="V79" t="s">
        <v>3703</v>
      </c>
      <c r="W79" t="str">
        <f t="shared" si="7"/>
        <v/>
      </c>
      <c r="X79">
        <f t="shared" si="11"/>
        <v>0</v>
      </c>
    </row>
    <row r="80" spans="3:24">
      <c r="C80" t="s">
        <v>5177</v>
      </c>
      <c r="D80" s="8" t="s">
        <v>277</v>
      </c>
      <c r="E80" t="s">
        <v>4923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5177</v>
      </c>
      <c r="L80" s="8" t="s">
        <v>277</v>
      </c>
      <c r="M80" t="s">
        <v>4923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5177</v>
      </c>
      <c r="T80" s="8" t="s">
        <v>277</v>
      </c>
      <c r="U80" t="s">
        <v>4923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5178</v>
      </c>
      <c r="E81" t="s">
        <v>4924</v>
      </c>
      <c r="F81" t="s">
        <v>3703</v>
      </c>
      <c r="G81" t="str">
        <f t="shared" si="8"/>
        <v/>
      </c>
      <c r="H81">
        <f t="shared" si="9"/>
        <v>0</v>
      </c>
      <c r="K81" t="s">
        <v>5178</v>
      </c>
      <c r="M81" t="s">
        <v>4924</v>
      </c>
      <c r="N81" t="s">
        <v>3703</v>
      </c>
      <c r="O81" t="str">
        <f t="shared" si="6"/>
        <v/>
      </c>
      <c r="P81">
        <f t="shared" si="10"/>
        <v>0</v>
      </c>
      <c r="S81" t="s">
        <v>5178</v>
      </c>
      <c r="U81" t="s">
        <v>4924</v>
      </c>
      <c r="V81" t="s">
        <v>3703</v>
      </c>
      <c r="W81" t="str">
        <f t="shared" si="7"/>
        <v/>
      </c>
      <c r="X81">
        <f t="shared" si="11"/>
        <v>0</v>
      </c>
    </row>
    <row r="82" spans="3:24">
      <c r="C82" t="s">
        <v>5179</v>
      </c>
      <c r="E82" t="s">
        <v>4925</v>
      </c>
      <c r="F82" t="s">
        <v>3703</v>
      </c>
      <c r="G82" t="str">
        <f t="shared" si="8"/>
        <v/>
      </c>
      <c r="H82">
        <f t="shared" si="9"/>
        <v>0</v>
      </c>
      <c r="K82" t="s">
        <v>5179</v>
      </c>
      <c r="M82" t="s">
        <v>4925</v>
      </c>
      <c r="N82" t="s">
        <v>3703</v>
      </c>
      <c r="O82" t="str">
        <f t="shared" si="6"/>
        <v/>
      </c>
      <c r="P82">
        <f t="shared" si="10"/>
        <v>0</v>
      </c>
      <c r="S82" t="s">
        <v>5179</v>
      </c>
      <c r="U82" t="s">
        <v>4925</v>
      </c>
      <c r="V82" t="s">
        <v>3703</v>
      </c>
      <c r="W82" t="str">
        <f t="shared" si="7"/>
        <v/>
      </c>
      <c r="X82">
        <f t="shared" si="11"/>
        <v>0</v>
      </c>
    </row>
    <row r="83" spans="3:24">
      <c r="C83" t="s">
        <v>5180</v>
      </c>
      <c r="E83" t="s">
        <v>4926</v>
      </c>
      <c r="F83" t="s">
        <v>3703</v>
      </c>
      <c r="G83" t="str">
        <f t="shared" si="8"/>
        <v/>
      </c>
      <c r="H83">
        <f t="shared" si="9"/>
        <v>0</v>
      </c>
      <c r="K83" t="s">
        <v>5180</v>
      </c>
      <c r="M83" t="s">
        <v>4926</v>
      </c>
      <c r="N83" t="s">
        <v>3703</v>
      </c>
      <c r="O83" t="str">
        <f t="shared" si="6"/>
        <v/>
      </c>
      <c r="P83">
        <f t="shared" si="10"/>
        <v>0</v>
      </c>
      <c r="S83" t="s">
        <v>5180</v>
      </c>
      <c r="U83" t="s">
        <v>4926</v>
      </c>
      <c r="V83" t="s">
        <v>3703</v>
      </c>
      <c r="W83" t="str">
        <f t="shared" si="7"/>
        <v/>
      </c>
      <c r="X83">
        <f t="shared" si="11"/>
        <v>0</v>
      </c>
    </row>
    <row r="84" spans="3:24">
      <c r="C84" t="s">
        <v>5181</v>
      </c>
      <c r="E84" t="s">
        <v>4927</v>
      </c>
      <c r="F84" t="s">
        <v>3703</v>
      </c>
      <c r="G84" t="str">
        <f t="shared" si="8"/>
        <v/>
      </c>
      <c r="H84">
        <f t="shared" si="9"/>
        <v>0</v>
      </c>
      <c r="K84" t="s">
        <v>5181</v>
      </c>
      <c r="M84" t="s">
        <v>4927</v>
      </c>
      <c r="N84" t="s">
        <v>3703</v>
      </c>
      <c r="O84" t="str">
        <f t="shared" si="6"/>
        <v/>
      </c>
      <c r="P84">
        <f t="shared" si="10"/>
        <v>0</v>
      </c>
      <c r="S84" t="s">
        <v>5181</v>
      </c>
      <c r="U84" t="s">
        <v>4927</v>
      </c>
      <c r="V84" t="s">
        <v>3703</v>
      </c>
      <c r="W84" t="str">
        <f t="shared" si="7"/>
        <v/>
      </c>
      <c r="X84">
        <f t="shared" si="11"/>
        <v>0</v>
      </c>
    </row>
    <row r="85" spans="3:24">
      <c r="C85" t="s">
        <v>5182</v>
      </c>
      <c r="E85" t="s">
        <v>4928</v>
      </c>
      <c r="F85" t="s">
        <v>3703</v>
      </c>
      <c r="G85" t="str">
        <f t="shared" si="8"/>
        <v/>
      </c>
      <c r="H85">
        <f t="shared" si="9"/>
        <v>0</v>
      </c>
      <c r="K85" t="s">
        <v>5182</v>
      </c>
      <c r="M85" t="s">
        <v>4928</v>
      </c>
      <c r="N85" t="s">
        <v>3703</v>
      </c>
      <c r="O85" t="str">
        <f t="shared" si="6"/>
        <v/>
      </c>
      <c r="P85">
        <f t="shared" si="10"/>
        <v>0</v>
      </c>
      <c r="S85" t="s">
        <v>5182</v>
      </c>
      <c r="U85" t="s">
        <v>4928</v>
      </c>
      <c r="V85" t="s">
        <v>3703</v>
      </c>
      <c r="W85" t="str">
        <f t="shared" si="7"/>
        <v/>
      </c>
      <c r="X85">
        <f t="shared" si="11"/>
        <v>0</v>
      </c>
    </row>
    <row r="86" spans="3:24">
      <c r="C86" t="s">
        <v>5183</v>
      </c>
      <c r="D86" s="8" t="s">
        <v>277</v>
      </c>
      <c r="E86" t="s">
        <v>4664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5183</v>
      </c>
      <c r="L86" s="8" t="s">
        <v>277</v>
      </c>
      <c r="M86" t="s">
        <v>4664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5183</v>
      </c>
      <c r="T86" s="8" t="s">
        <v>277</v>
      </c>
      <c r="U86" t="s">
        <v>4664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5184</v>
      </c>
      <c r="D87" s="8" t="s">
        <v>277</v>
      </c>
      <c r="E87" t="s">
        <v>4929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5184</v>
      </c>
      <c r="L87" s="8" t="s">
        <v>277</v>
      </c>
      <c r="M87" t="s">
        <v>4929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5184</v>
      </c>
      <c r="T87" s="8" t="s">
        <v>277</v>
      </c>
      <c r="U87" t="s">
        <v>4929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5185</v>
      </c>
      <c r="E88" t="s">
        <v>4930</v>
      </c>
      <c r="F88" t="s">
        <v>3703</v>
      </c>
      <c r="G88" t="str">
        <f t="shared" si="8"/>
        <v/>
      </c>
      <c r="H88">
        <f t="shared" si="9"/>
        <v>0</v>
      </c>
      <c r="K88" t="s">
        <v>5185</v>
      </c>
      <c r="M88" t="s">
        <v>4930</v>
      </c>
      <c r="N88" t="s">
        <v>3703</v>
      </c>
      <c r="O88" t="str">
        <f t="shared" si="12"/>
        <v/>
      </c>
      <c r="P88">
        <f t="shared" si="10"/>
        <v>0</v>
      </c>
      <c r="S88" t="s">
        <v>5185</v>
      </c>
      <c r="U88" t="s">
        <v>4930</v>
      </c>
      <c r="V88" t="s">
        <v>3703</v>
      </c>
      <c r="W88" t="str">
        <f t="shared" si="13"/>
        <v/>
      </c>
      <c r="X88">
        <f t="shared" si="11"/>
        <v>0</v>
      </c>
    </row>
    <row r="89" spans="3:24">
      <c r="C89" t="s">
        <v>5186</v>
      </c>
      <c r="E89" t="s">
        <v>4931</v>
      </c>
      <c r="F89" t="s">
        <v>3703</v>
      </c>
      <c r="G89" t="str">
        <f t="shared" si="8"/>
        <v/>
      </c>
      <c r="H89">
        <f t="shared" si="9"/>
        <v>0</v>
      </c>
      <c r="K89" t="s">
        <v>5186</v>
      </c>
      <c r="M89" t="s">
        <v>4931</v>
      </c>
      <c r="N89" t="s">
        <v>3703</v>
      </c>
      <c r="O89" t="str">
        <f t="shared" si="12"/>
        <v/>
      </c>
      <c r="P89">
        <f t="shared" si="10"/>
        <v>0</v>
      </c>
      <c r="S89" t="s">
        <v>5186</v>
      </c>
      <c r="U89" t="s">
        <v>4931</v>
      </c>
      <c r="V89" t="s">
        <v>3703</v>
      </c>
      <c r="W89" t="str">
        <f t="shared" si="13"/>
        <v/>
      </c>
      <c r="X89">
        <f t="shared" si="11"/>
        <v>0</v>
      </c>
    </row>
    <row r="90" spans="3:24">
      <c r="C90" t="s">
        <v>5187</v>
      </c>
      <c r="E90" t="s">
        <v>4932</v>
      </c>
      <c r="F90" t="s">
        <v>3703</v>
      </c>
      <c r="G90" t="str">
        <f t="shared" si="8"/>
        <v/>
      </c>
      <c r="H90">
        <f t="shared" si="9"/>
        <v>0</v>
      </c>
      <c r="K90" t="s">
        <v>5187</v>
      </c>
      <c r="M90" t="s">
        <v>4932</v>
      </c>
      <c r="N90" t="s">
        <v>3703</v>
      </c>
      <c r="O90" t="str">
        <f t="shared" si="12"/>
        <v/>
      </c>
      <c r="P90">
        <f t="shared" si="10"/>
        <v>0</v>
      </c>
      <c r="S90" t="s">
        <v>5187</v>
      </c>
      <c r="U90" t="s">
        <v>4932</v>
      </c>
      <c r="V90" t="s">
        <v>3703</v>
      </c>
      <c r="W90" t="str">
        <f t="shared" si="13"/>
        <v/>
      </c>
      <c r="X90">
        <f t="shared" si="11"/>
        <v>0</v>
      </c>
    </row>
    <row r="91" spans="3:24">
      <c r="C91" t="s">
        <v>5188</v>
      </c>
      <c r="E91" t="s">
        <v>4933</v>
      </c>
      <c r="F91" t="s">
        <v>3703</v>
      </c>
      <c r="G91" t="str">
        <f t="shared" si="8"/>
        <v/>
      </c>
      <c r="H91">
        <f t="shared" si="9"/>
        <v>0</v>
      </c>
      <c r="K91" t="s">
        <v>5188</v>
      </c>
      <c r="M91" t="s">
        <v>4933</v>
      </c>
      <c r="N91" t="s">
        <v>3703</v>
      </c>
      <c r="O91" t="str">
        <f t="shared" si="12"/>
        <v/>
      </c>
      <c r="P91">
        <f t="shared" si="10"/>
        <v>0</v>
      </c>
      <c r="S91" t="s">
        <v>5188</v>
      </c>
      <c r="U91" t="s">
        <v>4933</v>
      </c>
      <c r="V91" t="s">
        <v>3703</v>
      </c>
      <c r="W91" t="str">
        <f t="shared" si="13"/>
        <v/>
      </c>
      <c r="X91">
        <f t="shared" si="11"/>
        <v>0</v>
      </c>
    </row>
    <row r="92" spans="3:24">
      <c r="C92" t="s">
        <v>5189</v>
      </c>
      <c r="E92" t="s">
        <v>4934</v>
      </c>
      <c r="F92" t="s">
        <v>3703</v>
      </c>
      <c r="G92" t="str">
        <f t="shared" si="8"/>
        <v/>
      </c>
      <c r="H92">
        <f t="shared" si="9"/>
        <v>0</v>
      </c>
      <c r="K92" t="s">
        <v>5189</v>
      </c>
      <c r="M92" t="s">
        <v>4934</v>
      </c>
      <c r="N92" t="s">
        <v>3703</v>
      </c>
      <c r="O92" t="str">
        <f t="shared" si="12"/>
        <v/>
      </c>
      <c r="P92">
        <f t="shared" si="10"/>
        <v>0</v>
      </c>
      <c r="S92" t="s">
        <v>5189</v>
      </c>
      <c r="U92" t="s">
        <v>4934</v>
      </c>
      <c r="V92" t="s">
        <v>3703</v>
      </c>
      <c r="W92" t="str">
        <f t="shared" si="13"/>
        <v/>
      </c>
      <c r="X92">
        <f t="shared" si="11"/>
        <v>0</v>
      </c>
    </row>
    <row r="93" spans="3:24">
      <c r="C93" t="s">
        <v>5190</v>
      </c>
      <c r="E93" t="s">
        <v>4935</v>
      </c>
      <c r="F93" t="s">
        <v>3703</v>
      </c>
      <c r="G93" t="str">
        <f t="shared" si="8"/>
        <v/>
      </c>
      <c r="H93">
        <f t="shared" si="9"/>
        <v>0</v>
      </c>
      <c r="K93" t="s">
        <v>5190</v>
      </c>
      <c r="M93" t="s">
        <v>4935</v>
      </c>
      <c r="N93" t="s">
        <v>3703</v>
      </c>
      <c r="O93" t="str">
        <f t="shared" si="12"/>
        <v/>
      </c>
      <c r="P93">
        <f t="shared" si="10"/>
        <v>0</v>
      </c>
      <c r="S93" t="s">
        <v>5190</v>
      </c>
      <c r="U93" t="s">
        <v>4935</v>
      </c>
      <c r="V93" t="s">
        <v>3703</v>
      </c>
      <c r="W93" t="str">
        <f t="shared" si="13"/>
        <v/>
      </c>
      <c r="X93">
        <f t="shared" si="11"/>
        <v>0</v>
      </c>
    </row>
    <row r="94" spans="3:24">
      <c r="C94" t="s">
        <v>5191</v>
      </c>
      <c r="E94" t="s">
        <v>4936</v>
      </c>
      <c r="F94" t="s">
        <v>3703</v>
      </c>
      <c r="G94" t="str">
        <f t="shared" si="8"/>
        <v/>
      </c>
      <c r="H94">
        <f t="shared" si="9"/>
        <v>0</v>
      </c>
      <c r="K94" t="s">
        <v>5191</v>
      </c>
      <c r="M94" t="s">
        <v>4936</v>
      </c>
      <c r="N94" t="s">
        <v>3703</v>
      </c>
      <c r="O94" t="str">
        <f t="shared" si="12"/>
        <v/>
      </c>
      <c r="P94">
        <f t="shared" si="10"/>
        <v>0</v>
      </c>
      <c r="S94" t="s">
        <v>5191</v>
      </c>
      <c r="U94" t="s">
        <v>4936</v>
      </c>
      <c r="V94" t="s">
        <v>3703</v>
      </c>
      <c r="W94" t="str">
        <f t="shared" si="13"/>
        <v/>
      </c>
      <c r="X94">
        <f t="shared" si="11"/>
        <v>0</v>
      </c>
    </row>
    <row r="95" spans="3:24">
      <c r="C95" t="s">
        <v>5192</v>
      </c>
      <c r="E95" t="s">
        <v>4937</v>
      </c>
      <c r="F95" t="s">
        <v>3703</v>
      </c>
      <c r="G95" t="str">
        <f t="shared" si="8"/>
        <v/>
      </c>
      <c r="H95">
        <f t="shared" si="9"/>
        <v>0</v>
      </c>
      <c r="K95" t="s">
        <v>5192</v>
      </c>
      <c r="M95" t="s">
        <v>4937</v>
      </c>
      <c r="N95" t="s">
        <v>3703</v>
      </c>
      <c r="O95" t="str">
        <f t="shared" si="12"/>
        <v/>
      </c>
      <c r="P95">
        <f t="shared" si="10"/>
        <v>0</v>
      </c>
      <c r="S95" t="s">
        <v>5192</v>
      </c>
      <c r="U95" t="s">
        <v>4937</v>
      </c>
      <c r="V95" t="s">
        <v>3703</v>
      </c>
      <c r="W95" t="str">
        <f t="shared" si="13"/>
        <v/>
      </c>
      <c r="X95">
        <f t="shared" si="11"/>
        <v>0</v>
      </c>
    </row>
    <row r="96" spans="3:24">
      <c r="C96" t="s">
        <v>5193</v>
      </c>
      <c r="E96" t="s">
        <v>4938</v>
      </c>
      <c r="F96" t="s">
        <v>3703</v>
      </c>
      <c r="G96" t="str">
        <f t="shared" si="8"/>
        <v/>
      </c>
      <c r="H96">
        <f t="shared" si="9"/>
        <v>0</v>
      </c>
      <c r="K96" t="s">
        <v>5193</v>
      </c>
      <c r="M96" t="s">
        <v>4938</v>
      </c>
      <c r="N96" t="s">
        <v>3703</v>
      </c>
      <c r="O96" t="str">
        <f t="shared" si="12"/>
        <v/>
      </c>
      <c r="P96">
        <f t="shared" si="10"/>
        <v>0</v>
      </c>
      <c r="S96" t="s">
        <v>5193</v>
      </c>
      <c r="U96" t="s">
        <v>4938</v>
      </c>
      <c r="V96" t="s">
        <v>3703</v>
      </c>
      <c r="W96" t="str">
        <f t="shared" si="13"/>
        <v/>
      </c>
      <c r="X96">
        <f t="shared" si="11"/>
        <v>0</v>
      </c>
    </row>
    <row r="97" spans="3:24">
      <c r="C97" t="s">
        <v>5194</v>
      </c>
      <c r="E97" t="s">
        <v>4939</v>
      </c>
      <c r="F97" t="s">
        <v>3703</v>
      </c>
      <c r="G97" t="str">
        <f t="shared" si="8"/>
        <v/>
      </c>
      <c r="H97">
        <f t="shared" si="9"/>
        <v>0</v>
      </c>
      <c r="K97" t="s">
        <v>5194</v>
      </c>
      <c r="M97" t="s">
        <v>4939</v>
      </c>
      <c r="N97" t="s">
        <v>3703</v>
      </c>
      <c r="O97" t="str">
        <f t="shared" si="12"/>
        <v/>
      </c>
      <c r="P97">
        <f t="shared" si="10"/>
        <v>0</v>
      </c>
      <c r="S97" t="s">
        <v>5194</v>
      </c>
      <c r="U97" t="s">
        <v>4939</v>
      </c>
      <c r="V97" t="s">
        <v>3703</v>
      </c>
      <c r="W97" t="str">
        <f t="shared" si="13"/>
        <v/>
      </c>
      <c r="X97">
        <f t="shared" si="11"/>
        <v>0</v>
      </c>
    </row>
    <row r="98" spans="3:24">
      <c r="C98" t="s">
        <v>5195</v>
      </c>
      <c r="E98" t="s">
        <v>4940</v>
      </c>
      <c r="F98" t="s">
        <v>3703</v>
      </c>
      <c r="G98" t="str">
        <f t="shared" si="8"/>
        <v/>
      </c>
      <c r="H98">
        <f t="shared" si="9"/>
        <v>0</v>
      </c>
      <c r="K98" t="s">
        <v>5195</v>
      </c>
      <c r="M98" t="s">
        <v>4940</v>
      </c>
      <c r="N98" t="s">
        <v>3703</v>
      </c>
      <c r="O98" t="str">
        <f t="shared" si="12"/>
        <v/>
      </c>
      <c r="P98">
        <f t="shared" si="10"/>
        <v>0</v>
      </c>
      <c r="S98" t="s">
        <v>5195</v>
      </c>
      <c r="U98" t="s">
        <v>4940</v>
      </c>
      <c r="V98" t="s">
        <v>3703</v>
      </c>
      <c r="W98" t="str">
        <f t="shared" si="13"/>
        <v/>
      </c>
      <c r="X98">
        <f t="shared" si="11"/>
        <v>0</v>
      </c>
    </row>
    <row r="99" spans="3:24">
      <c r="C99" t="s">
        <v>5196</v>
      </c>
      <c r="D99" s="8" t="s">
        <v>277</v>
      </c>
      <c r="E99" t="s">
        <v>4941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5196</v>
      </c>
      <c r="L99" s="8" t="s">
        <v>277</v>
      </c>
      <c r="M99" t="s">
        <v>4941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5196</v>
      </c>
      <c r="T99" s="8" t="s">
        <v>277</v>
      </c>
      <c r="U99" t="s">
        <v>4941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5197</v>
      </c>
      <c r="E100" t="s">
        <v>4942</v>
      </c>
      <c r="F100" t="s">
        <v>3703</v>
      </c>
      <c r="G100" t="str">
        <f t="shared" si="8"/>
        <v/>
      </c>
      <c r="H100">
        <f t="shared" si="9"/>
        <v>0</v>
      </c>
      <c r="K100" t="s">
        <v>5197</v>
      </c>
      <c r="M100" t="s">
        <v>4942</v>
      </c>
      <c r="N100" t="s">
        <v>3703</v>
      </c>
      <c r="O100" t="str">
        <f t="shared" si="12"/>
        <v/>
      </c>
      <c r="P100">
        <f t="shared" si="10"/>
        <v>0</v>
      </c>
      <c r="S100" t="s">
        <v>5197</v>
      </c>
      <c r="U100" t="s">
        <v>4942</v>
      </c>
      <c r="V100" t="s">
        <v>3703</v>
      </c>
      <c r="W100" t="str">
        <f t="shared" si="13"/>
        <v/>
      </c>
      <c r="X100">
        <f t="shared" si="11"/>
        <v>0</v>
      </c>
    </row>
    <row r="101" spans="3:24">
      <c r="C101" t="s">
        <v>5198</v>
      </c>
      <c r="E101" t="s">
        <v>4943</v>
      </c>
      <c r="F101" t="s">
        <v>3703</v>
      </c>
      <c r="G101" t="str">
        <f t="shared" si="8"/>
        <v/>
      </c>
      <c r="H101">
        <f t="shared" si="9"/>
        <v>0</v>
      </c>
      <c r="K101" t="s">
        <v>5198</v>
      </c>
      <c r="M101" t="s">
        <v>4943</v>
      </c>
      <c r="N101" t="s">
        <v>3703</v>
      </c>
      <c r="O101" t="str">
        <f t="shared" si="12"/>
        <v/>
      </c>
      <c r="P101">
        <f t="shared" si="10"/>
        <v>0</v>
      </c>
      <c r="S101" t="s">
        <v>5198</v>
      </c>
      <c r="U101" t="s">
        <v>4943</v>
      </c>
      <c r="V101" t="s">
        <v>3703</v>
      </c>
      <c r="W101" t="str">
        <f t="shared" si="13"/>
        <v/>
      </c>
      <c r="X101">
        <f t="shared" si="11"/>
        <v>0</v>
      </c>
    </row>
    <row r="102" spans="3:24">
      <c r="C102" t="s">
        <v>5199</v>
      </c>
      <c r="E102" t="s">
        <v>4944</v>
      </c>
      <c r="F102" t="s">
        <v>3703</v>
      </c>
      <c r="G102" t="str">
        <f t="shared" si="8"/>
        <v/>
      </c>
      <c r="H102">
        <f t="shared" si="9"/>
        <v>0</v>
      </c>
      <c r="K102" t="s">
        <v>5199</v>
      </c>
      <c r="M102" t="s">
        <v>4944</v>
      </c>
      <c r="N102" t="s">
        <v>3703</v>
      </c>
      <c r="O102" t="str">
        <f t="shared" si="12"/>
        <v/>
      </c>
      <c r="P102">
        <f t="shared" si="10"/>
        <v>0</v>
      </c>
      <c r="S102" t="s">
        <v>5199</v>
      </c>
      <c r="U102" t="s">
        <v>4944</v>
      </c>
      <c r="V102" t="s">
        <v>3703</v>
      </c>
      <c r="W102" t="str">
        <f t="shared" si="13"/>
        <v/>
      </c>
      <c r="X102">
        <f t="shared" si="11"/>
        <v>0</v>
      </c>
    </row>
    <row r="103" spans="3:24">
      <c r="C103" t="s">
        <v>5200</v>
      </c>
      <c r="E103" t="s">
        <v>4945</v>
      </c>
      <c r="F103" t="s">
        <v>3703</v>
      </c>
      <c r="G103" t="str">
        <f t="shared" si="8"/>
        <v/>
      </c>
      <c r="H103">
        <f t="shared" si="9"/>
        <v>0</v>
      </c>
      <c r="K103" t="s">
        <v>5200</v>
      </c>
      <c r="M103" t="s">
        <v>4945</v>
      </c>
      <c r="N103" t="s">
        <v>3703</v>
      </c>
      <c r="O103" t="str">
        <f t="shared" si="12"/>
        <v/>
      </c>
      <c r="P103">
        <f t="shared" si="10"/>
        <v>0</v>
      </c>
      <c r="S103" t="s">
        <v>5200</v>
      </c>
      <c r="U103" t="s">
        <v>4945</v>
      </c>
      <c r="V103" t="s">
        <v>3703</v>
      </c>
      <c r="W103" t="str">
        <f t="shared" si="13"/>
        <v/>
      </c>
      <c r="X103">
        <f t="shared" si="11"/>
        <v>0</v>
      </c>
    </row>
    <row r="104" spans="3:24">
      <c r="C104" t="s">
        <v>5201</v>
      </c>
      <c r="E104" t="s">
        <v>4946</v>
      </c>
      <c r="F104" t="s">
        <v>3703</v>
      </c>
      <c r="G104" t="str">
        <f t="shared" si="8"/>
        <v/>
      </c>
      <c r="H104">
        <f t="shared" si="9"/>
        <v>0</v>
      </c>
      <c r="K104" t="s">
        <v>5201</v>
      </c>
      <c r="M104" t="s">
        <v>4946</v>
      </c>
      <c r="N104" t="s">
        <v>3703</v>
      </c>
      <c r="O104" t="str">
        <f t="shared" si="12"/>
        <v/>
      </c>
      <c r="P104">
        <f t="shared" si="10"/>
        <v>0</v>
      </c>
      <c r="S104" t="s">
        <v>5201</v>
      </c>
      <c r="U104" t="s">
        <v>4946</v>
      </c>
      <c r="V104" t="s">
        <v>3703</v>
      </c>
      <c r="W104" t="str">
        <f t="shared" si="13"/>
        <v/>
      </c>
      <c r="X104">
        <f t="shared" si="11"/>
        <v>0</v>
      </c>
    </row>
    <row r="105" spans="3:24">
      <c r="C105" t="s">
        <v>5202</v>
      </c>
      <c r="E105" t="s">
        <v>4947</v>
      </c>
      <c r="F105" t="s">
        <v>3703</v>
      </c>
      <c r="G105" t="str">
        <f t="shared" si="8"/>
        <v/>
      </c>
      <c r="H105">
        <f t="shared" si="9"/>
        <v>0</v>
      </c>
      <c r="K105" t="s">
        <v>5202</v>
      </c>
      <c r="M105" t="s">
        <v>4947</v>
      </c>
      <c r="N105" t="s">
        <v>3703</v>
      </c>
      <c r="O105" t="str">
        <f t="shared" si="12"/>
        <v/>
      </c>
      <c r="P105">
        <f t="shared" si="10"/>
        <v>0</v>
      </c>
      <c r="S105" t="s">
        <v>5202</v>
      </c>
      <c r="U105" t="s">
        <v>4947</v>
      </c>
      <c r="V105" t="s">
        <v>3703</v>
      </c>
      <c r="W105" t="str">
        <f t="shared" si="13"/>
        <v/>
      </c>
      <c r="X105">
        <f t="shared" si="11"/>
        <v>0</v>
      </c>
    </row>
    <row r="106" spans="3:24">
      <c r="C106" t="s">
        <v>5203</v>
      </c>
      <c r="E106" t="s">
        <v>4948</v>
      </c>
      <c r="F106" t="s">
        <v>3703</v>
      </c>
      <c r="G106" t="str">
        <f t="shared" si="8"/>
        <v/>
      </c>
      <c r="H106">
        <f t="shared" si="9"/>
        <v>0</v>
      </c>
      <c r="K106" t="s">
        <v>5203</v>
      </c>
      <c r="M106" t="s">
        <v>4948</v>
      </c>
      <c r="N106" t="s">
        <v>3703</v>
      </c>
      <c r="O106" t="str">
        <f t="shared" si="12"/>
        <v/>
      </c>
      <c r="P106">
        <f t="shared" si="10"/>
        <v>0</v>
      </c>
      <c r="S106" t="s">
        <v>5203</v>
      </c>
      <c r="U106" t="s">
        <v>4948</v>
      </c>
      <c r="V106" t="s">
        <v>3703</v>
      </c>
      <c r="W106" t="str">
        <f t="shared" si="13"/>
        <v/>
      </c>
      <c r="X106">
        <f t="shared" si="11"/>
        <v>0</v>
      </c>
    </row>
    <row r="107" spans="3:24">
      <c r="C107" t="s">
        <v>5204</v>
      </c>
      <c r="E107" t="s">
        <v>4949</v>
      </c>
      <c r="F107" t="s">
        <v>3703</v>
      </c>
      <c r="G107" t="str">
        <f t="shared" si="8"/>
        <v/>
      </c>
      <c r="H107">
        <f t="shared" si="9"/>
        <v>0</v>
      </c>
      <c r="K107" t="s">
        <v>5204</v>
      </c>
      <c r="M107" t="s">
        <v>4949</v>
      </c>
      <c r="N107" t="s">
        <v>3703</v>
      </c>
      <c r="O107" t="str">
        <f t="shared" si="12"/>
        <v/>
      </c>
      <c r="P107">
        <f t="shared" si="10"/>
        <v>0</v>
      </c>
      <c r="S107" t="s">
        <v>5204</v>
      </c>
      <c r="U107" t="s">
        <v>4949</v>
      </c>
      <c r="V107" t="s">
        <v>3703</v>
      </c>
      <c r="W107" t="str">
        <f t="shared" si="13"/>
        <v/>
      </c>
      <c r="X107">
        <f t="shared" si="11"/>
        <v>0</v>
      </c>
    </row>
    <row r="108" spans="3:24">
      <c r="C108" t="s">
        <v>5205</v>
      </c>
      <c r="E108" t="s">
        <v>4950</v>
      </c>
      <c r="F108" t="s">
        <v>3703</v>
      </c>
      <c r="G108" t="str">
        <f t="shared" si="8"/>
        <v/>
      </c>
      <c r="H108">
        <f t="shared" si="9"/>
        <v>0</v>
      </c>
      <c r="K108" t="s">
        <v>5205</v>
      </c>
      <c r="M108" t="s">
        <v>4950</v>
      </c>
      <c r="N108" t="s">
        <v>3703</v>
      </c>
      <c r="O108" t="str">
        <f t="shared" si="12"/>
        <v/>
      </c>
      <c r="P108">
        <f t="shared" si="10"/>
        <v>0</v>
      </c>
      <c r="S108" t="s">
        <v>5205</v>
      </c>
      <c r="U108" t="s">
        <v>4950</v>
      </c>
      <c r="V108" t="s">
        <v>3703</v>
      </c>
      <c r="W108" t="str">
        <f t="shared" si="13"/>
        <v/>
      </c>
      <c r="X108">
        <f t="shared" si="11"/>
        <v>0</v>
      </c>
    </row>
    <row r="109" spans="3:24">
      <c r="C109" t="s">
        <v>5206</v>
      </c>
      <c r="E109" t="s">
        <v>4951</v>
      </c>
      <c r="F109" t="s">
        <v>3703</v>
      </c>
      <c r="G109" t="str">
        <f t="shared" si="8"/>
        <v/>
      </c>
      <c r="H109">
        <f t="shared" si="9"/>
        <v>0</v>
      </c>
      <c r="K109" t="s">
        <v>5206</v>
      </c>
      <c r="M109" t="s">
        <v>4951</v>
      </c>
      <c r="N109" t="s">
        <v>3703</v>
      </c>
      <c r="O109" t="str">
        <f t="shared" si="12"/>
        <v/>
      </c>
      <c r="P109">
        <f t="shared" si="10"/>
        <v>0</v>
      </c>
      <c r="S109" t="s">
        <v>5206</v>
      </c>
      <c r="U109" t="s">
        <v>4951</v>
      </c>
      <c r="V109" t="s">
        <v>3703</v>
      </c>
      <c r="W109" t="str">
        <f t="shared" si="13"/>
        <v/>
      </c>
      <c r="X109">
        <f t="shared" si="11"/>
        <v>0</v>
      </c>
    </row>
    <row r="110" spans="3:24">
      <c r="C110" t="s">
        <v>5207</v>
      </c>
      <c r="E110" t="s">
        <v>4952</v>
      </c>
      <c r="F110" t="s">
        <v>3703</v>
      </c>
      <c r="G110" t="str">
        <f t="shared" si="8"/>
        <v/>
      </c>
      <c r="H110">
        <f t="shared" si="9"/>
        <v>0</v>
      </c>
      <c r="K110" t="s">
        <v>5207</v>
      </c>
      <c r="M110" t="s">
        <v>4952</v>
      </c>
      <c r="N110" t="s">
        <v>3703</v>
      </c>
      <c r="O110" t="str">
        <f t="shared" si="12"/>
        <v/>
      </c>
      <c r="P110">
        <f t="shared" si="10"/>
        <v>0</v>
      </c>
      <c r="S110" t="s">
        <v>5207</v>
      </c>
      <c r="U110" t="s">
        <v>4952</v>
      </c>
      <c r="V110" t="s">
        <v>3703</v>
      </c>
      <c r="W110" t="str">
        <f t="shared" si="13"/>
        <v/>
      </c>
      <c r="X110">
        <f t="shared" si="11"/>
        <v>0</v>
      </c>
    </row>
    <row r="111" spans="3:24">
      <c r="C111" t="s">
        <v>5208</v>
      </c>
      <c r="E111" t="s">
        <v>4953</v>
      </c>
      <c r="F111" t="s">
        <v>3703</v>
      </c>
      <c r="G111" t="str">
        <f t="shared" si="8"/>
        <v/>
      </c>
      <c r="H111">
        <f t="shared" si="9"/>
        <v>0</v>
      </c>
      <c r="K111" t="s">
        <v>5208</v>
      </c>
      <c r="M111" t="s">
        <v>4953</v>
      </c>
      <c r="N111" t="s">
        <v>3703</v>
      </c>
      <c r="O111" t="str">
        <f t="shared" si="12"/>
        <v/>
      </c>
      <c r="P111">
        <f t="shared" si="10"/>
        <v>0</v>
      </c>
      <c r="S111" t="s">
        <v>5208</v>
      </c>
      <c r="U111" t="s">
        <v>4953</v>
      </c>
      <c r="V111" t="s">
        <v>3703</v>
      </c>
      <c r="W111" t="str">
        <f t="shared" si="13"/>
        <v/>
      </c>
      <c r="X111">
        <f t="shared" si="11"/>
        <v>0</v>
      </c>
    </row>
    <row r="112" spans="3:24">
      <c r="C112" t="s">
        <v>5209</v>
      </c>
      <c r="D112" s="36">
        <v>2407499</v>
      </c>
      <c r="E112" s="32" t="s">
        <v>4862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5209</v>
      </c>
      <c r="L112" s="36">
        <v>2407499</v>
      </c>
      <c r="M112" s="32" t="s">
        <v>4862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5209</v>
      </c>
      <c r="T112" s="36">
        <v>2407499</v>
      </c>
      <c r="U112" s="32" t="s">
        <v>4862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5210</v>
      </c>
      <c r="E113" t="s">
        <v>4954</v>
      </c>
      <c r="F113" t="s">
        <v>3703</v>
      </c>
      <c r="G113" t="str">
        <f t="shared" si="8"/>
        <v/>
      </c>
      <c r="H113">
        <f t="shared" si="9"/>
        <v>0</v>
      </c>
      <c r="K113" t="s">
        <v>5210</v>
      </c>
      <c r="M113" t="s">
        <v>4954</v>
      </c>
      <c r="N113" t="s">
        <v>3703</v>
      </c>
      <c r="O113" t="str">
        <f t="shared" si="12"/>
        <v/>
      </c>
      <c r="P113">
        <f t="shared" si="10"/>
        <v>0</v>
      </c>
      <c r="S113" t="s">
        <v>5210</v>
      </c>
      <c r="U113" t="s">
        <v>4954</v>
      </c>
      <c r="V113" t="s">
        <v>3703</v>
      </c>
      <c r="W113" t="str">
        <f t="shared" si="13"/>
        <v/>
      </c>
      <c r="X113">
        <f t="shared" si="11"/>
        <v>0</v>
      </c>
    </row>
    <row r="114" spans="3:24">
      <c r="C114" t="s">
        <v>5211</v>
      </c>
      <c r="E114" t="s">
        <v>4955</v>
      </c>
      <c r="F114" t="s">
        <v>3703</v>
      </c>
      <c r="G114" t="str">
        <f t="shared" si="8"/>
        <v/>
      </c>
      <c r="H114">
        <f t="shared" si="9"/>
        <v>0</v>
      </c>
      <c r="K114" t="s">
        <v>5211</v>
      </c>
      <c r="M114" t="s">
        <v>4955</v>
      </c>
      <c r="N114" t="s">
        <v>3703</v>
      </c>
      <c r="O114" t="str">
        <f t="shared" si="12"/>
        <v/>
      </c>
      <c r="P114">
        <f t="shared" si="10"/>
        <v>0</v>
      </c>
      <c r="S114" t="s">
        <v>5211</v>
      </c>
      <c r="U114" t="s">
        <v>4955</v>
      </c>
      <c r="V114" t="s">
        <v>3703</v>
      </c>
      <c r="W114" t="str">
        <f t="shared" si="13"/>
        <v/>
      </c>
      <c r="X114">
        <f t="shared" si="11"/>
        <v>0</v>
      </c>
    </row>
    <row r="115" spans="3:24">
      <c r="C115" t="s">
        <v>5212</v>
      </c>
      <c r="E115" t="s">
        <v>4956</v>
      </c>
      <c r="F115" t="s">
        <v>3703</v>
      </c>
      <c r="G115" t="str">
        <f t="shared" si="8"/>
        <v/>
      </c>
      <c r="H115">
        <f t="shared" si="9"/>
        <v>0</v>
      </c>
      <c r="K115" t="s">
        <v>5212</v>
      </c>
      <c r="M115" t="s">
        <v>4956</v>
      </c>
      <c r="N115" t="s">
        <v>3703</v>
      </c>
      <c r="O115" t="str">
        <f t="shared" si="12"/>
        <v/>
      </c>
      <c r="P115">
        <f t="shared" si="10"/>
        <v>0</v>
      </c>
      <c r="S115" t="s">
        <v>5212</v>
      </c>
      <c r="U115" t="s">
        <v>4956</v>
      </c>
      <c r="V115" t="s">
        <v>3703</v>
      </c>
      <c r="W115" t="str">
        <f t="shared" si="13"/>
        <v/>
      </c>
      <c r="X115">
        <f t="shared" si="11"/>
        <v>0</v>
      </c>
    </row>
    <row r="116" spans="3:24">
      <c r="C116" t="s">
        <v>5213</v>
      </c>
      <c r="E116" t="s">
        <v>4957</v>
      </c>
      <c r="F116" t="s">
        <v>3703</v>
      </c>
      <c r="G116" t="str">
        <f t="shared" si="8"/>
        <v/>
      </c>
      <c r="H116">
        <f t="shared" si="9"/>
        <v>0</v>
      </c>
      <c r="K116" t="s">
        <v>5213</v>
      </c>
      <c r="M116" t="s">
        <v>4957</v>
      </c>
      <c r="N116" t="s">
        <v>3703</v>
      </c>
      <c r="O116" t="str">
        <f t="shared" si="12"/>
        <v/>
      </c>
      <c r="P116">
        <f t="shared" si="10"/>
        <v>0</v>
      </c>
      <c r="S116" t="s">
        <v>5213</v>
      </c>
      <c r="U116" t="s">
        <v>4957</v>
      </c>
      <c r="V116" t="s">
        <v>3703</v>
      </c>
      <c r="W116" t="str">
        <f t="shared" si="13"/>
        <v/>
      </c>
      <c r="X116">
        <f t="shared" si="11"/>
        <v>0</v>
      </c>
    </row>
    <row r="117" spans="3:24">
      <c r="C117" t="s">
        <v>5214</v>
      </c>
      <c r="E117" t="s">
        <v>4958</v>
      </c>
      <c r="F117" t="s">
        <v>3703</v>
      </c>
      <c r="G117" t="str">
        <f t="shared" si="8"/>
        <v/>
      </c>
      <c r="H117">
        <f t="shared" si="9"/>
        <v>0</v>
      </c>
      <c r="K117" t="s">
        <v>5214</v>
      </c>
      <c r="M117" t="s">
        <v>4958</v>
      </c>
      <c r="N117" t="s">
        <v>3703</v>
      </c>
      <c r="O117" t="str">
        <f t="shared" si="12"/>
        <v/>
      </c>
      <c r="P117">
        <f t="shared" si="10"/>
        <v>0</v>
      </c>
      <c r="S117" t="s">
        <v>5214</v>
      </c>
      <c r="U117" t="s">
        <v>4958</v>
      </c>
      <c r="V117" t="s">
        <v>3703</v>
      </c>
      <c r="W117" t="str">
        <f t="shared" si="13"/>
        <v/>
      </c>
      <c r="X117">
        <f t="shared" si="11"/>
        <v>0</v>
      </c>
    </row>
    <row r="118" spans="3:24">
      <c r="C118" t="s">
        <v>5215</v>
      </c>
      <c r="E118" t="s">
        <v>4959</v>
      </c>
      <c r="F118" t="s">
        <v>3703</v>
      </c>
      <c r="G118" t="str">
        <f t="shared" si="8"/>
        <v/>
      </c>
      <c r="H118">
        <f t="shared" si="9"/>
        <v>0</v>
      </c>
      <c r="K118" t="s">
        <v>5215</v>
      </c>
      <c r="M118" t="s">
        <v>4959</v>
      </c>
      <c r="N118" t="s">
        <v>3703</v>
      </c>
      <c r="O118" t="str">
        <f t="shared" si="12"/>
        <v/>
      </c>
      <c r="P118">
        <f t="shared" si="10"/>
        <v>0</v>
      </c>
      <c r="S118" t="s">
        <v>5215</v>
      </c>
      <c r="U118" t="s">
        <v>4959</v>
      </c>
      <c r="V118" t="s">
        <v>3703</v>
      </c>
      <c r="W118" t="str">
        <f t="shared" si="13"/>
        <v/>
      </c>
      <c r="X118">
        <f t="shared" si="11"/>
        <v>0</v>
      </c>
    </row>
    <row r="119" spans="3:24">
      <c r="C119" t="s">
        <v>5216</v>
      </c>
      <c r="E119" t="s">
        <v>4960</v>
      </c>
      <c r="F119" t="s">
        <v>3703</v>
      </c>
      <c r="G119" t="str">
        <f t="shared" si="8"/>
        <v/>
      </c>
      <c r="H119">
        <f t="shared" si="9"/>
        <v>0</v>
      </c>
      <c r="K119" t="s">
        <v>5216</v>
      </c>
      <c r="M119" t="s">
        <v>4960</v>
      </c>
      <c r="N119" t="s">
        <v>3703</v>
      </c>
      <c r="O119" t="str">
        <f t="shared" si="12"/>
        <v/>
      </c>
      <c r="P119">
        <f t="shared" si="10"/>
        <v>0</v>
      </c>
      <c r="S119" t="s">
        <v>5216</v>
      </c>
      <c r="U119" t="s">
        <v>4960</v>
      </c>
      <c r="V119" t="s">
        <v>3703</v>
      </c>
      <c r="W119" t="str">
        <f t="shared" si="13"/>
        <v/>
      </c>
      <c r="X119">
        <f t="shared" si="11"/>
        <v>0</v>
      </c>
    </row>
    <row r="120" spans="3:24">
      <c r="C120" t="s">
        <v>5217</v>
      </c>
      <c r="E120" t="s">
        <v>4961</v>
      </c>
      <c r="F120" t="s">
        <v>3703</v>
      </c>
      <c r="G120" t="str">
        <f t="shared" si="8"/>
        <v/>
      </c>
      <c r="H120">
        <f t="shared" si="9"/>
        <v>0</v>
      </c>
      <c r="K120" t="s">
        <v>5217</v>
      </c>
      <c r="M120" t="s">
        <v>4961</v>
      </c>
      <c r="N120" t="s">
        <v>3703</v>
      </c>
      <c r="O120" t="str">
        <f t="shared" si="12"/>
        <v/>
      </c>
      <c r="P120">
        <f t="shared" si="10"/>
        <v>0</v>
      </c>
      <c r="S120" t="s">
        <v>5217</v>
      </c>
      <c r="U120" t="s">
        <v>4961</v>
      </c>
      <c r="V120" t="s">
        <v>3703</v>
      </c>
      <c r="W120" t="str">
        <f t="shared" si="13"/>
        <v/>
      </c>
      <c r="X120">
        <f t="shared" si="11"/>
        <v>0</v>
      </c>
    </row>
    <row r="121" spans="3:24">
      <c r="C121" t="s">
        <v>5218</v>
      </c>
      <c r="E121" t="s">
        <v>4962</v>
      </c>
      <c r="F121" t="s">
        <v>3703</v>
      </c>
      <c r="G121" t="str">
        <f t="shared" si="8"/>
        <v/>
      </c>
      <c r="H121">
        <f t="shared" si="9"/>
        <v>0</v>
      </c>
      <c r="K121" t="s">
        <v>5218</v>
      </c>
      <c r="M121" t="s">
        <v>4962</v>
      </c>
      <c r="N121" t="s">
        <v>3703</v>
      </c>
      <c r="O121" t="str">
        <f t="shared" si="12"/>
        <v/>
      </c>
      <c r="P121">
        <f t="shared" si="10"/>
        <v>0</v>
      </c>
      <c r="S121" t="s">
        <v>5218</v>
      </c>
      <c r="U121" t="s">
        <v>4962</v>
      </c>
      <c r="V121" t="s">
        <v>3703</v>
      </c>
      <c r="W121" t="str">
        <f t="shared" si="13"/>
        <v/>
      </c>
      <c r="X121">
        <f t="shared" si="11"/>
        <v>0</v>
      </c>
    </row>
    <row r="122" spans="3:24">
      <c r="C122" t="s">
        <v>5219</v>
      </c>
      <c r="E122" t="s">
        <v>4963</v>
      </c>
      <c r="F122" t="s">
        <v>3703</v>
      </c>
      <c r="G122" t="str">
        <f t="shared" si="8"/>
        <v/>
      </c>
      <c r="H122">
        <f t="shared" si="9"/>
        <v>0</v>
      </c>
      <c r="K122" t="s">
        <v>5219</v>
      </c>
      <c r="M122" t="s">
        <v>4963</v>
      </c>
      <c r="N122" t="s">
        <v>3703</v>
      </c>
      <c r="O122" t="str">
        <f t="shared" si="12"/>
        <v/>
      </c>
      <c r="P122">
        <f t="shared" si="10"/>
        <v>0</v>
      </c>
      <c r="S122" t="s">
        <v>5219</v>
      </c>
      <c r="U122" t="s">
        <v>4963</v>
      </c>
      <c r="V122" t="s">
        <v>3703</v>
      </c>
      <c r="W122" t="str">
        <f t="shared" si="13"/>
        <v/>
      </c>
      <c r="X122">
        <f t="shared" si="11"/>
        <v>0</v>
      </c>
    </row>
    <row r="123" spans="3:24">
      <c r="C123" t="s">
        <v>5220</v>
      </c>
      <c r="D123">
        <f>D3</f>
        <v>78355452</v>
      </c>
      <c r="E123" s="32" t="s">
        <v>4964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5220</v>
      </c>
      <c r="L123">
        <f>L3</f>
        <v>72724421</v>
      </c>
      <c r="M123" s="32" t="s">
        <v>4964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5220</v>
      </c>
      <c r="T123">
        <f>T3</f>
        <v>72897708</v>
      </c>
      <c r="U123" s="32" t="s">
        <v>4964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5221</v>
      </c>
      <c r="D124">
        <f>D4</f>
        <v>6</v>
      </c>
      <c r="E124" s="32" t="s">
        <v>4965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5221</v>
      </c>
      <c r="L124">
        <f>L4</f>
        <v>2</v>
      </c>
      <c r="M124" s="32" t="s">
        <v>4965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5221</v>
      </c>
      <c r="T124">
        <f>T4</f>
        <v>6</v>
      </c>
      <c r="U124" s="32" t="s">
        <v>4965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5222</v>
      </c>
      <c r="D125" s="5" t="str">
        <f>D123&amp;D124</f>
        <v>783554526</v>
      </c>
      <c r="E125" t="s">
        <v>4966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5222</v>
      </c>
      <c r="L125" s="5" t="str">
        <f>L123&amp;L124</f>
        <v>727244212</v>
      </c>
      <c r="M125" t="s">
        <v>4966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5222</v>
      </c>
      <c r="T125" s="5" t="str">
        <f>T123&amp;T124</f>
        <v>728977086</v>
      </c>
      <c r="U125" t="s">
        <v>4966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5223</v>
      </c>
      <c r="E126" t="s">
        <v>4967</v>
      </c>
      <c r="F126" t="s">
        <v>3703</v>
      </c>
      <c r="G126" t="str">
        <f t="shared" si="8"/>
        <v/>
      </c>
      <c r="H126">
        <f t="shared" si="9"/>
        <v>0</v>
      </c>
      <c r="K126" t="s">
        <v>5223</v>
      </c>
      <c r="M126" t="s">
        <v>4967</v>
      </c>
      <c r="N126" t="s">
        <v>3703</v>
      </c>
      <c r="O126" t="str">
        <f t="shared" si="12"/>
        <v/>
      </c>
      <c r="P126">
        <f t="shared" si="10"/>
        <v>0</v>
      </c>
      <c r="S126" t="s">
        <v>5223</v>
      </c>
      <c r="U126" t="s">
        <v>4967</v>
      </c>
      <c r="V126" t="s">
        <v>3703</v>
      </c>
      <c r="W126" t="str">
        <f t="shared" si="13"/>
        <v/>
      </c>
      <c r="X126">
        <f t="shared" si="11"/>
        <v>0</v>
      </c>
    </row>
    <row r="127" spans="3:24">
      <c r="C127" t="s">
        <v>5224</v>
      </c>
      <c r="E127" t="s">
        <v>4968</v>
      </c>
      <c r="F127" t="s">
        <v>3703</v>
      </c>
      <c r="G127" t="str">
        <f t="shared" si="8"/>
        <v/>
      </c>
      <c r="H127">
        <f t="shared" si="9"/>
        <v>0</v>
      </c>
      <c r="K127" t="s">
        <v>5224</v>
      </c>
      <c r="M127" t="s">
        <v>4968</v>
      </c>
      <c r="N127" t="s">
        <v>3703</v>
      </c>
      <c r="O127" t="str">
        <f t="shared" si="12"/>
        <v/>
      </c>
      <c r="P127">
        <f t="shared" si="10"/>
        <v>0</v>
      </c>
      <c r="S127" t="s">
        <v>5224</v>
      </c>
      <c r="U127" t="s">
        <v>4968</v>
      </c>
      <c r="V127" t="s">
        <v>3703</v>
      </c>
      <c r="W127" t="str">
        <f t="shared" si="13"/>
        <v/>
      </c>
      <c r="X127">
        <f t="shared" si="11"/>
        <v>0</v>
      </c>
    </row>
    <row r="128" spans="3:24">
      <c r="C128" t="s">
        <v>5225</v>
      </c>
      <c r="E128" t="s">
        <v>4969</v>
      </c>
      <c r="F128" t="s">
        <v>3703</v>
      </c>
      <c r="G128" t="str">
        <f t="shared" si="8"/>
        <v/>
      </c>
      <c r="H128">
        <f t="shared" si="9"/>
        <v>0</v>
      </c>
      <c r="K128" t="s">
        <v>5225</v>
      </c>
      <c r="M128" t="s">
        <v>4969</v>
      </c>
      <c r="N128" t="s">
        <v>3703</v>
      </c>
      <c r="O128" t="str">
        <f t="shared" si="12"/>
        <v/>
      </c>
      <c r="P128">
        <f t="shared" si="10"/>
        <v>0</v>
      </c>
      <c r="S128" t="s">
        <v>5225</v>
      </c>
      <c r="U128" t="s">
        <v>4969</v>
      </c>
      <c r="V128" t="s">
        <v>3703</v>
      </c>
      <c r="W128" t="str">
        <f t="shared" si="13"/>
        <v/>
      </c>
      <c r="X128">
        <f t="shared" si="11"/>
        <v>0</v>
      </c>
    </row>
    <row r="129" spans="3:24">
      <c r="C129" t="s">
        <v>5226</v>
      </c>
      <c r="E129" t="s">
        <v>4970</v>
      </c>
      <c r="F129" t="s">
        <v>3703</v>
      </c>
      <c r="G129" t="str">
        <f t="shared" si="8"/>
        <v/>
      </c>
      <c r="H129">
        <f t="shared" si="9"/>
        <v>0</v>
      </c>
      <c r="K129" t="s">
        <v>5226</v>
      </c>
      <c r="M129" t="s">
        <v>4970</v>
      </c>
      <c r="N129" t="s">
        <v>3703</v>
      </c>
      <c r="O129" t="str">
        <f t="shared" si="12"/>
        <v/>
      </c>
      <c r="P129">
        <f t="shared" si="10"/>
        <v>0</v>
      </c>
      <c r="S129" t="s">
        <v>5226</v>
      </c>
      <c r="U129" t="s">
        <v>4970</v>
      </c>
      <c r="V129" t="s">
        <v>3703</v>
      </c>
      <c r="W129" t="str">
        <f t="shared" si="13"/>
        <v/>
      </c>
      <c r="X129">
        <f t="shared" si="11"/>
        <v>0</v>
      </c>
    </row>
    <row r="130" spans="3:24">
      <c r="C130" t="s">
        <v>5227</v>
      </c>
      <c r="E130" t="s">
        <v>4971</v>
      </c>
      <c r="F130" t="s">
        <v>3703</v>
      </c>
      <c r="G130" t="str">
        <f t="shared" si="8"/>
        <v/>
      </c>
      <c r="H130">
        <f t="shared" si="9"/>
        <v>0</v>
      </c>
      <c r="K130" t="s">
        <v>5227</v>
      </c>
      <c r="M130" t="s">
        <v>4971</v>
      </c>
      <c r="N130" t="s">
        <v>3703</v>
      </c>
      <c r="O130" t="str">
        <f t="shared" si="12"/>
        <v/>
      </c>
      <c r="P130">
        <f t="shared" si="10"/>
        <v>0</v>
      </c>
      <c r="S130" t="s">
        <v>5227</v>
      </c>
      <c r="U130" t="s">
        <v>4971</v>
      </c>
      <c r="V130" t="s">
        <v>3703</v>
      </c>
      <c r="W130" t="str">
        <f t="shared" si="13"/>
        <v/>
      </c>
      <c r="X130">
        <f t="shared" si="11"/>
        <v>0</v>
      </c>
    </row>
    <row r="131" spans="3:24">
      <c r="C131" t="s">
        <v>5228</v>
      </c>
      <c r="E131" t="s">
        <v>4972</v>
      </c>
      <c r="F131" t="s">
        <v>3703</v>
      </c>
      <c r="G131" t="str">
        <f t="shared" si="8"/>
        <v/>
      </c>
      <c r="H131">
        <f t="shared" si="9"/>
        <v>0</v>
      </c>
      <c r="K131" t="s">
        <v>5228</v>
      </c>
      <c r="M131" t="s">
        <v>4972</v>
      </c>
      <c r="N131" t="s">
        <v>3703</v>
      </c>
      <c r="O131" t="str">
        <f t="shared" si="12"/>
        <v/>
      </c>
      <c r="P131">
        <f t="shared" si="10"/>
        <v>0</v>
      </c>
      <c r="S131" t="s">
        <v>5228</v>
      </c>
      <c r="U131" t="s">
        <v>4972</v>
      </c>
      <c r="V131" t="s">
        <v>3703</v>
      </c>
      <c r="W131" t="str">
        <f t="shared" si="13"/>
        <v/>
      </c>
      <c r="X131">
        <f t="shared" si="11"/>
        <v>0</v>
      </c>
    </row>
    <row r="132" spans="3:24">
      <c r="C132" t="s">
        <v>5229</v>
      </c>
      <c r="E132" t="s">
        <v>4973</v>
      </c>
      <c r="F132" t="s">
        <v>3703</v>
      </c>
      <c r="G132" t="str">
        <f t="shared" si="8"/>
        <v/>
      </c>
      <c r="H132">
        <f t="shared" si="9"/>
        <v>0</v>
      </c>
      <c r="K132" t="s">
        <v>5229</v>
      </c>
      <c r="M132" t="s">
        <v>4973</v>
      </c>
      <c r="N132" t="s">
        <v>3703</v>
      </c>
      <c r="O132" t="str">
        <f t="shared" si="12"/>
        <v/>
      </c>
      <c r="P132">
        <f t="shared" si="10"/>
        <v>0</v>
      </c>
      <c r="S132" t="s">
        <v>5229</v>
      </c>
      <c r="U132" t="s">
        <v>4973</v>
      </c>
      <c r="V132" t="s">
        <v>3703</v>
      </c>
      <c r="W132" t="str">
        <f t="shared" si="13"/>
        <v/>
      </c>
      <c r="X132">
        <f t="shared" si="11"/>
        <v>0</v>
      </c>
    </row>
    <row r="133" spans="3:24">
      <c r="C133" t="s">
        <v>5230</v>
      </c>
      <c r="E133" t="s">
        <v>4974</v>
      </c>
      <c r="F133" t="s">
        <v>3703</v>
      </c>
      <c r="G133" t="str">
        <f t="shared" si="8"/>
        <v/>
      </c>
      <c r="H133">
        <f t="shared" si="9"/>
        <v>0</v>
      </c>
      <c r="K133" t="s">
        <v>5230</v>
      </c>
      <c r="M133" t="s">
        <v>4974</v>
      </c>
      <c r="N133" t="s">
        <v>3703</v>
      </c>
      <c r="O133" t="str">
        <f t="shared" si="12"/>
        <v/>
      </c>
      <c r="P133">
        <f t="shared" si="10"/>
        <v>0</v>
      </c>
      <c r="S133" t="s">
        <v>5230</v>
      </c>
      <c r="U133" t="s">
        <v>4974</v>
      </c>
      <c r="V133" t="s">
        <v>3703</v>
      </c>
      <c r="W133" t="str">
        <f t="shared" si="13"/>
        <v/>
      </c>
      <c r="X133">
        <f t="shared" si="11"/>
        <v>0</v>
      </c>
    </row>
    <row r="134" spans="3:24">
      <c r="C134" t="s">
        <v>5231</v>
      </c>
      <c r="E134" t="s">
        <v>4975</v>
      </c>
      <c r="F134" t="s">
        <v>3703</v>
      </c>
      <c r="G134" t="str">
        <f t="shared" si="8"/>
        <v/>
      </c>
      <c r="H134">
        <f t="shared" si="9"/>
        <v>0</v>
      </c>
      <c r="K134" t="s">
        <v>5231</v>
      </c>
      <c r="M134" t="s">
        <v>4975</v>
      </c>
      <c r="N134" t="s">
        <v>3703</v>
      </c>
      <c r="O134" t="str">
        <f t="shared" si="12"/>
        <v/>
      </c>
      <c r="P134">
        <f t="shared" si="10"/>
        <v>0</v>
      </c>
      <c r="S134" t="s">
        <v>5231</v>
      </c>
      <c r="U134" t="s">
        <v>4975</v>
      </c>
      <c r="V134" t="s">
        <v>3703</v>
      </c>
      <c r="W134" t="str">
        <f t="shared" si="13"/>
        <v/>
      </c>
      <c r="X134">
        <f t="shared" si="11"/>
        <v>0</v>
      </c>
    </row>
    <row r="135" spans="3:24">
      <c r="C135" t="s">
        <v>5232</v>
      </c>
      <c r="E135" t="s">
        <v>4976</v>
      </c>
      <c r="F135" t="s">
        <v>3703</v>
      </c>
      <c r="G135" t="str">
        <f t="shared" si="8"/>
        <v/>
      </c>
      <c r="H135">
        <f t="shared" si="9"/>
        <v>0</v>
      </c>
      <c r="K135" t="s">
        <v>5232</v>
      </c>
      <c r="M135" t="s">
        <v>4976</v>
      </c>
      <c r="N135" t="s">
        <v>3703</v>
      </c>
      <c r="O135" t="str">
        <f t="shared" si="12"/>
        <v/>
      </c>
      <c r="P135">
        <f t="shared" si="10"/>
        <v>0</v>
      </c>
      <c r="S135" t="s">
        <v>5232</v>
      </c>
      <c r="U135" t="s">
        <v>4976</v>
      </c>
      <c r="V135" t="s">
        <v>3703</v>
      </c>
      <c r="W135" t="str">
        <f t="shared" si="13"/>
        <v/>
      </c>
      <c r="X135">
        <f t="shared" si="11"/>
        <v>0</v>
      </c>
    </row>
    <row r="136" spans="3:24">
      <c r="C136" t="s">
        <v>5233</v>
      </c>
      <c r="E136" t="s">
        <v>4977</v>
      </c>
      <c r="F136" t="s">
        <v>3703</v>
      </c>
      <c r="G136" t="str">
        <f t="shared" si="8"/>
        <v/>
      </c>
      <c r="H136">
        <f t="shared" si="9"/>
        <v>0</v>
      </c>
      <c r="K136" t="s">
        <v>5233</v>
      </c>
      <c r="M136" t="s">
        <v>4977</v>
      </c>
      <c r="N136" t="s">
        <v>3703</v>
      </c>
      <c r="O136" t="str">
        <f t="shared" si="12"/>
        <v/>
      </c>
      <c r="P136">
        <f t="shared" si="10"/>
        <v>0</v>
      </c>
      <c r="S136" t="s">
        <v>5233</v>
      </c>
      <c r="U136" t="s">
        <v>4977</v>
      </c>
      <c r="V136" t="s">
        <v>3703</v>
      </c>
      <c r="W136" t="str">
        <f t="shared" si="13"/>
        <v/>
      </c>
      <c r="X136">
        <f t="shared" si="11"/>
        <v>0</v>
      </c>
    </row>
    <row r="137" spans="3:24">
      <c r="C137" t="s">
        <v>5234</v>
      </c>
      <c r="E137" t="s">
        <v>4978</v>
      </c>
      <c r="F137" t="s">
        <v>3703</v>
      </c>
      <c r="G137" t="str">
        <f t="shared" si="8"/>
        <v/>
      </c>
      <c r="H137">
        <f t="shared" si="9"/>
        <v>0</v>
      </c>
      <c r="K137" t="s">
        <v>5234</v>
      </c>
      <c r="M137" t="s">
        <v>4978</v>
      </c>
      <c r="N137" t="s">
        <v>3703</v>
      </c>
      <c r="O137" t="str">
        <f t="shared" si="12"/>
        <v/>
      </c>
      <c r="P137">
        <f t="shared" si="10"/>
        <v>0</v>
      </c>
      <c r="S137" t="s">
        <v>5234</v>
      </c>
      <c r="U137" t="s">
        <v>4978</v>
      </c>
      <c r="V137" t="s">
        <v>3703</v>
      </c>
      <c r="W137" t="str">
        <f t="shared" si="13"/>
        <v/>
      </c>
      <c r="X137">
        <f t="shared" si="11"/>
        <v>0</v>
      </c>
    </row>
    <row r="138" spans="3:24">
      <c r="C138" t="s">
        <v>5235</v>
      </c>
      <c r="E138" t="s">
        <v>4979</v>
      </c>
      <c r="F138" t="s">
        <v>3703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5235</v>
      </c>
      <c r="M138" t="s">
        <v>4979</v>
      </c>
      <c r="N138" t="s">
        <v>3703</v>
      </c>
      <c r="O138" t="str">
        <f t="shared" si="12"/>
        <v/>
      </c>
      <c r="P138">
        <f t="shared" si="10"/>
        <v>0</v>
      </c>
      <c r="S138" t="s">
        <v>5235</v>
      </c>
      <c r="U138" t="s">
        <v>4979</v>
      </c>
      <c r="V138" t="s">
        <v>3703</v>
      </c>
      <c r="W138" t="str">
        <f t="shared" si="13"/>
        <v/>
      </c>
      <c r="X138">
        <f t="shared" si="11"/>
        <v>0</v>
      </c>
    </row>
    <row r="139" spans="3:24">
      <c r="C139" t="s">
        <v>5236</v>
      </c>
      <c r="E139" t="s">
        <v>4980</v>
      </c>
      <c r="F139" t="s">
        <v>3703</v>
      </c>
      <c r="G139" t="str">
        <f t="shared" si="14"/>
        <v/>
      </c>
      <c r="H139">
        <f t="shared" ref="H139:H202" si="15">LEN(D139)</f>
        <v>0</v>
      </c>
      <c r="K139" t="s">
        <v>5236</v>
      </c>
      <c r="M139" t="s">
        <v>4980</v>
      </c>
      <c r="N139" t="s">
        <v>3703</v>
      </c>
      <c r="O139" t="str">
        <f t="shared" si="12"/>
        <v/>
      </c>
      <c r="P139">
        <f t="shared" ref="P139:P202" si="16">LEN(L139)</f>
        <v>0</v>
      </c>
      <c r="S139" t="s">
        <v>5236</v>
      </c>
      <c r="U139" t="s">
        <v>4980</v>
      </c>
      <c r="V139" t="s">
        <v>3703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5237</v>
      </c>
      <c r="E140" t="s">
        <v>4981</v>
      </c>
      <c r="F140" t="s">
        <v>3703</v>
      </c>
      <c r="G140" t="str">
        <f t="shared" si="14"/>
        <v/>
      </c>
      <c r="H140">
        <f t="shared" si="15"/>
        <v>0</v>
      </c>
      <c r="K140" t="s">
        <v>5237</v>
      </c>
      <c r="M140" t="s">
        <v>4981</v>
      </c>
      <c r="N140" t="s">
        <v>3703</v>
      </c>
      <c r="O140" t="str">
        <f t="shared" si="12"/>
        <v/>
      </c>
      <c r="P140">
        <f t="shared" si="16"/>
        <v>0</v>
      </c>
      <c r="S140" t="s">
        <v>5237</v>
      </c>
      <c r="U140" t="s">
        <v>4981</v>
      </c>
      <c r="V140" t="s">
        <v>3703</v>
      </c>
      <c r="W140" t="str">
        <f t="shared" si="13"/>
        <v/>
      </c>
      <c r="X140">
        <f t="shared" si="17"/>
        <v>0</v>
      </c>
    </row>
    <row r="141" spans="3:24">
      <c r="C141" t="s">
        <v>5238</v>
      </c>
      <c r="E141" t="s">
        <v>4982</v>
      </c>
      <c r="F141" t="s">
        <v>3703</v>
      </c>
      <c r="G141" t="str">
        <f t="shared" si="14"/>
        <v/>
      </c>
      <c r="H141">
        <f t="shared" si="15"/>
        <v>0</v>
      </c>
      <c r="K141" t="s">
        <v>5238</v>
      </c>
      <c r="M141" t="s">
        <v>4982</v>
      </c>
      <c r="N141" t="s">
        <v>3703</v>
      </c>
      <c r="O141" t="str">
        <f t="shared" si="12"/>
        <v/>
      </c>
      <c r="P141">
        <f t="shared" si="16"/>
        <v>0</v>
      </c>
      <c r="S141" t="s">
        <v>5238</v>
      </c>
      <c r="U141" t="s">
        <v>4982</v>
      </c>
      <c r="V141" t="s">
        <v>3703</v>
      </c>
      <c r="W141" t="str">
        <f t="shared" si="13"/>
        <v/>
      </c>
      <c r="X141">
        <f t="shared" si="17"/>
        <v>0</v>
      </c>
    </row>
    <row r="142" spans="3:24">
      <c r="C142" t="s">
        <v>5239</v>
      </c>
      <c r="E142" t="s">
        <v>4983</v>
      </c>
      <c r="F142" t="s">
        <v>3703</v>
      </c>
      <c r="G142" t="str">
        <f t="shared" si="14"/>
        <v/>
      </c>
      <c r="H142">
        <f t="shared" si="15"/>
        <v>0</v>
      </c>
      <c r="K142" t="s">
        <v>5239</v>
      </c>
      <c r="M142" t="s">
        <v>4983</v>
      </c>
      <c r="N142" t="s">
        <v>3703</v>
      </c>
      <c r="O142" t="str">
        <f t="shared" si="12"/>
        <v/>
      </c>
      <c r="P142">
        <f t="shared" si="16"/>
        <v>0</v>
      </c>
      <c r="S142" t="s">
        <v>5239</v>
      </c>
      <c r="U142" t="s">
        <v>4983</v>
      </c>
      <c r="V142" t="s">
        <v>3703</v>
      </c>
      <c r="W142" t="str">
        <f t="shared" si="13"/>
        <v/>
      </c>
      <c r="X142">
        <f t="shared" si="17"/>
        <v>0</v>
      </c>
    </row>
    <row r="143" spans="3:24">
      <c r="C143" t="s">
        <v>5240</v>
      </c>
      <c r="E143" t="s">
        <v>4984</v>
      </c>
      <c r="F143" t="s">
        <v>3703</v>
      </c>
      <c r="G143" t="str">
        <f t="shared" si="14"/>
        <v/>
      </c>
      <c r="H143">
        <f t="shared" si="15"/>
        <v>0</v>
      </c>
      <c r="K143" t="s">
        <v>5240</v>
      </c>
      <c r="M143" t="s">
        <v>4984</v>
      </c>
      <c r="N143" t="s">
        <v>3703</v>
      </c>
      <c r="O143" t="str">
        <f t="shared" si="12"/>
        <v/>
      </c>
      <c r="P143">
        <f t="shared" si="16"/>
        <v>0</v>
      </c>
      <c r="S143" t="s">
        <v>5240</v>
      </c>
      <c r="U143" t="s">
        <v>4984</v>
      </c>
      <c r="V143" t="s">
        <v>3703</v>
      </c>
      <c r="W143" t="str">
        <f t="shared" si="13"/>
        <v/>
      </c>
      <c r="X143">
        <f t="shared" si="17"/>
        <v>0</v>
      </c>
    </row>
    <row r="144" spans="3:24">
      <c r="C144" t="s">
        <v>5241</v>
      </c>
      <c r="E144" t="s">
        <v>4985</v>
      </c>
      <c r="F144" t="s">
        <v>3703</v>
      </c>
      <c r="G144" t="str">
        <f t="shared" si="14"/>
        <v/>
      </c>
      <c r="H144">
        <f t="shared" si="15"/>
        <v>0</v>
      </c>
      <c r="K144" t="s">
        <v>5241</v>
      </c>
      <c r="M144" t="s">
        <v>4985</v>
      </c>
      <c r="N144" t="s">
        <v>3703</v>
      </c>
      <c r="O144" t="str">
        <f t="shared" si="12"/>
        <v/>
      </c>
      <c r="P144">
        <f t="shared" si="16"/>
        <v>0</v>
      </c>
      <c r="S144" t="s">
        <v>5241</v>
      </c>
      <c r="U144" t="s">
        <v>4985</v>
      </c>
      <c r="V144" t="s">
        <v>3703</v>
      </c>
      <c r="W144" t="str">
        <f t="shared" si="13"/>
        <v/>
      </c>
      <c r="X144">
        <f t="shared" si="17"/>
        <v>0</v>
      </c>
    </row>
    <row r="145" spans="3:24">
      <c r="C145" t="s">
        <v>5242</v>
      </c>
      <c r="E145" t="s">
        <v>4986</v>
      </c>
      <c r="F145" t="s">
        <v>3703</v>
      </c>
      <c r="G145" t="str">
        <f t="shared" si="14"/>
        <v/>
      </c>
      <c r="H145">
        <f t="shared" si="15"/>
        <v>0</v>
      </c>
      <c r="K145" t="s">
        <v>5242</v>
      </c>
      <c r="M145" t="s">
        <v>4986</v>
      </c>
      <c r="N145" t="s">
        <v>3703</v>
      </c>
      <c r="O145" t="str">
        <f t="shared" si="12"/>
        <v/>
      </c>
      <c r="P145">
        <f t="shared" si="16"/>
        <v>0</v>
      </c>
      <c r="S145" t="s">
        <v>5242</v>
      </c>
      <c r="U145" t="s">
        <v>4986</v>
      </c>
      <c r="V145" t="s">
        <v>3703</v>
      </c>
      <c r="W145" t="str">
        <f t="shared" si="13"/>
        <v/>
      </c>
      <c r="X145">
        <f t="shared" si="17"/>
        <v>0</v>
      </c>
    </row>
    <row r="146" spans="3:24">
      <c r="C146" t="s">
        <v>5243</v>
      </c>
      <c r="E146" t="s">
        <v>4987</v>
      </c>
      <c r="F146" t="s">
        <v>3703</v>
      </c>
      <c r="G146" t="str">
        <f t="shared" si="14"/>
        <v/>
      </c>
      <c r="H146">
        <f t="shared" si="15"/>
        <v>0</v>
      </c>
      <c r="K146" t="s">
        <v>5243</v>
      </c>
      <c r="M146" t="s">
        <v>4987</v>
      </c>
      <c r="N146" t="s">
        <v>3703</v>
      </c>
      <c r="O146" t="str">
        <f t="shared" si="12"/>
        <v/>
      </c>
      <c r="P146">
        <f t="shared" si="16"/>
        <v>0</v>
      </c>
      <c r="S146" t="s">
        <v>5243</v>
      </c>
      <c r="U146" t="s">
        <v>4987</v>
      </c>
      <c r="V146" t="s">
        <v>3703</v>
      </c>
      <c r="W146" t="str">
        <f t="shared" si="13"/>
        <v/>
      </c>
      <c r="X146">
        <f t="shared" si="17"/>
        <v>0</v>
      </c>
    </row>
    <row r="147" spans="3:24">
      <c r="C147" t="s">
        <v>5244</v>
      </c>
      <c r="E147" t="s">
        <v>4988</v>
      </c>
      <c r="F147" t="s">
        <v>3703</v>
      </c>
      <c r="G147" t="str">
        <f t="shared" si="14"/>
        <v/>
      </c>
      <c r="H147">
        <f t="shared" si="15"/>
        <v>0</v>
      </c>
      <c r="K147" t="s">
        <v>5244</v>
      </c>
      <c r="M147" t="s">
        <v>4988</v>
      </c>
      <c r="N147" t="s">
        <v>3703</v>
      </c>
      <c r="O147" t="str">
        <f t="shared" si="12"/>
        <v/>
      </c>
      <c r="P147">
        <f t="shared" si="16"/>
        <v>0</v>
      </c>
      <c r="S147" t="s">
        <v>5244</v>
      </c>
      <c r="U147" t="s">
        <v>4988</v>
      </c>
      <c r="V147" t="s">
        <v>3703</v>
      </c>
      <c r="W147" t="str">
        <f t="shared" si="13"/>
        <v/>
      </c>
      <c r="X147">
        <f t="shared" si="17"/>
        <v>0</v>
      </c>
    </row>
    <row r="148" spans="3:24">
      <c r="C148" t="s">
        <v>5245</v>
      </c>
      <c r="E148" t="s">
        <v>4989</v>
      </c>
      <c r="F148" t="s">
        <v>3703</v>
      </c>
      <c r="G148" t="str">
        <f t="shared" si="14"/>
        <v/>
      </c>
      <c r="H148">
        <f t="shared" si="15"/>
        <v>0</v>
      </c>
      <c r="K148" t="s">
        <v>5245</v>
      </c>
      <c r="M148" t="s">
        <v>4989</v>
      </c>
      <c r="N148" t="s">
        <v>3703</v>
      </c>
      <c r="O148" t="str">
        <f t="shared" si="12"/>
        <v/>
      </c>
      <c r="P148">
        <f t="shared" si="16"/>
        <v>0</v>
      </c>
      <c r="S148" t="s">
        <v>5245</v>
      </c>
      <c r="U148" t="s">
        <v>4989</v>
      </c>
      <c r="V148" t="s">
        <v>3703</v>
      </c>
      <c r="W148" t="str">
        <f t="shared" si="13"/>
        <v/>
      </c>
      <c r="X148">
        <f t="shared" si="17"/>
        <v>0</v>
      </c>
    </row>
    <row r="149" spans="3:24">
      <c r="C149" t="s">
        <v>5246</v>
      </c>
      <c r="E149" t="s">
        <v>4990</v>
      </c>
      <c r="F149" t="s">
        <v>3703</v>
      </c>
      <c r="G149" t="str">
        <f t="shared" si="14"/>
        <v/>
      </c>
      <c r="H149">
        <f t="shared" si="15"/>
        <v>0</v>
      </c>
      <c r="K149" t="s">
        <v>5246</v>
      </c>
      <c r="M149" t="s">
        <v>4990</v>
      </c>
      <c r="N149" t="s">
        <v>3703</v>
      </c>
      <c r="O149" t="str">
        <f t="shared" si="12"/>
        <v/>
      </c>
      <c r="P149">
        <f t="shared" si="16"/>
        <v>0</v>
      </c>
      <c r="S149" t="s">
        <v>5246</v>
      </c>
      <c r="U149" t="s">
        <v>4990</v>
      </c>
      <c r="V149" t="s">
        <v>3703</v>
      </c>
      <c r="W149" t="str">
        <f t="shared" si="13"/>
        <v/>
      </c>
      <c r="X149">
        <f t="shared" si="17"/>
        <v>0</v>
      </c>
    </row>
    <row r="150" spans="3:24">
      <c r="C150" t="s">
        <v>5247</v>
      </c>
      <c r="E150" t="s">
        <v>4991</v>
      </c>
      <c r="F150" t="s">
        <v>3703</v>
      </c>
      <c r="G150" t="str">
        <f t="shared" si="14"/>
        <v/>
      </c>
      <c r="H150">
        <f t="shared" si="15"/>
        <v>0</v>
      </c>
      <c r="K150" t="s">
        <v>5247</v>
      </c>
      <c r="M150" t="s">
        <v>4991</v>
      </c>
      <c r="N150" t="s">
        <v>3703</v>
      </c>
      <c r="O150" t="str">
        <f t="shared" si="12"/>
        <v/>
      </c>
      <c r="P150">
        <f t="shared" si="16"/>
        <v>0</v>
      </c>
      <c r="S150" t="s">
        <v>5247</v>
      </c>
      <c r="U150" t="s">
        <v>4991</v>
      </c>
      <c r="V150" t="s">
        <v>3703</v>
      </c>
      <c r="W150" t="str">
        <f t="shared" si="13"/>
        <v/>
      </c>
      <c r="X150">
        <f t="shared" si="17"/>
        <v>0</v>
      </c>
    </row>
    <row r="151" spans="3:24">
      <c r="C151" t="s">
        <v>5248</v>
      </c>
      <c r="E151" t="s">
        <v>4663</v>
      </c>
      <c r="F151" t="s">
        <v>3703</v>
      </c>
      <c r="G151" t="str">
        <f t="shared" si="14"/>
        <v/>
      </c>
      <c r="H151">
        <f t="shared" si="15"/>
        <v>0</v>
      </c>
      <c r="K151" t="s">
        <v>5248</v>
      </c>
      <c r="M151" t="s">
        <v>4663</v>
      </c>
      <c r="N151" t="s">
        <v>3703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5248</v>
      </c>
      <c r="U151" t="s">
        <v>4663</v>
      </c>
      <c r="V151" t="s">
        <v>3703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5249</v>
      </c>
      <c r="E152" t="s">
        <v>4992</v>
      </c>
      <c r="F152" t="s">
        <v>3703</v>
      </c>
      <c r="G152" t="str">
        <f t="shared" si="14"/>
        <v/>
      </c>
      <c r="H152">
        <f t="shared" si="15"/>
        <v>0</v>
      </c>
      <c r="K152" t="s">
        <v>5249</v>
      </c>
      <c r="M152" t="s">
        <v>4992</v>
      </c>
      <c r="N152" t="s">
        <v>3703</v>
      </c>
      <c r="O152" t="str">
        <f t="shared" si="18"/>
        <v/>
      </c>
      <c r="P152">
        <f t="shared" si="16"/>
        <v>0</v>
      </c>
      <c r="S152" t="s">
        <v>5249</v>
      </c>
      <c r="U152" t="s">
        <v>4992</v>
      </c>
      <c r="V152" t="s">
        <v>3703</v>
      </c>
      <c r="W152" t="str">
        <f t="shared" si="19"/>
        <v/>
      </c>
      <c r="X152">
        <f t="shared" si="17"/>
        <v>0</v>
      </c>
    </row>
    <row r="153" spans="3:24">
      <c r="C153" t="s">
        <v>5250</v>
      </c>
      <c r="E153" t="s">
        <v>4993</v>
      </c>
      <c r="F153" t="s">
        <v>3703</v>
      </c>
      <c r="G153" t="str">
        <f t="shared" si="14"/>
        <v/>
      </c>
      <c r="H153">
        <f t="shared" si="15"/>
        <v>0</v>
      </c>
      <c r="K153" t="s">
        <v>5250</v>
      </c>
      <c r="M153" t="s">
        <v>4993</v>
      </c>
      <c r="N153" t="s">
        <v>3703</v>
      </c>
      <c r="O153" t="str">
        <f t="shared" si="18"/>
        <v/>
      </c>
      <c r="P153">
        <f t="shared" si="16"/>
        <v>0</v>
      </c>
      <c r="S153" t="s">
        <v>5250</v>
      </c>
      <c r="U153" t="s">
        <v>4993</v>
      </c>
      <c r="V153" t="s">
        <v>3703</v>
      </c>
      <c r="W153" t="str">
        <f t="shared" si="19"/>
        <v/>
      </c>
      <c r="X153">
        <f t="shared" si="17"/>
        <v>0</v>
      </c>
    </row>
    <row r="154" spans="3:24">
      <c r="C154" t="s">
        <v>5251</v>
      </c>
      <c r="E154" t="s">
        <v>4994</v>
      </c>
      <c r="F154" t="s">
        <v>3703</v>
      </c>
      <c r="G154" t="str">
        <f t="shared" si="14"/>
        <v/>
      </c>
      <c r="H154">
        <f t="shared" si="15"/>
        <v>0</v>
      </c>
      <c r="K154" t="s">
        <v>5251</v>
      </c>
      <c r="M154" t="s">
        <v>4994</v>
      </c>
      <c r="N154" t="s">
        <v>3703</v>
      </c>
      <c r="O154" t="str">
        <f t="shared" si="18"/>
        <v/>
      </c>
      <c r="P154">
        <f t="shared" si="16"/>
        <v>0</v>
      </c>
      <c r="S154" t="s">
        <v>5251</v>
      </c>
      <c r="U154" t="s">
        <v>4994</v>
      </c>
      <c r="V154" t="s">
        <v>3703</v>
      </c>
      <c r="W154" t="str">
        <f t="shared" si="19"/>
        <v/>
      </c>
      <c r="X154">
        <f t="shared" si="17"/>
        <v>0</v>
      </c>
    </row>
    <row r="155" spans="3:24">
      <c r="C155" t="s">
        <v>5252</v>
      </c>
      <c r="E155" t="s">
        <v>4995</v>
      </c>
      <c r="F155" t="s">
        <v>3703</v>
      </c>
      <c r="G155" t="str">
        <f t="shared" si="14"/>
        <v/>
      </c>
      <c r="H155">
        <f t="shared" si="15"/>
        <v>0</v>
      </c>
      <c r="K155" t="s">
        <v>5252</v>
      </c>
      <c r="M155" t="s">
        <v>4995</v>
      </c>
      <c r="N155" t="s">
        <v>3703</v>
      </c>
      <c r="O155" t="str">
        <f t="shared" si="18"/>
        <v/>
      </c>
      <c r="P155">
        <f t="shared" si="16"/>
        <v>0</v>
      </c>
      <c r="S155" t="s">
        <v>5252</v>
      </c>
      <c r="U155" t="s">
        <v>4995</v>
      </c>
      <c r="V155" t="s">
        <v>3703</v>
      </c>
      <c r="W155" t="str">
        <f t="shared" si="19"/>
        <v/>
      </c>
      <c r="X155">
        <f t="shared" si="17"/>
        <v>0</v>
      </c>
    </row>
    <row r="156" spans="3:24">
      <c r="C156" t="s">
        <v>5253</v>
      </c>
      <c r="E156" t="s">
        <v>4996</v>
      </c>
      <c r="F156" t="s">
        <v>3703</v>
      </c>
      <c r="G156" t="str">
        <f t="shared" si="14"/>
        <v/>
      </c>
      <c r="H156">
        <f t="shared" si="15"/>
        <v>0</v>
      </c>
      <c r="K156" t="s">
        <v>5253</v>
      </c>
      <c r="M156" t="s">
        <v>4996</v>
      </c>
      <c r="N156" t="s">
        <v>3703</v>
      </c>
      <c r="O156" t="str">
        <f t="shared" si="18"/>
        <v/>
      </c>
      <c r="P156">
        <f t="shared" si="16"/>
        <v>0</v>
      </c>
      <c r="S156" t="s">
        <v>5253</v>
      </c>
      <c r="U156" t="s">
        <v>4996</v>
      </c>
      <c r="V156" t="s">
        <v>3703</v>
      </c>
      <c r="W156" t="str">
        <f t="shared" si="19"/>
        <v/>
      </c>
      <c r="X156">
        <f t="shared" si="17"/>
        <v>0</v>
      </c>
    </row>
    <row r="157" spans="3:24">
      <c r="C157" t="s">
        <v>5254</v>
      </c>
      <c r="E157" t="s">
        <v>4997</v>
      </c>
      <c r="F157" t="s">
        <v>3703</v>
      </c>
      <c r="G157" t="str">
        <f t="shared" si="14"/>
        <v/>
      </c>
      <c r="H157">
        <f t="shared" si="15"/>
        <v>0</v>
      </c>
      <c r="K157" t="s">
        <v>5254</v>
      </c>
      <c r="M157" t="s">
        <v>4997</v>
      </c>
      <c r="N157" t="s">
        <v>3703</v>
      </c>
      <c r="O157" t="str">
        <f t="shared" si="18"/>
        <v/>
      </c>
      <c r="P157">
        <f t="shared" si="16"/>
        <v>0</v>
      </c>
      <c r="S157" t="s">
        <v>5254</v>
      </c>
      <c r="U157" t="s">
        <v>4997</v>
      </c>
      <c r="V157" t="s">
        <v>3703</v>
      </c>
      <c r="W157" t="str">
        <f t="shared" si="19"/>
        <v/>
      </c>
      <c r="X157">
        <f t="shared" si="17"/>
        <v>0</v>
      </c>
    </row>
    <row r="158" spans="3:24">
      <c r="C158" t="s">
        <v>5255</v>
      </c>
      <c r="E158" t="s">
        <v>4998</v>
      </c>
      <c r="F158" t="s">
        <v>3703</v>
      </c>
      <c r="G158" t="str">
        <f t="shared" si="14"/>
        <v/>
      </c>
      <c r="H158">
        <f t="shared" si="15"/>
        <v>0</v>
      </c>
      <c r="K158" t="s">
        <v>5255</v>
      </c>
      <c r="M158" t="s">
        <v>4998</v>
      </c>
      <c r="N158" t="s">
        <v>3703</v>
      </c>
      <c r="O158" t="str">
        <f t="shared" si="18"/>
        <v/>
      </c>
      <c r="P158">
        <f t="shared" si="16"/>
        <v>0</v>
      </c>
      <c r="S158" t="s">
        <v>5255</v>
      </c>
      <c r="U158" t="s">
        <v>4998</v>
      </c>
      <c r="V158" t="s">
        <v>3703</v>
      </c>
      <c r="W158" t="str">
        <f t="shared" si="19"/>
        <v/>
      </c>
      <c r="X158">
        <f t="shared" si="17"/>
        <v>0</v>
      </c>
    </row>
    <row r="159" spans="3:24">
      <c r="C159" t="s">
        <v>5256</v>
      </c>
      <c r="E159" t="s">
        <v>4999</v>
      </c>
      <c r="F159" t="s">
        <v>3703</v>
      </c>
      <c r="G159" t="str">
        <f t="shared" si="14"/>
        <v/>
      </c>
      <c r="H159">
        <f t="shared" si="15"/>
        <v>0</v>
      </c>
      <c r="K159" t="s">
        <v>5256</v>
      </c>
      <c r="M159" t="s">
        <v>4999</v>
      </c>
      <c r="N159" t="s">
        <v>3703</v>
      </c>
      <c r="O159" t="str">
        <f t="shared" si="18"/>
        <v/>
      </c>
      <c r="P159">
        <f t="shared" si="16"/>
        <v>0</v>
      </c>
      <c r="S159" t="s">
        <v>5256</v>
      </c>
      <c r="U159" t="s">
        <v>4999</v>
      </c>
      <c r="V159" t="s">
        <v>3703</v>
      </c>
      <c r="W159" t="str">
        <f t="shared" si="19"/>
        <v/>
      </c>
      <c r="X159">
        <f t="shared" si="17"/>
        <v>0</v>
      </c>
    </row>
    <row r="160" spans="3:24">
      <c r="C160" t="s">
        <v>5257</v>
      </c>
      <c r="D160" s="8" t="s">
        <v>277</v>
      </c>
      <c r="E160" t="s">
        <v>5000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5257</v>
      </c>
      <c r="L160" s="8" t="s">
        <v>277</v>
      </c>
      <c r="M160" t="s">
        <v>5000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5257</v>
      </c>
      <c r="T160" s="8" t="s">
        <v>277</v>
      </c>
      <c r="U160" t="s">
        <v>5000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5258</v>
      </c>
      <c r="E161" t="s">
        <v>5002</v>
      </c>
      <c r="F161" t="s">
        <v>3703</v>
      </c>
      <c r="G161" t="str">
        <f t="shared" si="14"/>
        <v/>
      </c>
      <c r="H161">
        <f t="shared" si="15"/>
        <v>0</v>
      </c>
      <c r="K161" t="s">
        <v>5258</v>
      </c>
      <c r="M161" t="s">
        <v>5002</v>
      </c>
      <c r="N161" t="s">
        <v>3703</v>
      </c>
      <c r="O161" t="str">
        <f t="shared" si="18"/>
        <v/>
      </c>
      <c r="P161">
        <f t="shared" si="16"/>
        <v>0</v>
      </c>
      <c r="S161" t="s">
        <v>5258</v>
      </c>
      <c r="U161" t="s">
        <v>5002</v>
      </c>
      <c r="V161" t="s">
        <v>3703</v>
      </c>
      <c r="W161" t="str">
        <f t="shared" si="19"/>
        <v/>
      </c>
      <c r="X161">
        <f t="shared" si="17"/>
        <v>0</v>
      </c>
    </row>
    <row r="162" spans="2:24">
      <c r="C162" t="s">
        <v>5259</v>
      </c>
      <c r="E162" t="s">
        <v>5001</v>
      </c>
      <c r="F162" t="s">
        <v>3703</v>
      </c>
      <c r="G162" t="str">
        <f t="shared" si="14"/>
        <v/>
      </c>
      <c r="H162">
        <f t="shared" si="15"/>
        <v>0</v>
      </c>
      <c r="K162" t="s">
        <v>5259</v>
      </c>
      <c r="M162" t="s">
        <v>5001</v>
      </c>
      <c r="N162" t="s">
        <v>3703</v>
      </c>
      <c r="O162" t="str">
        <f t="shared" si="18"/>
        <v/>
      </c>
      <c r="P162">
        <f t="shared" si="16"/>
        <v>0</v>
      </c>
      <c r="S162" t="s">
        <v>5259</v>
      </c>
      <c r="U162" t="s">
        <v>5001</v>
      </c>
      <c r="V162" t="s">
        <v>3703</v>
      </c>
      <c r="W162" t="str">
        <f t="shared" si="19"/>
        <v/>
      </c>
      <c r="X162">
        <f t="shared" si="17"/>
        <v>0</v>
      </c>
    </row>
    <row r="163" spans="2:24">
      <c r="C163" t="s">
        <v>5260</v>
      </c>
      <c r="E163" t="s">
        <v>5004</v>
      </c>
      <c r="F163" t="s">
        <v>3703</v>
      </c>
      <c r="G163" t="str">
        <f t="shared" si="14"/>
        <v/>
      </c>
      <c r="H163">
        <f t="shared" si="15"/>
        <v>0</v>
      </c>
      <c r="K163" t="s">
        <v>5260</v>
      </c>
      <c r="M163" t="s">
        <v>5004</v>
      </c>
      <c r="N163" t="s">
        <v>3703</v>
      </c>
      <c r="O163" t="str">
        <f t="shared" si="18"/>
        <v/>
      </c>
      <c r="P163">
        <f t="shared" si="16"/>
        <v>0</v>
      </c>
      <c r="S163" t="s">
        <v>5260</v>
      </c>
      <c r="U163" t="s">
        <v>5004</v>
      </c>
      <c r="V163" t="s">
        <v>3703</v>
      </c>
      <c r="W163" t="str">
        <f t="shared" si="19"/>
        <v/>
      </c>
      <c r="X163">
        <f t="shared" si="17"/>
        <v>0</v>
      </c>
    </row>
    <row r="164" spans="2:24">
      <c r="C164" t="s">
        <v>5261</v>
      </c>
      <c r="E164" t="s">
        <v>5005</v>
      </c>
      <c r="F164" t="s">
        <v>3703</v>
      </c>
      <c r="G164" t="str">
        <f t="shared" si="14"/>
        <v/>
      </c>
      <c r="H164">
        <f t="shared" si="15"/>
        <v>0</v>
      </c>
      <c r="K164" t="s">
        <v>5261</v>
      </c>
      <c r="M164" t="s">
        <v>5005</v>
      </c>
      <c r="N164" t="s">
        <v>3703</v>
      </c>
      <c r="O164" t="str">
        <f t="shared" si="18"/>
        <v/>
      </c>
      <c r="P164">
        <f t="shared" si="16"/>
        <v>0</v>
      </c>
      <c r="S164" t="s">
        <v>5261</v>
      </c>
      <c r="U164" t="s">
        <v>5005</v>
      </c>
      <c r="V164" t="s">
        <v>3703</v>
      </c>
      <c r="W164" t="str">
        <f t="shared" si="19"/>
        <v/>
      </c>
      <c r="X164">
        <f t="shared" si="17"/>
        <v>0</v>
      </c>
    </row>
    <row r="165" spans="2:24">
      <c r="C165" t="s">
        <v>5262</v>
      </c>
      <c r="E165" t="s">
        <v>4662</v>
      </c>
      <c r="F165" t="s">
        <v>3703</v>
      </c>
      <c r="G165" t="str">
        <f t="shared" si="14"/>
        <v/>
      </c>
      <c r="H165">
        <f t="shared" si="15"/>
        <v>0</v>
      </c>
      <c r="K165" t="s">
        <v>5262</v>
      </c>
      <c r="M165" t="s">
        <v>4662</v>
      </c>
      <c r="N165" t="s">
        <v>3703</v>
      </c>
      <c r="O165" t="str">
        <f t="shared" si="18"/>
        <v/>
      </c>
      <c r="P165">
        <f t="shared" si="16"/>
        <v>0</v>
      </c>
      <c r="S165" t="s">
        <v>5262</v>
      </c>
      <c r="U165" t="s">
        <v>4662</v>
      </c>
      <c r="V165" t="s">
        <v>3703</v>
      </c>
      <c r="W165" t="str">
        <f t="shared" si="19"/>
        <v/>
      </c>
      <c r="X165">
        <f t="shared" si="17"/>
        <v>0</v>
      </c>
    </row>
    <row r="166" spans="2:24">
      <c r="C166" t="s">
        <v>5263</v>
      </c>
      <c r="E166" t="s">
        <v>4864</v>
      </c>
      <c r="F166" t="s">
        <v>3703</v>
      </c>
      <c r="G166" t="str">
        <f t="shared" si="14"/>
        <v/>
      </c>
      <c r="H166">
        <f t="shared" si="15"/>
        <v>0</v>
      </c>
      <c r="K166" t="s">
        <v>5263</v>
      </c>
      <c r="M166" t="s">
        <v>4864</v>
      </c>
      <c r="N166" t="s">
        <v>3703</v>
      </c>
      <c r="O166" t="str">
        <f t="shared" si="18"/>
        <v/>
      </c>
      <c r="P166">
        <f t="shared" si="16"/>
        <v>0</v>
      </c>
      <c r="S166" t="s">
        <v>5263</v>
      </c>
      <c r="U166" t="s">
        <v>4864</v>
      </c>
      <c r="V166" t="s">
        <v>3703</v>
      </c>
      <c r="W166" t="str">
        <f t="shared" si="19"/>
        <v/>
      </c>
      <c r="X166">
        <f t="shared" si="17"/>
        <v>0</v>
      </c>
    </row>
    <row r="167" spans="2:24">
      <c r="C167" t="s">
        <v>5264</v>
      </c>
      <c r="E167" t="s">
        <v>4910</v>
      </c>
      <c r="F167" t="s">
        <v>3703</v>
      </c>
      <c r="G167" t="str">
        <f t="shared" si="14"/>
        <v/>
      </c>
      <c r="H167">
        <f t="shared" si="15"/>
        <v>0</v>
      </c>
      <c r="K167" t="s">
        <v>5264</v>
      </c>
      <c r="M167" t="s">
        <v>4910</v>
      </c>
      <c r="N167" t="s">
        <v>3703</v>
      </c>
      <c r="O167" t="str">
        <f t="shared" si="18"/>
        <v/>
      </c>
      <c r="P167">
        <f t="shared" si="16"/>
        <v>0</v>
      </c>
      <c r="S167" t="s">
        <v>5264</v>
      </c>
      <c r="U167" t="s">
        <v>4910</v>
      </c>
      <c r="V167" t="s">
        <v>3703</v>
      </c>
      <c r="W167" t="str">
        <f t="shared" si="19"/>
        <v/>
      </c>
      <c r="X167">
        <f t="shared" si="17"/>
        <v>0</v>
      </c>
    </row>
    <row r="168" spans="2:24">
      <c r="C168" t="s">
        <v>5265</v>
      </c>
      <c r="E168" t="s">
        <v>5003</v>
      </c>
      <c r="F168" t="s">
        <v>3703</v>
      </c>
      <c r="G168" t="str">
        <f t="shared" si="14"/>
        <v/>
      </c>
      <c r="H168">
        <f t="shared" si="15"/>
        <v>0</v>
      </c>
      <c r="K168" t="s">
        <v>5265</v>
      </c>
      <c r="M168" t="s">
        <v>5003</v>
      </c>
      <c r="N168" t="s">
        <v>3703</v>
      </c>
      <c r="O168" t="str">
        <f t="shared" si="18"/>
        <v/>
      </c>
      <c r="P168">
        <f t="shared" si="16"/>
        <v>0</v>
      </c>
      <c r="S168" t="s">
        <v>5265</v>
      </c>
      <c r="U168" t="s">
        <v>5003</v>
      </c>
      <c r="V168" t="s">
        <v>3703</v>
      </c>
      <c r="W168" t="str">
        <f t="shared" si="19"/>
        <v/>
      </c>
      <c r="X168">
        <f t="shared" si="17"/>
        <v>0</v>
      </c>
    </row>
    <row r="169" spans="2:24">
      <c r="C169" t="s">
        <v>5266</v>
      </c>
      <c r="E169" t="s">
        <v>5006</v>
      </c>
      <c r="F169" t="s">
        <v>3703</v>
      </c>
      <c r="G169" t="str">
        <f t="shared" si="14"/>
        <v/>
      </c>
      <c r="H169">
        <f t="shared" si="15"/>
        <v>0</v>
      </c>
      <c r="K169" t="s">
        <v>5266</v>
      </c>
      <c r="M169" t="s">
        <v>5006</v>
      </c>
      <c r="N169" t="s">
        <v>3703</v>
      </c>
      <c r="O169" t="str">
        <f t="shared" si="18"/>
        <v/>
      </c>
      <c r="P169">
        <f t="shared" si="16"/>
        <v>0</v>
      </c>
      <c r="S169" t="s">
        <v>5266</v>
      </c>
      <c r="U169" t="s">
        <v>5006</v>
      </c>
      <c r="V169" t="s">
        <v>3703</v>
      </c>
      <c r="W169" t="str">
        <f t="shared" si="19"/>
        <v/>
      </c>
      <c r="X169">
        <f t="shared" si="17"/>
        <v>0</v>
      </c>
    </row>
    <row r="170" spans="2:24">
      <c r="B170" t="s">
        <v>4852</v>
      </c>
      <c r="G170" t="str">
        <f>B170</f>
        <v>&lt;/entidades_adm&gt;</v>
      </c>
      <c r="H170">
        <f t="shared" si="15"/>
        <v>0</v>
      </c>
      <c r="J170" t="s">
        <v>4852</v>
      </c>
      <c r="O170" t="str">
        <f>J170</f>
        <v>&lt;/entidades_adm&gt;</v>
      </c>
      <c r="P170">
        <f t="shared" si="16"/>
        <v>0</v>
      </c>
      <c r="R170" t="s">
        <v>4852</v>
      </c>
      <c r="W170" t="str">
        <f>R170</f>
        <v>&lt;/entidades_adm&gt;</v>
      </c>
      <c r="X170">
        <f t="shared" si="17"/>
        <v>0</v>
      </c>
    </row>
    <row r="171" spans="2:24">
      <c r="B171" t="s">
        <v>4853</v>
      </c>
      <c r="G171" t="str">
        <f>B171</f>
        <v>&lt;emisoras&gt;</v>
      </c>
      <c r="H171">
        <f t="shared" si="15"/>
        <v>0</v>
      </c>
      <c r="J171" t="s">
        <v>4853</v>
      </c>
      <c r="O171" t="str">
        <f>J171</f>
        <v>&lt;emisoras&gt;</v>
      </c>
      <c r="P171">
        <f t="shared" si="16"/>
        <v>0</v>
      </c>
      <c r="R171" t="s">
        <v>4853</v>
      </c>
      <c r="W171" t="str">
        <f>R171</f>
        <v>&lt;emisoras&gt;</v>
      </c>
      <c r="X171">
        <f t="shared" si="17"/>
        <v>0</v>
      </c>
    </row>
    <row r="172" spans="2:24">
      <c r="C172" t="s">
        <v>4838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4838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4838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5267</v>
      </c>
      <c r="D173" s="36">
        <v>0</v>
      </c>
      <c r="E173" t="s">
        <v>5007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5267</v>
      </c>
      <c r="L173" s="36">
        <v>0</v>
      </c>
      <c r="M173" t="s">
        <v>5007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5267</v>
      </c>
      <c r="T173" s="36">
        <v>0</v>
      </c>
      <c r="U173" t="s">
        <v>5007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5268</v>
      </c>
      <c r="D174" s="36">
        <v>0</v>
      </c>
      <c r="E174" t="s">
        <v>5008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5268</v>
      </c>
      <c r="L174" s="36">
        <v>0</v>
      </c>
      <c r="M174" t="s">
        <v>5008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5268</v>
      </c>
      <c r="T174" s="36">
        <v>0</v>
      </c>
      <c r="U174" t="s">
        <v>5008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5269</v>
      </c>
      <c r="D175" s="36">
        <v>0</v>
      </c>
      <c r="E175" t="s">
        <v>5009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5269</v>
      </c>
      <c r="L175" s="36">
        <v>0</v>
      </c>
      <c r="M175" t="s">
        <v>5009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5269</v>
      </c>
      <c r="T175" s="36">
        <v>0</v>
      </c>
      <c r="U175" t="s">
        <v>5009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5270</v>
      </c>
      <c r="D176" s="36">
        <v>0</v>
      </c>
      <c r="E176" t="s">
        <v>5010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5270</v>
      </c>
      <c r="L176" s="36">
        <v>0</v>
      </c>
      <c r="M176" t="s">
        <v>5010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5270</v>
      </c>
      <c r="T176" s="36">
        <v>0</v>
      </c>
      <c r="U176" t="s">
        <v>5010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5271</v>
      </c>
      <c r="D177" s="36">
        <v>0</v>
      </c>
      <c r="E177" t="s">
        <v>5011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5271</v>
      </c>
      <c r="L177" s="36">
        <v>0</v>
      </c>
      <c r="M177" t="s">
        <v>5011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5271</v>
      </c>
      <c r="T177" s="36">
        <v>0</v>
      </c>
      <c r="U177" t="s">
        <v>5011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5272</v>
      </c>
      <c r="D178" s="36" t="s">
        <v>1</v>
      </c>
      <c r="E178" t="s">
        <v>5012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5272</v>
      </c>
      <c r="L178" s="36" t="s">
        <v>1</v>
      </c>
      <c r="M178" t="s">
        <v>5012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5272</v>
      </c>
      <c r="T178" s="36" t="s">
        <v>1</v>
      </c>
      <c r="U178" t="s">
        <v>5012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5273</v>
      </c>
      <c r="D179" s="36">
        <v>0</v>
      </c>
      <c r="E179" t="s">
        <v>5013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5273</v>
      </c>
      <c r="L179" s="36">
        <v>0</v>
      </c>
      <c r="M179" t="s">
        <v>5013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5273</v>
      </c>
      <c r="T179" s="36">
        <v>0</v>
      </c>
      <c r="U179" t="s">
        <v>5013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5274</v>
      </c>
      <c r="D180" s="36" t="s">
        <v>277</v>
      </c>
      <c r="E180" t="s">
        <v>5014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5274</v>
      </c>
      <c r="L180" s="36" t="s">
        <v>277</v>
      </c>
      <c r="M180" t="s">
        <v>5014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5274</v>
      </c>
      <c r="T180" s="36" t="s">
        <v>277</v>
      </c>
      <c r="U180" t="s">
        <v>5014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5275</v>
      </c>
      <c r="D181" s="36">
        <v>26</v>
      </c>
      <c r="E181" t="s">
        <v>5015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5275</v>
      </c>
      <c r="L181" s="36">
        <v>26</v>
      </c>
      <c r="M181" t="s">
        <v>5015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5275</v>
      </c>
      <c r="T181" s="36">
        <v>26</v>
      </c>
      <c r="U181" t="s">
        <v>5015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5134</v>
      </c>
      <c r="D182" s="36">
        <v>39</v>
      </c>
      <c r="E182" t="s">
        <v>4879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5134</v>
      </c>
      <c r="L182" s="36">
        <v>39</v>
      </c>
      <c r="M182" t="s">
        <v>4879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5134</v>
      </c>
      <c r="T182" s="36">
        <v>39</v>
      </c>
      <c r="U182" t="s">
        <v>4879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5276</v>
      </c>
      <c r="E183" t="s">
        <v>5016</v>
      </c>
      <c r="F183" t="s">
        <v>3703</v>
      </c>
      <c r="G183" t="str">
        <f t="shared" si="14"/>
        <v/>
      </c>
      <c r="H183">
        <f t="shared" si="15"/>
        <v>0</v>
      </c>
      <c r="K183" t="s">
        <v>5276</v>
      </c>
      <c r="M183" t="s">
        <v>5016</v>
      </c>
      <c r="N183" t="s">
        <v>3703</v>
      </c>
      <c r="O183" t="str">
        <f t="shared" si="20"/>
        <v/>
      </c>
      <c r="P183">
        <f t="shared" si="16"/>
        <v>0</v>
      </c>
      <c r="S183" t="s">
        <v>5276</v>
      </c>
      <c r="U183" t="s">
        <v>5016</v>
      </c>
      <c r="V183" t="s">
        <v>3703</v>
      </c>
      <c r="W183" t="str">
        <f t="shared" si="21"/>
        <v/>
      </c>
      <c r="X183">
        <f t="shared" si="17"/>
        <v>0</v>
      </c>
    </row>
    <row r="184" spans="3:24">
      <c r="C184" t="s">
        <v>5277</v>
      </c>
      <c r="E184" t="s">
        <v>5017</v>
      </c>
      <c r="F184" t="s">
        <v>3703</v>
      </c>
      <c r="G184" t="str">
        <f t="shared" si="14"/>
        <v/>
      </c>
      <c r="H184">
        <f t="shared" si="15"/>
        <v>0</v>
      </c>
      <c r="K184" t="s">
        <v>5277</v>
      </c>
      <c r="M184" t="s">
        <v>5017</v>
      </c>
      <c r="N184" t="s">
        <v>3703</v>
      </c>
      <c r="O184" t="str">
        <f t="shared" si="20"/>
        <v/>
      </c>
      <c r="P184">
        <f t="shared" si="16"/>
        <v>0</v>
      </c>
      <c r="S184" t="s">
        <v>5277</v>
      </c>
      <c r="U184" t="s">
        <v>5017</v>
      </c>
      <c r="V184" t="s">
        <v>3703</v>
      </c>
      <c r="W184" t="str">
        <f t="shared" si="21"/>
        <v/>
      </c>
      <c r="X184">
        <f t="shared" si="17"/>
        <v>0</v>
      </c>
    </row>
    <row r="185" spans="3:24">
      <c r="C185" t="s">
        <v>5278</v>
      </c>
      <c r="E185" t="s">
        <v>5018</v>
      </c>
      <c r="F185" t="s">
        <v>3703</v>
      </c>
      <c r="G185" t="str">
        <f t="shared" si="14"/>
        <v/>
      </c>
      <c r="H185">
        <f t="shared" si="15"/>
        <v>0</v>
      </c>
      <c r="K185" t="s">
        <v>5278</v>
      </c>
      <c r="M185" t="s">
        <v>5018</v>
      </c>
      <c r="N185" t="s">
        <v>3703</v>
      </c>
      <c r="O185" t="str">
        <f t="shared" si="20"/>
        <v/>
      </c>
      <c r="P185">
        <f t="shared" si="16"/>
        <v>0</v>
      </c>
      <c r="S185" t="s">
        <v>5278</v>
      </c>
      <c r="U185" t="s">
        <v>5018</v>
      </c>
      <c r="V185" t="s">
        <v>3703</v>
      </c>
      <c r="W185" t="str">
        <f t="shared" si="21"/>
        <v/>
      </c>
      <c r="X185">
        <f t="shared" si="17"/>
        <v>0</v>
      </c>
    </row>
    <row r="186" spans="3:24">
      <c r="C186" t="s">
        <v>5279</v>
      </c>
      <c r="D186" s="8" t="s">
        <v>5119</v>
      </c>
      <c r="E186" t="s">
        <v>5019</v>
      </c>
      <c r="F186" t="s">
        <v>5119</v>
      </c>
      <c r="G186" t="str">
        <f t="shared" si="14"/>
        <v>&lt;tipo_emisor_g03&gt;ENF&lt;/tipo_emisor_g03&gt;</v>
      </c>
      <c r="H186">
        <f t="shared" si="15"/>
        <v>3</v>
      </c>
      <c r="K186" t="s">
        <v>5279</v>
      </c>
      <c r="L186" s="8" t="s">
        <v>5119</v>
      </c>
      <c r="M186" t="s">
        <v>5019</v>
      </c>
      <c r="N186" t="s">
        <v>5119</v>
      </c>
      <c r="O186" t="str">
        <f t="shared" si="20"/>
        <v>&lt;tipo_emisor_g03&gt;ENF&lt;/tipo_emisor_g03&gt;</v>
      </c>
      <c r="P186">
        <f t="shared" si="16"/>
        <v>3</v>
      </c>
      <c r="S186" t="s">
        <v>5279</v>
      </c>
      <c r="T186" s="8" t="s">
        <v>5119</v>
      </c>
      <c r="U186" t="s">
        <v>5019</v>
      </c>
      <c r="V186" t="s">
        <v>5119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5280</v>
      </c>
      <c r="E187" t="s">
        <v>5020</v>
      </c>
      <c r="F187" t="s">
        <v>3703</v>
      </c>
      <c r="G187" t="str">
        <f t="shared" si="14"/>
        <v/>
      </c>
      <c r="H187">
        <f t="shared" si="15"/>
        <v>0</v>
      </c>
      <c r="K187" t="s">
        <v>5280</v>
      </c>
      <c r="M187" t="s">
        <v>5020</v>
      </c>
      <c r="N187" t="s">
        <v>3703</v>
      </c>
      <c r="O187" t="str">
        <f t="shared" si="20"/>
        <v/>
      </c>
      <c r="P187">
        <f t="shared" si="16"/>
        <v>0</v>
      </c>
      <c r="S187" t="s">
        <v>5280</v>
      </c>
      <c r="U187" t="s">
        <v>5020</v>
      </c>
      <c r="V187" t="s">
        <v>3703</v>
      </c>
      <c r="W187" t="str">
        <f t="shared" si="21"/>
        <v/>
      </c>
      <c r="X187">
        <f t="shared" si="17"/>
        <v>0</v>
      </c>
    </row>
    <row r="188" spans="3:24">
      <c r="C188" t="s">
        <v>5281</v>
      </c>
      <c r="E188" t="s">
        <v>5021</v>
      </c>
      <c r="F188" t="s">
        <v>3703</v>
      </c>
      <c r="G188" t="str">
        <f t="shared" si="14"/>
        <v/>
      </c>
      <c r="H188">
        <f t="shared" si="15"/>
        <v>0</v>
      </c>
      <c r="K188" t="s">
        <v>5281</v>
      </c>
      <c r="M188" t="s">
        <v>5021</v>
      </c>
      <c r="N188" t="s">
        <v>3703</v>
      </c>
      <c r="O188" t="str">
        <f t="shared" si="20"/>
        <v/>
      </c>
      <c r="P188">
        <f t="shared" si="16"/>
        <v>0</v>
      </c>
      <c r="S188" t="s">
        <v>5281</v>
      </c>
      <c r="U188" t="s">
        <v>5021</v>
      </c>
      <c r="V188" t="s">
        <v>3703</v>
      </c>
      <c r="W188" t="str">
        <f t="shared" si="21"/>
        <v/>
      </c>
      <c r="X188">
        <f t="shared" si="17"/>
        <v>0</v>
      </c>
    </row>
    <row r="189" spans="3:24">
      <c r="C189" t="s">
        <v>5282</v>
      </c>
      <c r="E189" t="s">
        <v>5022</v>
      </c>
      <c r="F189" t="s">
        <v>3703</v>
      </c>
      <c r="G189" t="str">
        <f t="shared" si="14"/>
        <v/>
      </c>
      <c r="H189">
        <f t="shared" si="15"/>
        <v>0</v>
      </c>
      <c r="K189" t="s">
        <v>5282</v>
      </c>
      <c r="M189" t="s">
        <v>5022</v>
      </c>
      <c r="N189" t="s">
        <v>3703</v>
      </c>
      <c r="O189" t="str">
        <f t="shared" si="20"/>
        <v/>
      </c>
      <c r="P189">
        <f t="shared" si="16"/>
        <v>0</v>
      </c>
      <c r="S189" t="s">
        <v>5282</v>
      </c>
      <c r="U189" t="s">
        <v>5022</v>
      </c>
      <c r="V189" t="s">
        <v>3703</v>
      </c>
      <c r="W189" t="str">
        <f t="shared" si="21"/>
        <v/>
      </c>
      <c r="X189">
        <f t="shared" si="17"/>
        <v>0</v>
      </c>
    </row>
    <row r="190" spans="3:24">
      <c r="C190" t="s">
        <v>5283</v>
      </c>
      <c r="E190" t="s">
        <v>5023</v>
      </c>
      <c r="F190" t="s">
        <v>3703</v>
      </c>
      <c r="G190" t="str">
        <f t="shared" si="14"/>
        <v/>
      </c>
      <c r="H190">
        <f t="shared" si="15"/>
        <v>0</v>
      </c>
      <c r="K190" t="s">
        <v>5283</v>
      </c>
      <c r="M190" t="s">
        <v>5023</v>
      </c>
      <c r="N190" t="s">
        <v>3703</v>
      </c>
      <c r="O190" t="str">
        <f t="shared" si="20"/>
        <v/>
      </c>
      <c r="P190">
        <f t="shared" si="16"/>
        <v>0</v>
      </c>
      <c r="S190" t="s">
        <v>5283</v>
      </c>
      <c r="U190" t="s">
        <v>5023</v>
      </c>
      <c r="V190" t="s">
        <v>3703</v>
      </c>
      <c r="W190" t="str">
        <f t="shared" si="21"/>
        <v/>
      </c>
      <c r="X190">
        <f t="shared" si="17"/>
        <v>0</v>
      </c>
    </row>
    <row r="191" spans="3:24">
      <c r="C191" t="s">
        <v>5284</v>
      </c>
      <c r="E191" t="s">
        <v>5024</v>
      </c>
      <c r="F191" t="s">
        <v>3703</v>
      </c>
      <c r="G191" t="str">
        <f t="shared" si="14"/>
        <v/>
      </c>
      <c r="H191">
        <f t="shared" si="15"/>
        <v>0</v>
      </c>
      <c r="K191" t="s">
        <v>5284</v>
      </c>
      <c r="M191" t="s">
        <v>5024</v>
      </c>
      <c r="N191" t="s">
        <v>3703</v>
      </c>
      <c r="O191" t="str">
        <f t="shared" si="20"/>
        <v/>
      </c>
      <c r="P191">
        <f t="shared" si="16"/>
        <v>0</v>
      </c>
      <c r="S191" t="s">
        <v>5284</v>
      </c>
      <c r="U191" t="s">
        <v>5024</v>
      </c>
      <c r="V191" t="s">
        <v>3703</v>
      </c>
      <c r="W191" t="str">
        <f t="shared" si="21"/>
        <v/>
      </c>
      <c r="X191">
        <f t="shared" si="17"/>
        <v>0</v>
      </c>
    </row>
    <row r="192" spans="3:24">
      <c r="C192" t="s">
        <v>5285</v>
      </c>
      <c r="E192" t="s">
        <v>5025</v>
      </c>
      <c r="F192" t="s">
        <v>3703</v>
      </c>
      <c r="G192" t="str">
        <f t="shared" si="14"/>
        <v/>
      </c>
      <c r="H192">
        <f t="shared" si="15"/>
        <v>0</v>
      </c>
      <c r="K192" t="s">
        <v>5285</v>
      </c>
      <c r="M192" t="s">
        <v>5025</v>
      </c>
      <c r="N192" t="s">
        <v>3703</v>
      </c>
      <c r="O192" t="str">
        <f t="shared" si="20"/>
        <v/>
      </c>
      <c r="P192">
        <f t="shared" si="16"/>
        <v>0</v>
      </c>
      <c r="S192" t="s">
        <v>5285</v>
      </c>
      <c r="U192" t="s">
        <v>5025</v>
      </c>
      <c r="V192" t="s">
        <v>3703</v>
      </c>
      <c r="W192" t="str">
        <f t="shared" si="21"/>
        <v/>
      </c>
      <c r="X192">
        <f t="shared" si="17"/>
        <v>0</v>
      </c>
    </row>
    <row r="193" spans="3:24">
      <c r="C193" t="s">
        <v>5286</v>
      </c>
      <c r="E193" t="s">
        <v>5026</v>
      </c>
      <c r="F193" t="s">
        <v>3703</v>
      </c>
      <c r="G193" t="str">
        <f t="shared" si="14"/>
        <v/>
      </c>
      <c r="H193">
        <f t="shared" si="15"/>
        <v>0</v>
      </c>
      <c r="K193" t="s">
        <v>5286</v>
      </c>
      <c r="M193" t="s">
        <v>5026</v>
      </c>
      <c r="N193" t="s">
        <v>3703</v>
      </c>
      <c r="O193" t="str">
        <f t="shared" si="20"/>
        <v/>
      </c>
      <c r="P193">
        <f t="shared" si="16"/>
        <v>0</v>
      </c>
      <c r="S193" t="s">
        <v>5286</v>
      </c>
      <c r="U193" t="s">
        <v>5026</v>
      </c>
      <c r="V193" t="s">
        <v>3703</v>
      </c>
      <c r="W193" t="str">
        <f t="shared" si="21"/>
        <v/>
      </c>
      <c r="X193">
        <f t="shared" si="17"/>
        <v>0</v>
      </c>
    </row>
    <row r="194" spans="3:24">
      <c r="C194" t="s">
        <v>5287</v>
      </c>
      <c r="D194" s="36">
        <v>10</v>
      </c>
      <c r="E194" t="s">
        <v>5027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5287</v>
      </c>
      <c r="L194" s="36">
        <v>10</v>
      </c>
      <c r="M194" t="s">
        <v>5027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5287</v>
      </c>
      <c r="T194" s="36">
        <v>10</v>
      </c>
      <c r="U194" t="s">
        <v>5027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5288</v>
      </c>
      <c r="E195" t="s">
        <v>5028</v>
      </c>
      <c r="F195" t="s">
        <v>3703</v>
      </c>
      <c r="G195" t="str">
        <f t="shared" si="14"/>
        <v/>
      </c>
      <c r="H195">
        <f t="shared" si="15"/>
        <v>0</v>
      </c>
      <c r="K195" t="s">
        <v>5288</v>
      </c>
      <c r="M195" t="s">
        <v>5028</v>
      </c>
      <c r="N195" t="s">
        <v>3703</v>
      </c>
      <c r="O195" t="str">
        <f t="shared" si="20"/>
        <v/>
      </c>
      <c r="P195">
        <f t="shared" si="16"/>
        <v>0</v>
      </c>
      <c r="S195" t="s">
        <v>5288</v>
      </c>
      <c r="U195" t="s">
        <v>5028</v>
      </c>
      <c r="V195" t="s">
        <v>3703</v>
      </c>
      <c r="W195" t="str">
        <f t="shared" si="21"/>
        <v/>
      </c>
      <c r="X195">
        <f t="shared" si="17"/>
        <v>0</v>
      </c>
    </row>
    <row r="196" spans="3:24">
      <c r="C196" t="s">
        <v>5289</v>
      </c>
      <c r="E196" t="s">
        <v>5029</v>
      </c>
      <c r="F196" t="s">
        <v>3703</v>
      </c>
      <c r="G196" t="str">
        <f t="shared" si="14"/>
        <v/>
      </c>
      <c r="H196">
        <f t="shared" si="15"/>
        <v>0</v>
      </c>
      <c r="K196" t="s">
        <v>5289</v>
      </c>
      <c r="M196" t="s">
        <v>5029</v>
      </c>
      <c r="N196" t="s">
        <v>3703</v>
      </c>
      <c r="O196" t="str">
        <f t="shared" si="20"/>
        <v/>
      </c>
      <c r="P196">
        <f t="shared" si="16"/>
        <v>0</v>
      </c>
      <c r="S196" t="s">
        <v>5289</v>
      </c>
      <c r="U196" t="s">
        <v>5029</v>
      </c>
      <c r="V196" t="s">
        <v>3703</v>
      </c>
      <c r="W196" t="str">
        <f t="shared" si="21"/>
        <v/>
      </c>
      <c r="X196">
        <f t="shared" si="17"/>
        <v>0</v>
      </c>
    </row>
    <row r="197" spans="3:24">
      <c r="C197" t="s">
        <v>5290</v>
      </c>
      <c r="E197" t="s">
        <v>5032</v>
      </c>
      <c r="F197" t="s">
        <v>3703</v>
      </c>
      <c r="G197" t="str">
        <f t="shared" si="14"/>
        <v/>
      </c>
      <c r="H197">
        <f t="shared" si="15"/>
        <v>0</v>
      </c>
      <c r="K197" t="s">
        <v>5290</v>
      </c>
      <c r="M197" t="s">
        <v>5032</v>
      </c>
      <c r="N197" t="s">
        <v>3703</v>
      </c>
      <c r="O197" t="str">
        <f t="shared" si="20"/>
        <v/>
      </c>
      <c r="P197">
        <f t="shared" si="16"/>
        <v>0</v>
      </c>
      <c r="S197" t="s">
        <v>5290</v>
      </c>
      <c r="U197" t="s">
        <v>5032</v>
      </c>
      <c r="V197" t="s">
        <v>3703</v>
      </c>
      <c r="W197" t="str">
        <f t="shared" si="21"/>
        <v/>
      </c>
      <c r="X197">
        <f t="shared" si="17"/>
        <v>0</v>
      </c>
    </row>
    <row r="198" spans="3:24">
      <c r="C198" t="s">
        <v>5291</v>
      </c>
      <c r="E198" t="s">
        <v>5033</v>
      </c>
      <c r="F198" t="s">
        <v>3703</v>
      </c>
      <c r="G198" t="str">
        <f t="shared" si="14"/>
        <v/>
      </c>
      <c r="H198">
        <f t="shared" si="15"/>
        <v>0</v>
      </c>
      <c r="K198" t="s">
        <v>5291</v>
      </c>
      <c r="M198" t="s">
        <v>5033</v>
      </c>
      <c r="N198" t="s">
        <v>3703</v>
      </c>
      <c r="O198" t="str">
        <f t="shared" si="20"/>
        <v/>
      </c>
      <c r="P198">
        <f t="shared" si="16"/>
        <v>0</v>
      </c>
      <c r="S198" t="s">
        <v>5291</v>
      </c>
      <c r="U198" t="s">
        <v>5033</v>
      </c>
      <c r="V198" t="s">
        <v>3703</v>
      </c>
      <c r="W198" t="str">
        <f t="shared" si="21"/>
        <v/>
      </c>
      <c r="X198">
        <f t="shared" si="17"/>
        <v>0</v>
      </c>
    </row>
    <row r="199" spans="3:24">
      <c r="C199" t="s">
        <v>5292</v>
      </c>
      <c r="E199" t="s">
        <v>5030</v>
      </c>
      <c r="F199" t="s">
        <v>3703</v>
      </c>
      <c r="G199" t="str">
        <f t="shared" si="14"/>
        <v/>
      </c>
      <c r="H199">
        <f t="shared" si="15"/>
        <v>0</v>
      </c>
      <c r="K199" t="s">
        <v>5292</v>
      </c>
      <c r="M199" t="s">
        <v>5030</v>
      </c>
      <c r="N199" t="s">
        <v>3703</v>
      </c>
      <c r="O199" t="str">
        <f t="shared" si="20"/>
        <v/>
      </c>
      <c r="P199">
        <f t="shared" si="16"/>
        <v>0</v>
      </c>
      <c r="S199" t="s">
        <v>5292</v>
      </c>
      <c r="U199" t="s">
        <v>5030</v>
      </c>
      <c r="V199" t="s">
        <v>3703</v>
      </c>
      <c r="W199" t="str">
        <f t="shared" si="21"/>
        <v/>
      </c>
      <c r="X199">
        <f t="shared" si="17"/>
        <v>0</v>
      </c>
    </row>
    <row r="200" spans="3:24">
      <c r="C200" t="s">
        <v>5293</v>
      </c>
      <c r="E200" t="s">
        <v>5031</v>
      </c>
      <c r="F200" t="s">
        <v>3703</v>
      </c>
      <c r="G200" t="str">
        <f t="shared" si="14"/>
        <v/>
      </c>
      <c r="H200">
        <f t="shared" si="15"/>
        <v>0</v>
      </c>
      <c r="K200" t="s">
        <v>5293</v>
      </c>
      <c r="M200" t="s">
        <v>5031</v>
      </c>
      <c r="N200" t="s">
        <v>3703</v>
      </c>
      <c r="O200" t="str">
        <f t="shared" si="20"/>
        <v/>
      </c>
      <c r="P200">
        <f t="shared" si="16"/>
        <v>0</v>
      </c>
      <c r="S200" t="s">
        <v>5293</v>
      </c>
      <c r="U200" t="s">
        <v>5031</v>
      </c>
      <c r="V200" t="s">
        <v>3703</v>
      </c>
      <c r="W200" t="str">
        <f t="shared" si="21"/>
        <v/>
      </c>
      <c r="X200">
        <f t="shared" si="17"/>
        <v>0</v>
      </c>
    </row>
    <row r="201" spans="3:24">
      <c r="C201" t="s">
        <v>5294</v>
      </c>
      <c r="E201" t="s">
        <v>5034</v>
      </c>
      <c r="F201" t="s">
        <v>3703</v>
      </c>
      <c r="G201" t="str">
        <f t="shared" si="14"/>
        <v/>
      </c>
      <c r="H201">
        <f t="shared" si="15"/>
        <v>0</v>
      </c>
      <c r="K201" t="s">
        <v>5294</v>
      </c>
      <c r="M201" t="s">
        <v>5034</v>
      </c>
      <c r="N201" t="s">
        <v>3703</v>
      </c>
      <c r="O201" t="str">
        <f t="shared" si="20"/>
        <v/>
      </c>
      <c r="P201">
        <f t="shared" si="16"/>
        <v>0</v>
      </c>
      <c r="S201" t="s">
        <v>5294</v>
      </c>
      <c r="U201" t="s">
        <v>5034</v>
      </c>
      <c r="V201" t="s">
        <v>3703</v>
      </c>
      <c r="W201" t="str">
        <f t="shared" si="21"/>
        <v/>
      </c>
      <c r="X201">
        <f t="shared" si="17"/>
        <v>0</v>
      </c>
    </row>
    <row r="202" spans="3:24">
      <c r="C202" t="s">
        <v>5295</v>
      </c>
      <c r="E202" t="s">
        <v>5035</v>
      </c>
      <c r="F202" t="s">
        <v>3703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5295</v>
      </c>
      <c r="M202" t="s">
        <v>5035</v>
      </c>
      <c r="N202" t="s">
        <v>3703</v>
      </c>
      <c r="O202" t="str">
        <f t="shared" si="20"/>
        <v/>
      </c>
      <c r="P202">
        <f t="shared" si="16"/>
        <v>0</v>
      </c>
      <c r="S202" t="s">
        <v>5295</v>
      </c>
      <c r="U202" t="s">
        <v>5035</v>
      </c>
      <c r="V202" t="s">
        <v>3703</v>
      </c>
      <c r="W202" t="str">
        <f t="shared" si="21"/>
        <v/>
      </c>
      <c r="X202">
        <f t="shared" si="17"/>
        <v>0</v>
      </c>
    </row>
    <row r="203" spans="3:24">
      <c r="C203" t="s">
        <v>5296</v>
      </c>
      <c r="E203" t="s">
        <v>5036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5296</v>
      </c>
      <c r="M203" t="s">
        <v>5036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5296</v>
      </c>
      <c r="U203" t="s">
        <v>5036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5297</v>
      </c>
      <c r="E204" t="s">
        <v>5037</v>
      </c>
      <c r="F204" t="s">
        <v>3703</v>
      </c>
      <c r="G204" t="str">
        <f t="shared" si="22"/>
        <v/>
      </c>
      <c r="H204">
        <f t="shared" si="23"/>
        <v>0</v>
      </c>
      <c r="K204" t="s">
        <v>5297</v>
      </c>
      <c r="M204" t="s">
        <v>5037</v>
      </c>
      <c r="N204" t="s">
        <v>3703</v>
      </c>
      <c r="O204" t="str">
        <f t="shared" si="20"/>
        <v/>
      </c>
      <c r="P204">
        <f t="shared" si="24"/>
        <v>0</v>
      </c>
      <c r="S204" t="s">
        <v>5297</v>
      </c>
      <c r="U204" t="s">
        <v>5037</v>
      </c>
      <c r="V204" t="s">
        <v>3703</v>
      </c>
      <c r="W204" t="str">
        <f t="shared" si="21"/>
        <v/>
      </c>
      <c r="X204">
        <f t="shared" si="25"/>
        <v>0</v>
      </c>
    </row>
    <row r="205" spans="3:24">
      <c r="C205" t="s">
        <v>5298</v>
      </c>
      <c r="E205" t="s">
        <v>5038</v>
      </c>
      <c r="F205" t="s">
        <v>3703</v>
      </c>
      <c r="G205" t="str">
        <f t="shared" si="22"/>
        <v/>
      </c>
      <c r="H205">
        <f t="shared" si="23"/>
        <v>0</v>
      </c>
      <c r="K205" t="s">
        <v>5298</v>
      </c>
      <c r="M205" t="s">
        <v>5038</v>
      </c>
      <c r="N205" t="s">
        <v>3703</v>
      </c>
      <c r="O205" t="str">
        <f t="shared" si="20"/>
        <v/>
      </c>
      <c r="P205">
        <f t="shared" si="24"/>
        <v>0</v>
      </c>
      <c r="S205" t="s">
        <v>5298</v>
      </c>
      <c r="U205" t="s">
        <v>5038</v>
      </c>
      <c r="V205" t="s">
        <v>3703</v>
      </c>
      <c r="W205" t="str">
        <f t="shared" si="21"/>
        <v/>
      </c>
      <c r="X205">
        <f t="shared" si="25"/>
        <v>0</v>
      </c>
    </row>
    <row r="206" spans="3:24">
      <c r="C206" t="s">
        <v>5299</v>
      </c>
      <c r="E206" t="s">
        <v>5039</v>
      </c>
      <c r="F206" t="s">
        <v>3703</v>
      </c>
      <c r="G206" t="str">
        <f t="shared" si="22"/>
        <v/>
      </c>
      <c r="H206">
        <f t="shared" si="23"/>
        <v>0</v>
      </c>
      <c r="K206" t="s">
        <v>5299</v>
      </c>
      <c r="M206" t="s">
        <v>5039</v>
      </c>
      <c r="N206" t="s">
        <v>3703</v>
      </c>
      <c r="O206" t="str">
        <f t="shared" si="20"/>
        <v/>
      </c>
      <c r="P206">
        <f t="shared" si="24"/>
        <v>0</v>
      </c>
      <c r="S206" t="s">
        <v>5299</v>
      </c>
      <c r="U206" t="s">
        <v>5039</v>
      </c>
      <c r="V206" t="s">
        <v>3703</v>
      </c>
      <c r="W206" t="str">
        <f t="shared" si="21"/>
        <v/>
      </c>
      <c r="X206">
        <f t="shared" si="25"/>
        <v>0</v>
      </c>
    </row>
    <row r="207" spans="3:24">
      <c r="C207" t="s">
        <v>5300</v>
      </c>
      <c r="E207" t="s">
        <v>5040</v>
      </c>
      <c r="F207" t="s">
        <v>3703</v>
      </c>
      <c r="G207" t="str">
        <f t="shared" si="22"/>
        <v/>
      </c>
      <c r="H207">
        <f t="shared" si="23"/>
        <v>0</v>
      </c>
      <c r="K207" t="s">
        <v>5300</v>
      </c>
      <c r="M207" t="s">
        <v>5040</v>
      </c>
      <c r="N207" t="s">
        <v>3703</v>
      </c>
      <c r="O207" t="str">
        <f t="shared" si="20"/>
        <v/>
      </c>
      <c r="P207">
        <f t="shared" si="24"/>
        <v>0</v>
      </c>
      <c r="S207" t="s">
        <v>5300</v>
      </c>
      <c r="U207" t="s">
        <v>5040</v>
      </c>
      <c r="V207" t="s">
        <v>3703</v>
      </c>
      <c r="W207" t="str">
        <f t="shared" si="21"/>
        <v/>
      </c>
      <c r="X207">
        <f t="shared" si="25"/>
        <v>0</v>
      </c>
    </row>
    <row r="208" spans="3:24">
      <c r="C208" t="s">
        <v>5301</v>
      </c>
      <c r="D208" s="8" t="s">
        <v>1</v>
      </c>
      <c r="E208" t="s">
        <v>5041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5301</v>
      </c>
      <c r="L208" s="8" t="s">
        <v>1</v>
      </c>
      <c r="M208" t="s">
        <v>5041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5301</v>
      </c>
      <c r="T208" s="8" t="s">
        <v>1</v>
      </c>
      <c r="U208" t="s">
        <v>5041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5302</v>
      </c>
      <c r="D209" s="8" t="s">
        <v>277</v>
      </c>
      <c r="E209" t="s">
        <v>5042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5302</v>
      </c>
      <c r="L209" s="8" t="s">
        <v>277</v>
      </c>
      <c r="M209" t="s">
        <v>5042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5302</v>
      </c>
      <c r="T209" s="8" t="s">
        <v>277</v>
      </c>
      <c r="U209" t="s">
        <v>5042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5303</v>
      </c>
      <c r="D210" s="8" t="s">
        <v>5120</v>
      </c>
      <c r="E210" t="s">
        <v>5043</v>
      </c>
      <c r="F210" t="s">
        <v>5120</v>
      </c>
      <c r="G210" t="str">
        <f t="shared" si="22"/>
        <v>&lt;ind_articulo_36_e&gt;X&lt;/ind_articulo_36_e&gt;</v>
      </c>
      <c r="H210">
        <f t="shared" si="23"/>
        <v>1</v>
      </c>
      <c r="K210" t="s">
        <v>5303</v>
      </c>
      <c r="L210" s="8" t="s">
        <v>5120</v>
      </c>
      <c r="M210" t="s">
        <v>5043</v>
      </c>
      <c r="N210" t="s">
        <v>5120</v>
      </c>
      <c r="O210" t="str">
        <f t="shared" si="20"/>
        <v>&lt;ind_articulo_36_e&gt;X&lt;/ind_articulo_36_e&gt;</v>
      </c>
      <c r="P210">
        <f t="shared" si="24"/>
        <v>1</v>
      </c>
      <c r="S210" t="s">
        <v>5303</v>
      </c>
      <c r="T210" s="8" t="s">
        <v>5120</v>
      </c>
      <c r="U210" t="s">
        <v>5043</v>
      </c>
      <c r="V210" t="s">
        <v>5120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5304</v>
      </c>
      <c r="E211" t="s">
        <v>5044</v>
      </c>
      <c r="F211" t="s">
        <v>3703</v>
      </c>
      <c r="G211" t="str">
        <f t="shared" si="22"/>
        <v/>
      </c>
      <c r="H211">
        <f t="shared" si="23"/>
        <v>0</v>
      </c>
      <c r="K211" t="s">
        <v>5304</v>
      </c>
      <c r="M211" t="s">
        <v>5044</v>
      </c>
      <c r="N211" t="s">
        <v>3703</v>
      </c>
      <c r="O211" t="str">
        <f t="shared" si="20"/>
        <v/>
      </c>
      <c r="P211">
        <f t="shared" si="24"/>
        <v>0</v>
      </c>
      <c r="S211" t="s">
        <v>5304</v>
      </c>
      <c r="U211" t="s">
        <v>5044</v>
      </c>
      <c r="V211" t="s">
        <v>3703</v>
      </c>
      <c r="W211" t="str">
        <f t="shared" si="21"/>
        <v/>
      </c>
      <c r="X211">
        <f t="shared" si="25"/>
        <v>0</v>
      </c>
    </row>
    <row r="212" spans="3:24">
      <c r="C212" t="s">
        <v>5305</v>
      </c>
      <c r="E212" t="s">
        <v>5045</v>
      </c>
      <c r="F212" t="s">
        <v>3703</v>
      </c>
      <c r="G212" t="str">
        <f t="shared" si="22"/>
        <v/>
      </c>
      <c r="H212">
        <f t="shared" si="23"/>
        <v>0</v>
      </c>
      <c r="K212" t="s">
        <v>5305</v>
      </c>
      <c r="M212" t="s">
        <v>5045</v>
      </c>
      <c r="N212" t="s">
        <v>3703</v>
      </c>
      <c r="O212" t="str">
        <f t="shared" si="20"/>
        <v/>
      </c>
      <c r="P212">
        <f t="shared" si="24"/>
        <v>0</v>
      </c>
      <c r="S212" t="s">
        <v>5305</v>
      </c>
      <c r="U212" t="s">
        <v>5045</v>
      </c>
      <c r="V212" t="s">
        <v>3703</v>
      </c>
      <c r="W212" t="str">
        <f t="shared" si="21"/>
        <v/>
      </c>
      <c r="X212">
        <f t="shared" si="25"/>
        <v>0</v>
      </c>
    </row>
    <row r="213" spans="3:24">
      <c r="C213" t="s">
        <v>5306</v>
      </c>
      <c r="E213" t="s">
        <v>5046</v>
      </c>
      <c r="F213" t="s">
        <v>3703</v>
      </c>
      <c r="G213" t="str">
        <f t="shared" si="22"/>
        <v/>
      </c>
      <c r="H213">
        <f t="shared" si="23"/>
        <v>0</v>
      </c>
      <c r="K213" t="s">
        <v>5306</v>
      </c>
      <c r="M213" t="s">
        <v>5046</v>
      </c>
      <c r="N213" t="s">
        <v>3703</v>
      </c>
      <c r="O213" t="str">
        <f t="shared" si="20"/>
        <v/>
      </c>
      <c r="P213">
        <f t="shared" si="24"/>
        <v>0</v>
      </c>
      <c r="S213" t="s">
        <v>5306</v>
      </c>
      <c r="U213" t="s">
        <v>5046</v>
      </c>
      <c r="V213" t="s">
        <v>3703</v>
      </c>
      <c r="W213" t="str">
        <f t="shared" si="21"/>
        <v/>
      </c>
      <c r="X213">
        <f t="shared" si="25"/>
        <v>0</v>
      </c>
    </row>
    <row r="214" spans="3:24">
      <c r="C214" t="s">
        <v>5307</v>
      </c>
      <c r="D214" s="36">
        <v>0</v>
      </c>
      <c r="E214" t="s">
        <v>5047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5307</v>
      </c>
      <c r="L214" s="36">
        <v>0</v>
      </c>
      <c r="M214" t="s">
        <v>5047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5307</v>
      </c>
      <c r="T214" s="36">
        <v>0</v>
      </c>
      <c r="U214" t="s">
        <v>5047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5308</v>
      </c>
      <c r="E215" t="s">
        <v>5048</v>
      </c>
      <c r="F215" t="s">
        <v>3703</v>
      </c>
      <c r="G215" t="str">
        <f t="shared" si="22"/>
        <v/>
      </c>
      <c r="H215">
        <f t="shared" si="23"/>
        <v>0</v>
      </c>
      <c r="K215" t="s">
        <v>5308</v>
      </c>
      <c r="M215" t="s">
        <v>5048</v>
      </c>
      <c r="N215" t="s">
        <v>3703</v>
      </c>
      <c r="O215" t="str">
        <f t="shared" si="20"/>
        <v/>
      </c>
      <c r="P215">
        <f t="shared" si="24"/>
        <v>0</v>
      </c>
      <c r="S215" t="s">
        <v>5308</v>
      </c>
      <c r="U215" t="s">
        <v>5048</v>
      </c>
      <c r="V215" t="s">
        <v>3703</v>
      </c>
      <c r="W215" t="str">
        <f t="shared" si="21"/>
        <v/>
      </c>
      <c r="X215">
        <f t="shared" si="25"/>
        <v>0</v>
      </c>
    </row>
    <row r="216" spans="3:24">
      <c r="C216" t="s">
        <v>5309</v>
      </c>
      <c r="E216" t="s">
        <v>5049</v>
      </c>
      <c r="F216" t="s">
        <v>3703</v>
      </c>
      <c r="G216" t="str">
        <f t="shared" si="22"/>
        <v/>
      </c>
      <c r="H216">
        <f t="shared" si="23"/>
        <v>0</v>
      </c>
      <c r="K216" t="s">
        <v>5309</v>
      </c>
      <c r="M216" t="s">
        <v>5049</v>
      </c>
      <c r="N216" t="s">
        <v>3703</v>
      </c>
      <c r="O216" t="str">
        <f t="shared" si="20"/>
        <v/>
      </c>
      <c r="P216">
        <f t="shared" si="24"/>
        <v>0</v>
      </c>
      <c r="S216" t="s">
        <v>5309</v>
      </c>
      <c r="U216" t="s">
        <v>5049</v>
      </c>
      <c r="V216" t="s">
        <v>3703</v>
      </c>
      <c r="W216" t="str">
        <f t="shared" si="21"/>
        <v/>
      </c>
      <c r="X216">
        <f t="shared" si="25"/>
        <v>0</v>
      </c>
    </row>
    <row r="217" spans="3:24">
      <c r="C217" t="s">
        <v>5310</v>
      </c>
      <c r="E217" t="s">
        <v>5050</v>
      </c>
      <c r="F217" t="s">
        <v>3703</v>
      </c>
      <c r="G217" t="str">
        <f t="shared" si="22"/>
        <v/>
      </c>
      <c r="H217">
        <f t="shared" si="23"/>
        <v>0</v>
      </c>
      <c r="K217" t="s">
        <v>5310</v>
      </c>
      <c r="M217" t="s">
        <v>5050</v>
      </c>
      <c r="N217" t="s">
        <v>3703</v>
      </c>
      <c r="O217" t="str">
        <f t="shared" si="20"/>
        <v/>
      </c>
      <c r="P217">
        <f t="shared" si="24"/>
        <v>0</v>
      </c>
      <c r="S217" t="s">
        <v>5310</v>
      </c>
      <c r="U217" t="s">
        <v>5050</v>
      </c>
      <c r="V217" t="s">
        <v>3703</v>
      </c>
      <c r="W217" t="str">
        <f t="shared" si="21"/>
        <v/>
      </c>
      <c r="X217">
        <f t="shared" si="25"/>
        <v>0</v>
      </c>
    </row>
    <row r="218" spans="3:24">
      <c r="C218" t="s">
        <v>5311</v>
      </c>
      <c r="E218" t="s">
        <v>5051</v>
      </c>
      <c r="F218" t="s">
        <v>3703</v>
      </c>
      <c r="G218" t="str">
        <f t="shared" si="22"/>
        <v/>
      </c>
      <c r="H218">
        <f t="shared" si="23"/>
        <v>0</v>
      </c>
      <c r="K218" t="s">
        <v>5311</v>
      </c>
      <c r="M218" t="s">
        <v>5051</v>
      </c>
      <c r="N218" t="s">
        <v>3703</v>
      </c>
      <c r="O218" t="str">
        <f t="shared" si="20"/>
        <v/>
      </c>
      <c r="P218">
        <f t="shared" si="24"/>
        <v>0</v>
      </c>
      <c r="S218" t="s">
        <v>5311</v>
      </c>
      <c r="U218" t="s">
        <v>5051</v>
      </c>
      <c r="V218" t="s">
        <v>3703</v>
      </c>
      <c r="W218" t="str">
        <f t="shared" si="21"/>
        <v/>
      </c>
      <c r="X218">
        <f t="shared" si="25"/>
        <v>0</v>
      </c>
    </row>
    <row r="219" spans="3:24">
      <c r="C219" t="s">
        <v>5312</v>
      </c>
      <c r="E219" t="s">
        <v>5052</v>
      </c>
      <c r="F219" t="s">
        <v>3703</v>
      </c>
      <c r="G219" t="str">
        <f t="shared" si="22"/>
        <v/>
      </c>
      <c r="H219">
        <f t="shared" si="23"/>
        <v>0</v>
      </c>
      <c r="K219" t="s">
        <v>5312</v>
      </c>
      <c r="M219" t="s">
        <v>5052</v>
      </c>
      <c r="N219" t="s">
        <v>3703</v>
      </c>
      <c r="O219" t="str">
        <f t="shared" si="20"/>
        <v/>
      </c>
      <c r="P219">
        <f t="shared" si="24"/>
        <v>0</v>
      </c>
      <c r="S219" t="s">
        <v>5312</v>
      </c>
      <c r="U219" t="s">
        <v>5052</v>
      </c>
      <c r="V219" t="s">
        <v>3703</v>
      </c>
      <c r="W219" t="str">
        <f t="shared" si="21"/>
        <v/>
      </c>
      <c r="X219">
        <f t="shared" si="25"/>
        <v>0</v>
      </c>
    </row>
    <row r="220" spans="3:24">
      <c r="C220" t="s">
        <v>5313</v>
      </c>
      <c r="E220" t="s">
        <v>5053</v>
      </c>
      <c r="F220" t="s">
        <v>3703</v>
      </c>
      <c r="G220" t="str">
        <f t="shared" si="22"/>
        <v/>
      </c>
      <c r="H220">
        <f t="shared" si="23"/>
        <v>0</v>
      </c>
      <c r="K220" t="s">
        <v>5313</v>
      </c>
      <c r="M220" t="s">
        <v>5053</v>
      </c>
      <c r="N220" t="s">
        <v>3703</v>
      </c>
      <c r="O220" t="str">
        <f t="shared" si="20"/>
        <v/>
      </c>
      <c r="P220">
        <f t="shared" si="24"/>
        <v>0</v>
      </c>
      <c r="S220" t="s">
        <v>5313</v>
      </c>
      <c r="U220" t="s">
        <v>5053</v>
      </c>
      <c r="V220" t="s">
        <v>3703</v>
      </c>
      <c r="W220" t="str">
        <f t="shared" si="21"/>
        <v/>
      </c>
      <c r="X220">
        <f t="shared" si="25"/>
        <v>0</v>
      </c>
    </row>
    <row r="221" spans="3:24">
      <c r="C221" t="s">
        <v>5314</v>
      </c>
      <c r="E221" t="s">
        <v>5054</v>
      </c>
      <c r="F221" t="s">
        <v>3703</v>
      </c>
      <c r="G221" t="str">
        <f t="shared" si="22"/>
        <v/>
      </c>
      <c r="H221">
        <f t="shared" si="23"/>
        <v>0</v>
      </c>
      <c r="K221" t="s">
        <v>5314</v>
      </c>
      <c r="M221" t="s">
        <v>5054</v>
      </c>
      <c r="N221" t="s">
        <v>3703</v>
      </c>
      <c r="O221" t="str">
        <f t="shared" si="20"/>
        <v/>
      </c>
      <c r="P221">
        <f t="shared" si="24"/>
        <v>0</v>
      </c>
      <c r="S221" t="s">
        <v>5314</v>
      </c>
      <c r="U221" t="s">
        <v>5054</v>
      </c>
      <c r="V221" t="s">
        <v>3703</v>
      </c>
      <c r="W221" t="str">
        <f t="shared" si="21"/>
        <v/>
      </c>
      <c r="X221">
        <f t="shared" si="25"/>
        <v>0</v>
      </c>
    </row>
    <row r="222" spans="3:24">
      <c r="C222" t="s">
        <v>5315</v>
      </c>
      <c r="E222" t="s">
        <v>5055</v>
      </c>
      <c r="F222" t="s">
        <v>3703</v>
      </c>
      <c r="G222" t="str">
        <f t="shared" si="22"/>
        <v/>
      </c>
      <c r="H222">
        <f t="shared" si="23"/>
        <v>0</v>
      </c>
      <c r="K222" t="s">
        <v>5315</v>
      </c>
      <c r="M222" t="s">
        <v>5055</v>
      </c>
      <c r="N222" t="s">
        <v>3703</v>
      </c>
      <c r="O222" t="str">
        <f t="shared" si="20"/>
        <v/>
      </c>
      <c r="P222">
        <f t="shared" si="24"/>
        <v>0</v>
      </c>
      <c r="S222" t="s">
        <v>5315</v>
      </c>
      <c r="U222" t="s">
        <v>5055</v>
      </c>
      <c r="V222" t="s">
        <v>3703</v>
      </c>
      <c r="W222" t="str">
        <f t="shared" si="21"/>
        <v/>
      </c>
      <c r="X222">
        <f t="shared" si="25"/>
        <v>0</v>
      </c>
    </row>
    <row r="223" spans="3:24">
      <c r="C223" t="s">
        <v>5316</v>
      </c>
      <c r="E223" t="s">
        <v>5056</v>
      </c>
      <c r="F223" t="s">
        <v>3703</v>
      </c>
      <c r="G223" t="str">
        <f t="shared" si="22"/>
        <v/>
      </c>
      <c r="H223">
        <f t="shared" si="23"/>
        <v>0</v>
      </c>
      <c r="K223" t="s">
        <v>5316</v>
      </c>
      <c r="M223" t="s">
        <v>5056</v>
      </c>
      <c r="N223" t="s">
        <v>3703</v>
      </c>
      <c r="O223" t="str">
        <f t="shared" si="20"/>
        <v/>
      </c>
      <c r="P223">
        <f t="shared" si="24"/>
        <v>0</v>
      </c>
      <c r="S223" t="s">
        <v>5316</v>
      </c>
      <c r="U223" t="s">
        <v>5056</v>
      </c>
      <c r="V223" t="s">
        <v>3703</v>
      </c>
      <c r="W223" t="str">
        <f t="shared" si="21"/>
        <v/>
      </c>
      <c r="X223">
        <f t="shared" si="25"/>
        <v>0</v>
      </c>
    </row>
    <row r="224" spans="3:24">
      <c r="C224" t="s">
        <v>5317</v>
      </c>
      <c r="E224" t="s">
        <v>5057</v>
      </c>
      <c r="F224" t="s">
        <v>3703</v>
      </c>
      <c r="G224" t="str">
        <f t="shared" si="22"/>
        <v/>
      </c>
      <c r="H224">
        <f t="shared" si="23"/>
        <v>0</v>
      </c>
      <c r="K224" t="s">
        <v>5317</v>
      </c>
      <c r="M224" t="s">
        <v>5057</v>
      </c>
      <c r="N224" t="s">
        <v>3703</v>
      </c>
      <c r="O224" t="str">
        <f t="shared" si="20"/>
        <v/>
      </c>
      <c r="P224">
        <f t="shared" si="24"/>
        <v>0</v>
      </c>
      <c r="S224" t="s">
        <v>5317</v>
      </c>
      <c r="U224" t="s">
        <v>5057</v>
      </c>
      <c r="V224" t="s">
        <v>3703</v>
      </c>
      <c r="W224" t="str">
        <f t="shared" si="21"/>
        <v/>
      </c>
      <c r="X224">
        <f t="shared" si="25"/>
        <v>0</v>
      </c>
    </row>
    <row r="225" spans="3:24">
      <c r="C225" t="s">
        <v>5318</v>
      </c>
      <c r="E225" t="s">
        <v>5058</v>
      </c>
      <c r="F225" t="s">
        <v>3703</v>
      </c>
      <c r="G225" t="str">
        <f t="shared" si="22"/>
        <v/>
      </c>
      <c r="H225">
        <f t="shared" si="23"/>
        <v>0</v>
      </c>
      <c r="K225" t="s">
        <v>5318</v>
      </c>
      <c r="M225" t="s">
        <v>5058</v>
      </c>
      <c r="N225" t="s">
        <v>3703</v>
      </c>
      <c r="O225" t="str">
        <f t="shared" si="20"/>
        <v/>
      </c>
      <c r="P225">
        <f t="shared" si="24"/>
        <v>0</v>
      </c>
      <c r="S225" t="s">
        <v>5318</v>
      </c>
      <c r="U225" t="s">
        <v>5058</v>
      </c>
      <c r="V225" t="s">
        <v>3703</v>
      </c>
      <c r="W225" t="str">
        <f t="shared" si="21"/>
        <v/>
      </c>
      <c r="X225">
        <f t="shared" si="25"/>
        <v>0</v>
      </c>
    </row>
    <row r="226" spans="3:24">
      <c r="C226" t="s">
        <v>5319</v>
      </c>
      <c r="E226" t="s">
        <v>5059</v>
      </c>
      <c r="F226" t="s">
        <v>3703</v>
      </c>
      <c r="G226" t="str">
        <f t="shared" si="22"/>
        <v/>
      </c>
      <c r="H226">
        <f t="shared" si="23"/>
        <v>0</v>
      </c>
      <c r="K226" t="s">
        <v>5319</v>
      </c>
      <c r="M226" t="s">
        <v>5059</v>
      </c>
      <c r="N226" t="s">
        <v>3703</v>
      </c>
      <c r="O226" t="str">
        <f t="shared" si="20"/>
        <v/>
      </c>
      <c r="P226">
        <f t="shared" si="24"/>
        <v>0</v>
      </c>
      <c r="S226" t="s">
        <v>5319</v>
      </c>
      <c r="U226" t="s">
        <v>5059</v>
      </c>
      <c r="V226" t="s">
        <v>3703</v>
      </c>
      <c r="W226" t="str">
        <f t="shared" si="21"/>
        <v/>
      </c>
      <c r="X226">
        <f t="shared" si="25"/>
        <v>0</v>
      </c>
    </row>
    <row r="227" spans="3:24">
      <c r="C227" t="s">
        <v>5320</v>
      </c>
      <c r="E227" t="s">
        <v>5060</v>
      </c>
      <c r="F227" t="s">
        <v>3703</v>
      </c>
      <c r="G227" t="str">
        <f t="shared" si="22"/>
        <v/>
      </c>
      <c r="H227">
        <f t="shared" si="23"/>
        <v>0</v>
      </c>
      <c r="K227" t="s">
        <v>5320</v>
      </c>
      <c r="M227" t="s">
        <v>5060</v>
      </c>
      <c r="N227" t="s">
        <v>3703</v>
      </c>
      <c r="O227" t="str">
        <f t="shared" si="20"/>
        <v/>
      </c>
      <c r="P227">
        <f t="shared" si="24"/>
        <v>0</v>
      </c>
      <c r="S227" t="s">
        <v>5320</v>
      </c>
      <c r="U227" t="s">
        <v>5060</v>
      </c>
      <c r="V227" t="s">
        <v>3703</v>
      </c>
      <c r="W227" t="str">
        <f t="shared" si="21"/>
        <v/>
      </c>
      <c r="X227">
        <f t="shared" si="25"/>
        <v>0</v>
      </c>
    </row>
    <row r="228" spans="3:24">
      <c r="C228" t="s">
        <v>5321</v>
      </c>
      <c r="E228" t="s">
        <v>5061</v>
      </c>
      <c r="F228" t="s">
        <v>3703</v>
      </c>
      <c r="G228" t="str">
        <f t="shared" si="22"/>
        <v/>
      </c>
      <c r="H228">
        <f t="shared" si="23"/>
        <v>0</v>
      </c>
      <c r="K228" t="s">
        <v>5321</v>
      </c>
      <c r="M228" t="s">
        <v>5061</v>
      </c>
      <c r="N228" t="s">
        <v>3703</v>
      </c>
      <c r="O228" t="str">
        <f t="shared" si="20"/>
        <v/>
      </c>
      <c r="P228">
        <f t="shared" si="24"/>
        <v>0</v>
      </c>
      <c r="S228" t="s">
        <v>5321</v>
      </c>
      <c r="U228" t="s">
        <v>5061</v>
      </c>
      <c r="V228" t="s">
        <v>3703</v>
      </c>
      <c r="W228" t="str">
        <f t="shared" si="21"/>
        <v/>
      </c>
      <c r="X228">
        <f t="shared" si="25"/>
        <v>0</v>
      </c>
    </row>
    <row r="229" spans="3:24">
      <c r="C229" t="s">
        <v>5322</v>
      </c>
      <c r="E229" t="s">
        <v>5062</v>
      </c>
      <c r="F229" t="s">
        <v>3703</v>
      </c>
      <c r="G229" t="str">
        <f t="shared" si="22"/>
        <v/>
      </c>
      <c r="H229">
        <f t="shared" si="23"/>
        <v>0</v>
      </c>
      <c r="K229" t="s">
        <v>5322</v>
      </c>
      <c r="M229" t="s">
        <v>5062</v>
      </c>
      <c r="N229" t="s">
        <v>3703</v>
      </c>
      <c r="O229" t="str">
        <f t="shared" si="20"/>
        <v/>
      </c>
      <c r="P229">
        <f t="shared" si="24"/>
        <v>0</v>
      </c>
      <c r="S229" t="s">
        <v>5322</v>
      </c>
      <c r="U229" t="s">
        <v>5062</v>
      </c>
      <c r="V229" t="s">
        <v>3703</v>
      </c>
      <c r="W229" t="str">
        <f t="shared" si="21"/>
        <v/>
      </c>
      <c r="X229">
        <f t="shared" si="25"/>
        <v>0</v>
      </c>
    </row>
    <row r="230" spans="3:24">
      <c r="C230" t="s">
        <v>5323</v>
      </c>
      <c r="D230" s="8" t="s">
        <v>277</v>
      </c>
      <c r="E230" t="s">
        <v>5063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5323</v>
      </c>
      <c r="L230" s="8" t="s">
        <v>277</v>
      </c>
      <c r="M230" t="s">
        <v>5063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5323</v>
      </c>
      <c r="T230" s="8" t="s">
        <v>277</v>
      </c>
      <c r="U230" t="s">
        <v>5063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5324</v>
      </c>
      <c r="D231" s="8" t="s">
        <v>277</v>
      </c>
      <c r="E231" t="s">
        <v>5064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5324</v>
      </c>
      <c r="L231" s="8" t="s">
        <v>277</v>
      </c>
      <c r="M231" t="s">
        <v>5064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5324</v>
      </c>
      <c r="T231" s="8" t="s">
        <v>277</v>
      </c>
      <c r="U231" t="s">
        <v>5064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5325</v>
      </c>
      <c r="E232" t="s">
        <v>5065</v>
      </c>
      <c r="F232" t="s">
        <v>3703</v>
      </c>
      <c r="G232" t="str">
        <f t="shared" si="22"/>
        <v/>
      </c>
      <c r="H232">
        <f t="shared" si="23"/>
        <v>0</v>
      </c>
      <c r="K232" t="s">
        <v>5325</v>
      </c>
      <c r="M232" t="s">
        <v>5065</v>
      </c>
      <c r="N232" t="s">
        <v>3703</v>
      </c>
      <c r="O232" t="str">
        <f t="shared" si="20"/>
        <v/>
      </c>
      <c r="P232">
        <f t="shared" si="24"/>
        <v>0</v>
      </c>
      <c r="S232" t="s">
        <v>5325</v>
      </c>
      <c r="U232" t="s">
        <v>5065</v>
      </c>
      <c r="V232" t="s">
        <v>3703</v>
      </c>
      <c r="W232" t="str">
        <f t="shared" si="21"/>
        <v/>
      </c>
      <c r="X232">
        <f t="shared" si="25"/>
        <v>0</v>
      </c>
    </row>
    <row r="233" spans="3:24">
      <c r="C233" t="s">
        <v>5326</v>
      </c>
      <c r="E233" t="s">
        <v>5066</v>
      </c>
      <c r="F233" t="s">
        <v>3703</v>
      </c>
      <c r="G233" t="str">
        <f t="shared" si="22"/>
        <v/>
      </c>
      <c r="H233">
        <f t="shared" si="23"/>
        <v>0</v>
      </c>
      <c r="K233" t="s">
        <v>5326</v>
      </c>
      <c r="M233" t="s">
        <v>5066</v>
      </c>
      <c r="N233" t="s">
        <v>3703</v>
      </c>
      <c r="O233" t="str">
        <f t="shared" si="20"/>
        <v/>
      </c>
      <c r="P233">
        <f t="shared" si="24"/>
        <v>0</v>
      </c>
      <c r="S233" t="s">
        <v>5326</v>
      </c>
      <c r="U233" t="s">
        <v>5066</v>
      </c>
      <c r="V233" t="s">
        <v>3703</v>
      </c>
      <c r="W233" t="str">
        <f t="shared" si="21"/>
        <v/>
      </c>
      <c r="X233">
        <f t="shared" si="25"/>
        <v>0</v>
      </c>
    </row>
    <row r="234" spans="3:24">
      <c r="C234" t="s">
        <v>5327</v>
      </c>
      <c r="E234" t="s">
        <v>5067</v>
      </c>
      <c r="F234" t="s">
        <v>3703</v>
      </c>
      <c r="G234" t="str">
        <f t="shared" si="22"/>
        <v/>
      </c>
      <c r="H234">
        <f t="shared" si="23"/>
        <v>0</v>
      </c>
      <c r="K234" t="s">
        <v>5327</v>
      </c>
      <c r="M234" t="s">
        <v>5067</v>
      </c>
      <c r="N234" t="s">
        <v>3703</v>
      </c>
      <c r="O234" t="str">
        <f t="shared" si="20"/>
        <v/>
      </c>
      <c r="P234">
        <f t="shared" si="24"/>
        <v>0</v>
      </c>
      <c r="S234" t="s">
        <v>5327</v>
      </c>
      <c r="U234" t="s">
        <v>5067</v>
      </c>
      <c r="V234" t="s">
        <v>3703</v>
      </c>
      <c r="W234" t="str">
        <f t="shared" si="21"/>
        <v/>
      </c>
      <c r="X234">
        <f t="shared" si="25"/>
        <v>0</v>
      </c>
    </row>
    <row r="235" spans="3:24">
      <c r="C235" t="s">
        <v>5328</v>
      </c>
      <c r="E235" t="s">
        <v>5068</v>
      </c>
      <c r="F235" t="s">
        <v>3703</v>
      </c>
      <c r="G235" t="str">
        <f t="shared" si="22"/>
        <v/>
      </c>
      <c r="H235">
        <f t="shared" si="23"/>
        <v>0</v>
      </c>
      <c r="K235" t="s">
        <v>5328</v>
      </c>
      <c r="M235" t="s">
        <v>5068</v>
      </c>
      <c r="N235" t="s">
        <v>3703</v>
      </c>
      <c r="O235" t="str">
        <f t="shared" si="20"/>
        <v/>
      </c>
      <c r="P235">
        <f t="shared" si="24"/>
        <v>0</v>
      </c>
      <c r="S235" t="s">
        <v>5328</v>
      </c>
      <c r="U235" t="s">
        <v>5068</v>
      </c>
      <c r="V235" t="s">
        <v>3703</v>
      </c>
      <c r="W235" t="str">
        <f t="shared" si="21"/>
        <v/>
      </c>
      <c r="X235">
        <f t="shared" si="25"/>
        <v>0</v>
      </c>
    </row>
    <row r="236" spans="3:24">
      <c r="C236" t="s">
        <v>5329</v>
      </c>
      <c r="E236" t="s">
        <v>5069</v>
      </c>
      <c r="F236" t="s">
        <v>3703</v>
      </c>
      <c r="G236" t="str">
        <f t="shared" si="22"/>
        <v/>
      </c>
      <c r="H236">
        <f t="shared" si="23"/>
        <v>0</v>
      </c>
      <c r="K236" t="s">
        <v>5329</v>
      </c>
      <c r="M236" t="s">
        <v>5069</v>
      </c>
      <c r="N236" t="s">
        <v>3703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5329</v>
      </c>
      <c r="U236" t="s">
        <v>5069</v>
      </c>
      <c r="V236" t="s">
        <v>3703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5330</v>
      </c>
      <c r="E237" t="s">
        <v>5070</v>
      </c>
      <c r="F237" t="s">
        <v>3703</v>
      </c>
      <c r="G237" t="str">
        <f t="shared" si="22"/>
        <v/>
      </c>
      <c r="H237">
        <f t="shared" si="23"/>
        <v>0</v>
      </c>
      <c r="K237" t="s">
        <v>5330</v>
      </c>
      <c r="M237" t="s">
        <v>5070</v>
      </c>
      <c r="N237" t="s">
        <v>3703</v>
      </c>
      <c r="O237" t="str">
        <f t="shared" si="26"/>
        <v/>
      </c>
      <c r="P237">
        <f t="shared" si="24"/>
        <v>0</v>
      </c>
      <c r="S237" t="s">
        <v>5330</v>
      </c>
      <c r="U237" t="s">
        <v>5070</v>
      </c>
      <c r="V237" t="s">
        <v>3703</v>
      </c>
      <c r="W237" t="str">
        <f t="shared" si="27"/>
        <v/>
      </c>
      <c r="X237">
        <f t="shared" si="25"/>
        <v>0</v>
      </c>
    </row>
    <row r="238" spans="3:24">
      <c r="C238" t="s">
        <v>5331</v>
      </c>
      <c r="E238" t="s">
        <v>5072</v>
      </c>
      <c r="F238" t="s">
        <v>3703</v>
      </c>
      <c r="G238" t="str">
        <f t="shared" si="22"/>
        <v/>
      </c>
      <c r="H238">
        <f t="shared" si="23"/>
        <v>0</v>
      </c>
      <c r="K238" t="s">
        <v>5331</v>
      </c>
      <c r="M238" t="s">
        <v>5072</v>
      </c>
      <c r="N238" t="s">
        <v>3703</v>
      </c>
      <c r="O238" t="str">
        <f t="shared" si="26"/>
        <v/>
      </c>
      <c r="P238">
        <f t="shared" si="24"/>
        <v>0</v>
      </c>
      <c r="S238" t="s">
        <v>5331</v>
      </c>
      <c r="U238" t="s">
        <v>5072</v>
      </c>
      <c r="V238" t="s">
        <v>3703</v>
      </c>
      <c r="W238" t="str">
        <f t="shared" si="27"/>
        <v/>
      </c>
      <c r="X238">
        <f t="shared" si="25"/>
        <v>0</v>
      </c>
    </row>
    <row r="239" spans="3:24">
      <c r="C239" t="s">
        <v>5332</v>
      </c>
      <c r="E239" t="s">
        <v>5073</v>
      </c>
      <c r="F239" t="s">
        <v>3703</v>
      </c>
      <c r="G239" t="str">
        <f t="shared" si="22"/>
        <v/>
      </c>
      <c r="H239">
        <f t="shared" si="23"/>
        <v>0</v>
      </c>
      <c r="K239" t="s">
        <v>5332</v>
      </c>
      <c r="M239" t="s">
        <v>5073</v>
      </c>
      <c r="N239" t="s">
        <v>3703</v>
      </c>
      <c r="O239" t="str">
        <f t="shared" si="26"/>
        <v/>
      </c>
      <c r="P239">
        <f t="shared" si="24"/>
        <v>0</v>
      </c>
      <c r="S239" t="s">
        <v>5332</v>
      </c>
      <c r="U239" t="s">
        <v>5073</v>
      </c>
      <c r="V239" t="s">
        <v>3703</v>
      </c>
      <c r="W239" t="str">
        <f t="shared" si="27"/>
        <v/>
      </c>
      <c r="X239">
        <f t="shared" si="25"/>
        <v>0</v>
      </c>
    </row>
    <row r="240" spans="3:24">
      <c r="C240" t="s">
        <v>5333</v>
      </c>
      <c r="E240" t="s">
        <v>5074</v>
      </c>
      <c r="F240" t="s">
        <v>3703</v>
      </c>
      <c r="G240" t="str">
        <f t="shared" si="22"/>
        <v/>
      </c>
      <c r="H240">
        <f t="shared" si="23"/>
        <v>0</v>
      </c>
      <c r="K240" t="s">
        <v>5333</v>
      </c>
      <c r="M240" t="s">
        <v>5074</v>
      </c>
      <c r="N240" t="s">
        <v>3703</v>
      </c>
      <c r="O240" t="str">
        <f t="shared" si="26"/>
        <v/>
      </c>
      <c r="P240">
        <f t="shared" si="24"/>
        <v>0</v>
      </c>
      <c r="S240" t="s">
        <v>5333</v>
      </c>
      <c r="U240" t="s">
        <v>5074</v>
      </c>
      <c r="V240" t="s">
        <v>3703</v>
      </c>
      <c r="W240" t="str">
        <f t="shared" si="27"/>
        <v/>
      </c>
      <c r="X240">
        <f t="shared" si="25"/>
        <v>0</v>
      </c>
    </row>
    <row r="241" spans="3:24">
      <c r="C241" t="s">
        <v>5334</v>
      </c>
      <c r="E241" t="s">
        <v>5075</v>
      </c>
      <c r="F241" t="s">
        <v>3703</v>
      </c>
      <c r="G241" t="str">
        <f t="shared" si="22"/>
        <v/>
      </c>
      <c r="H241">
        <f t="shared" si="23"/>
        <v>0</v>
      </c>
      <c r="K241" t="s">
        <v>5334</v>
      </c>
      <c r="M241" t="s">
        <v>5075</v>
      </c>
      <c r="N241" t="s">
        <v>3703</v>
      </c>
      <c r="O241" t="str">
        <f t="shared" si="26"/>
        <v/>
      </c>
      <c r="P241">
        <f t="shared" si="24"/>
        <v>0</v>
      </c>
      <c r="S241" t="s">
        <v>5334</v>
      </c>
      <c r="U241" t="s">
        <v>5075</v>
      </c>
      <c r="V241" t="s">
        <v>3703</v>
      </c>
      <c r="W241" t="str">
        <f t="shared" si="27"/>
        <v/>
      </c>
      <c r="X241">
        <f t="shared" si="25"/>
        <v>0</v>
      </c>
    </row>
    <row r="242" spans="3:24">
      <c r="C242" t="s">
        <v>5335</v>
      </c>
      <c r="E242" t="s">
        <v>5076</v>
      </c>
      <c r="F242" t="s">
        <v>3703</v>
      </c>
      <c r="G242" t="str">
        <f t="shared" si="22"/>
        <v/>
      </c>
      <c r="H242">
        <f t="shared" si="23"/>
        <v>0</v>
      </c>
      <c r="K242" t="s">
        <v>5335</v>
      </c>
      <c r="M242" t="s">
        <v>5076</v>
      </c>
      <c r="N242" t="s">
        <v>3703</v>
      </c>
      <c r="O242" t="str">
        <f t="shared" si="26"/>
        <v/>
      </c>
      <c r="P242">
        <f t="shared" si="24"/>
        <v>0</v>
      </c>
      <c r="S242" t="s">
        <v>5335</v>
      </c>
      <c r="U242" t="s">
        <v>5076</v>
      </c>
      <c r="V242" t="s">
        <v>3703</v>
      </c>
      <c r="W242" t="str">
        <f t="shared" si="27"/>
        <v/>
      </c>
      <c r="X242">
        <f t="shared" si="25"/>
        <v>0</v>
      </c>
    </row>
    <row r="243" spans="3:24">
      <c r="C243" t="s">
        <v>5336</v>
      </c>
      <c r="E243" t="s">
        <v>5077</v>
      </c>
      <c r="F243" t="s">
        <v>3703</v>
      </c>
      <c r="G243" t="str">
        <f t="shared" si="22"/>
        <v/>
      </c>
      <c r="H243">
        <f t="shared" si="23"/>
        <v>0</v>
      </c>
      <c r="K243" t="s">
        <v>5336</v>
      </c>
      <c r="M243" t="s">
        <v>5077</v>
      </c>
      <c r="N243" t="s">
        <v>3703</v>
      </c>
      <c r="O243" t="str">
        <f t="shared" si="26"/>
        <v/>
      </c>
      <c r="P243">
        <f t="shared" si="24"/>
        <v>0</v>
      </c>
      <c r="S243" t="s">
        <v>5336</v>
      </c>
      <c r="U243" t="s">
        <v>5077</v>
      </c>
      <c r="V243" t="s">
        <v>3703</v>
      </c>
      <c r="W243" t="str">
        <f t="shared" si="27"/>
        <v/>
      </c>
      <c r="X243">
        <f t="shared" si="25"/>
        <v>0</v>
      </c>
    </row>
    <row r="244" spans="3:24">
      <c r="C244" t="s">
        <v>5337</v>
      </c>
      <c r="E244" t="s">
        <v>5078</v>
      </c>
      <c r="F244" t="s">
        <v>3703</v>
      </c>
      <c r="G244" t="str">
        <f t="shared" si="22"/>
        <v/>
      </c>
      <c r="H244">
        <f t="shared" si="23"/>
        <v>0</v>
      </c>
      <c r="K244" t="s">
        <v>5337</v>
      </c>
      <c r="M244" t="s">
        <v>5078</v>
      </c>
      <c r="N244" t="s">
        <v>3703</v>
      </c>
      <c r="O244" t="str">
        <f t="shared" si="26"/>
        <v/>
      </c>
      <c r="P244">
        <f t="shared" si="24"/>
        <v>0</v>
      </c>
      <c r="S244" t="s">
        <v>5337</v>
      </c>
      <c r="U244" t="s">
        <v>5078</v>
      </c>
      <c r="V244" t="s">
        <v>3703</v>
      </c>
      <c r="W244" t="str">
        <f t="shared" si="27"/>
        <v/>
      </c>
      <c r="X244">
        <f t="shared" si="25"/>
        <v>0</v>
      </c>
    </row>
    <row r="245" spans="3:24">
      <c r="C245" t="s">
        <v>5338</v>
      </c>
      <c r="E245" t="s">
        <v>5079</v>
      </c>
      <c r="F245" t="s">
        <v>3703</v>
      </c>
      <c r="G245" t="str">
        <f t="shared" si="22"/>
        <v/>
      </c>
      <c r="H245">
        <f t="shared" si="23"/>
        <v>0</v>
      </c>
      <c r="K245" t="s">
        <v>5338</v>
      </c>
      <c r="M245" t="s">
        <v>5079</v>
      </c>
      <c r="N245" t="s">
        <v>3703</v>
      </c>
      <c r="O245" t="str">
        <f t="shared" si="26"/>
        <v/>
      </c>
      <c r="P245">
        <f t="shared" si="24"/>
        <v>0</v>
      </c>
      <c r="S245" t="s">
        <v>5338</v>
      </c>
      <c r="U245" t="s">
        <v>5079</v>
      </c>
      <c r="V245" t="s">
        <v>3703</v>
      </c>
      <c r="W245" t="str">
        <f t="shared" si="27"/>
        <v/>
      </c>
      <c r="X245">
        <f t="shared" si="25"/>
        <v>0</v>
      </c>
    </row>
    <row r="246" spans="3:24">
      <c r="C246" t="s">
        <v>5339</v>
      </c>
      <c r="E246" t="s">
        <v>5080</v>
      </c>
      <c r="F246" t="s">
        <v>3703</v>
      </c>
      <c r="G246" t="str">
        <f t="shared" si="22"/>
        <v/>
      </c>
      <c r="H246">
        <f t="shared" si="23"/>
        <v>0</v>
      </c>
      <c r="K246" t="s">
        <v>5339</v>
      </c>
      <c r="M246" t="s">
        <v>5080</v>
      </c>
      <c r="N246" t="s">
        <v>3703</v>
      </c>
      <c r="O246" t="str">
        <f t="shared" si="26"/>
        <v/>
      </c>
      <c r="P246">
        <f t="shared" si="24"/>
        <v>0</v>
      </c>
      <c r="S246" t="s">
        <v>5339</v>
      </c>
      <c r="U246" t="s">
        <v>5080</v>
      </c>
      <c r="V246" t="s">
        <v>3703</v>
      </c>
      <c r="W246" t="str">
        <f t="shared" si="27"/>
        <v/>
      </c>
      <c r="X246">
        <f t="shared" si="25"/>
        <v>0</v>
      </c>
    </row>
    <row r="247" spans="3:24">
      <c r="C247" t="s">
        <v>5340</v>
      </c>
      <c r="E247" t="s">
        <v>5081</v>
      </c>
      <c r="F247" t="s">
        <v>3703</v>
      </c>
      <c r="G247" t="str">
        <f t="shared" si="22"/>
        <v/>
      </c>
      <c r="H247">
        <f t="shared" si="23"/>
        <v>0</v>
      </c>
      <c r="K247" t="s">
        <v>5340</v>
      </c>
      <c r="M247" t="s">
        <v>5081</v>
      </c>
      <c r="N247" t="s">
        <v>3703</v>
      </c>
      <c r="O247" t="str">
        <f t="shared" si="26"/>
        <v/>
      </c>
      <c r="P247">
        <f t="shared" si="24"/>
        <v>0</v>
      </c>
      <c r="S247" t="s">
        <v>5340</v>
      </c>
      <c r="U247" t="s">
        <v>5081</v>
      </c>
      <c r="V247" t="s">
        <v>3703</v>
      </c>
      <c r="W247" t="str">
        <f t="shared" si="27"/>
        <v/>
      </c>
      <c r="X247">
        <f t="shared" si="25"/>
        <v>0</v>
      </c>
    </row>
    <row r="248" spans="3:24">
      <c r="C248" t="s">
        <v>5341</v>
      </c>
      <c r="E248" t="s">
        <v>5082</v>
      </c>
      <c r="F248" t="s">
        <v>3703</v>
      </c>
      <c r="G248" t="str">
        <f t="shared" si="22"/>
        <v/>
      </c>
      <c r="H248">
        <f t="shared" si="23"/>
        <v>0</v>
      </c>
      <c r="K248" t="s">
        <v>5341</v>
      </c>
      <c r="M248" t="s">
        <v>5082</v>
      </c>
      <c r="N248" t="s">
        <v>3703</v>
      </c>
      <c r="O248" t="str">
        <f t="shared" si="26"/>
        <v/>
      </c>
      <c r="P248">
        <f t="shared" si="24"/>
        <v>0</v>
      </c>
      <c r="S248" t="s">
        <v>5341</v>
      </c>
      <c r="U248" t="s">
        <v>5082</v>
      </c>
      <c r="V248" t="s">
        <v>3703</v>
      </c>
      <c r="W248" t="str">
        <f t="shared" si="27"/>
        <v/>
      </c>
      <c r="X248">
        <f t="shared" si="25"/>
        <v>0</v>
      </c>
    </row>
    <row r="249" spans="3:24">
      <c r="C249" t="s">
        <v>5342</v>
      </c>
      <c r="E249" t="s">
        <v>5083</v>
      </c>
      <c r="F249" t="s">
        <v>3703</v>
      </c>
      <c r="G249" t="str">
        <f t="shared" si="22"/>
        <v/>
      </c>
      <c r="H249">
        <f t="shared" si="23"/>
        <v>0</v>
      </c>
      <c r="K249" t="s">
        <v>5342</v>
      </c>
      <c r="M249" t="s">
        <v>5083</v>
      </c>
      <c r="N249" t="s">
        <v>3703</v>
      </c>
      <c r="O249" t="str">
        <f t="shared" si="26"/>
        <v/>
      </c>
      <c r="P249">
        <f t="shared" si="24"/>
        <v>0</v>
      </c>
      <c r="S249" t="s">
        <v>5342</v>
      </c>
      <c r="U249" t="s">
        <v>5083</v>
      </c>
      <c r="V249" t="s">
        <v>3703</v>
      </c>
      <c r="W249" t="str">
        <f t="shared" si="27"/>
        <v/>
      </c>
      <c r="X249">
        <f t="shared" si="25"/>
        <v>0</v>
      </c>
    </row>
    <row r="250" spans="3:24">
      <c r="C250" t="s">
        <v>5343</v>
      </c>
      <c r="E250" t="s">
        <v>5084</v>
      </c>
      <c r="F250" t="s">
        <v>3703</v>
      </c>
      <c r="G250" t="str">
        <f t="shared" si="22"/>
        <v/>
      </c>
      <c r="H250">
        <f t="shared" si="23"/>
        <v>0</v>
      </c>
      <c r="K250" t="s">
        <v>5343</v>
      </c>
      <c r="M250" t="s">
        <v>5084</v>
      </c>
      <c r="N250" t="s">
        <v>3703</v>
      </c>
      <c r="O250" t="str">
        <f t="shared" si="26"/>
        <v/>
      </c>
      <c r="P250">
        <f t="shared" si="24"/>
        <v>0</v>
      </c>
      <c r="S250" t="s">
        <v>5343</v>
      </c>
      <c r="U250" t="s">
        <v>5084</v>
      </c>
      <c r="V250" t="s">
        <v>3703</v>
      </c>
      <c r="W250" t="str">
        <f t="shared" si="27"/>
        <v/>
      </c>
      <c r="X250">
        <f t="shared" si="25"/>
        <v>0</v>
      </c>
    </row>
    <row r="251" spans="3:24">
      <c r="C251" t="s">
        <v>5344</v>
      </c>
      <c r="D251" s="8" t="s">
        <v>1</v>
      </c>
      <c r="E251" t="s">
        <v>5071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5344</v>
      </c>
      <c r="L251" s="8" t="s">
        <v>1</v>
      </c>
      <c r="M251" t="s">
        <v>5071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5344</v>
      </c>
      <c r="T251" s="8" t="s">
        <v>1</v>
      </c>
      <c r="U251" t="s">
        <v>5071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5345</v>
      </c>
      <c r="E252" t="s">
        <v>5086</v>
      </c>
      <c r="F252" t="s">
        <v>3703</v>
      </c>
      <c r="G252" t="str">
        <f t="shared" si="22"/>
        <v/>
      </c>
      <c r="H252">
        <f t="shared" si="23"/>
        <v>0</v>
      </c>
      <c r="K252" t="s">
        <v>5345</v>
      </c>
      <c r="M252" t="s">
        <v>5086</v>
      </c>
      <c r="N252" t="s">
        <v>3703</v>
      </c>
      <c r="O252" t="str">
        <f t="shared" si="26"/>
        <v/>
      </c>
      <c r="P252">
        <f t="shared" si="24"/>
        <v>0</v>
      </c>
      <c r="S252" t="s">
        <v>5345</v>
      </c>
      <c r="U252" t="s">
        <v>5086</v>
      </c>
      <c r="V252" t="s">
        <v>3703</v>
      </c>
      <c r="W252" t="str">
        <f t="shared" si="27"/>
        <v/>
      </c>
      <c r="X252">
        <f t="shared" si="25"/>
        <v>0</v>
      </c>
    </row>
    <row r="253" spans="3:24">
      <c r="C253" t="s">
        <v>5346</v>
      </c>
      <c r="E253" t="s">
        <v>5087</v>
      </c>
      <c r="F253" t="s">
        <v>3703</v>
      </c>
      <c r="G253" t="str">
        <f t="shared" si="22"/>
        <v/>
      </c>
      <c r="H253">
        <f t="shared" si="23"/>
        <v>0</v>
      </c>
      <c r="K253" t="s">
        <v>5346</v>
      </c>
      <c r="M253" t="s">
        <v>5087</v>
      </c>
      <c r="N253" t="s">
        <v>3703</v>
      </c>
      <c r="O253" t="str">
        <f t="shared" si="26"/>
        <v/>
      </c>
      <c r="P253">
        <f t="shared" si="24"/>
        <v>0</v>
      </c>
      <c r="S253" t="s">
        <v>5346</v>
      </c>
      <c r="U253" t="s">
        <v>5087</v>
      </c>
      <c r="V253" t="s">
        <v>3703</v>
      </c>
      <c r="W253" t="str">
        <f t="shared" si="27"/>
        <v/>
      </c>
      <c r="X253">
        <f t="shared" si="25"/>
        <v>0</v>
      </c>
    </row>
    <row r="254" spans="3:24">
      <c r="C254" t="s">
        <v>5347</v>
      </c>
      <c r="E254" t="s">
        <v>5085</v>
      </c>
      <c r="F254" t="s">
        <v>3703</v>
      </c>
      <c r="G254" t="str">
        <f t="shared" si="22"/>
        <v/>
      </c>
      <c r="H254">
        <f t="shared" si="23"/>
        <v>0</v>
      </c>
      <c r="K254" t="s">
        <v>5347</v>
      </c>
      <c r="M254" t="s">
        <v>5085</v>
      </c>
      <c r="N254" t="s">
        <v>3703</v>
      </c>
      <c r="O254" t="str">
        <f t="shared" si="26"/>
        <v/>
      </c>
      <c r="P254">
        <f t="shared" si="24"/>
        <v>0</v>
      </c>
      <c r="S254" t="s">
        <v>5347</v>
      </c>
      <c r="U254" t="s">
        <v>5085</v>
      </c>
      <c r="V254" t="s">
        <v>3703</v>
      </c>
      <c r="W254" t="str">
        <f t="shared" si="27"/>
        <v/>
      </c>
      <c r="X254">
        <f t="shared" si="25"/>
        <v>0</v>
      </c>
    </row>
    <row r="255" spans="3:24">
      <c r="C255" t="s">
        <v>5348</v>
      </c>
      <c r="D255" s="8" t="s">
        <v>277</v>
      </c>
      <c r="E255" t="s">
        <v>5088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5348</v>
      </c>
      <c r="L255" s="8" t="s">
        <v>277</v>
      </c>
      <c r="M255" t="s">
        <v>5088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5348</v>
      </c>
      <c r="T255" s="8" t="s">
        <v>277</v>
      </c>
      <c r="U255" t="s">
        <v>5088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5349</v>
      </c>
      <c r="D256" s="8" t="s">
        <v>277</v>
      </c>
      <c r="E256" t="s">
        <v>5089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5349</v>
      </c>
      <c r="L256" s="8" t="s">
        <v>277</v>
      </c>
      <c r="M256" t="s">
        <v>5089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5349</v>
      </c>
      <c r="T256" s="8" t="s">
        <v>277</v>
      </c>
      <c r="U256" t="s">
        <v>5089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5350</v>
      </c>
      <c r="E257" t="s">
        <v>5090</v>
      </c>
      <c r="F257" t="s">
        <v>3703</v>
      </c>
      <c r="G257" t="str">
        <f t="shared" si="22"/>
        <v/>
      </c>
      <c r="H257">
        <f t="shared" si="23"/>
        <v>0</v>
      </c>
      <c r="K257" t="s">
        <v>5350</v>
      </c>
      <c r="M257" t="s">
        <v>5090</v>
      </c>
      <c r="N257" t="s">
        <v>3703</v>
      </c>
      <c r="O257" t="str">
        <f t="shared" si="26"/>
        <v/>
      </c>
      <c r="P257">
        <f t="shared" si="24"/>
        <v>0</v>
      </c>
      <c r="S257" t="s">
        <v>5350</v>
      </c>
      <c r="U257" t="s">
        <v>5090</v>
      </c>
      <c r="V257" t="s">
        <v>3703</v>
      </c>
      <c r="W257" t="str">
        <f t="shared" si="27"/>
        <v/>
      </c>
      <c r="X257">
        <f t="shared" si="25"/>
        <v>0</v>
      </c>
    </row>
    <row r="258" spans="3:24">
      <c r="C258" t="s">
        <v>5351</v>
      </c>
      <c r="E258" t="s">
        <v>5091</v>
      </c>
      <c r="F258" t="s">
        <v>3703</v>
      </c>
      <c r="G258" t="str">
        <f t="shared" si="22"/>
        <v/>
      </c>
      <c r="H258">
        <f t="shared" si="23"/>
        <v>0</v>
      </c>
      <c r="K258" t="s">
        <v>5351</v>
      </c>
      <c r="M258" t="s">
        <v>5091</v>
      </c>
      <c r="N258" t="s">
        <v>3703</v>
      </c>
      <c r="O258" t="str">
        <f t="shared" si="26"/>
        <v/>
      </c>
      <c r="P258">
        <f t="shared" si="24"/>
        <v>0</v>
      </c>
      <c r="S258" t="s">
        <v>5351</v>
      </c>
      <c r="U258" t="s">
        <v>5091</v>
      </c>
      <c r="V258" t="s">
        <v>3703</v>
      </c>
      <c r="W258" t="str">
        <f t="shared" si="27"/>
        <v/>
      </c>
      <c r="X258">
        <f t="shared" si="25"/>
        <v>0</v>
      </c>
    </row>
    <row r="259" spans="3:24">
      <c r="C259" t="s">
        <v>5352</v>
      </c>
      <c r="E259" t="s">
        <v>5092</v>
      </c>
      <c r="F259" t="s">
        <v>3703</v>
      </c>
      <c r="G259" t="str">
        <f t="shared" si="22"/>
        <v/>
      </c>
      <c r="H259">
        <f t="shared" si="23"/>
        <v>0</v>
      </c>
      <c r="K259" t="s">
        <v>5352</v>
      </c>
      <c r="M259" t="s">
        <v>5092</v>
      </c>
      <c r="N259" t="s">
        <v>3703</v>
      </c>
      <c r="O259" t="str">
        <f t="shared" si="26"/>
        <v/>
      </c>
      <c r="P259">
        <f t="shared" si="24"/>
        <v>0</v>
      </c>
      <c r="S259" t="s">
        <v>5352</v>
      </c>
      <c r="U259" t="s">
        <v>5092</v>
      </c>
      <c r="V259" t="s">
        <v>3703</v>
      </c>
      <c r="W259" t="str">
        <f t="shared" si="27"/>
        <v/>
      </c>
      <c r="X259">
        <f t="shared" si="25"/>
        <v>0</v>
      </c>
    </row>
    <row r="260" spans="3:24">
      <c r="C260" t="s">
        <v>5353</v>
      </c>
      <c r="E260" t="s">
        <v>5093</v>
      </c>
      <c r="F260" t="s">
        <v>3703</v>
      </c>
      <c r="G260" t="str">
        <f t="shared" si="22"/>
        <v/>
      </c>
      <c r="H260">
        <f t="shared" si="23"/>
        <v>0</v>
      </c>
      <c r="K260" t="s">
        <v>5353</v>
      </c>
      <c r="M260" t="s">
        <v>5093</v>
      </c>
      <c r="N260" t="s">
        <v>3703</v>
      </c>
      <c r="O260" t="str">
        <f t="shared" si="26"/>
        <v/>
      </c>
      <c r="P260">
        <f t="shared" si="24"/>
        <v>0</v>
      </c>
      <c r="S260" t="s">
        <v>5353</v>
      </c>
      <c r="U260" t="s">
        <v>5093</v>
      </c>
      <c r="V260" t="s">
        <v>3703</v>
      </c>
      <c r="W260" t="str">
        <f t="shared" si="27"/>
        <v/>
      </c>
      <c r="X260">
        <f t="shared" si="25"/>
        <v>0</v>
      </c>
    </row>
    <row r="261" spans="3:24">
      <c r="C261" t="s">
        <v>5354</v>
      </c>
      <c r="E261" t="s">
        <v>5094</v>
      </c>
      <c r="F261" t="s">
        <v>3703</v>
      </c>
      <c r="G261" t="str">
        <f t="shared" si="22"/>
        <v/>
      </c>
      <c r="H261">
        <f t="shared" si="23"/>
        <v>0</v>
      </c>
      <c r="K261" t="s">
        <v>5354</v>
      </c>
      <c r="M261" t="s">
        <v>5094</v>
      </c>
      <c r="N261" t="s">
        <v>3703</v>
      </c>
      <c r="O261" t="str">
        <f t="shared" si="26"/>
        <v/>
      </c>
      <c r="P261">
        <f t="shared" si="24"/>
        <v>0</v>
      </c>
      <c r="S261" t="s">
        <v>5354</v>
      </c>
      <c r="U261" t="s">
        <v>5094</v>
      </c>
      <c r="V261" t="s">
        <v>3703</v>
      </c>
      <c r="W261" t="str">
        <f t="shared" si="27"/>
        <v/>
      </c>
      <c r="X261">
        <f t="shared" si="25"/>
        <v>0</v>
      </c>
    </row>
    <row r="262" spans="3:24">
      <c r="C262" t="s">
        <v>5355</v>
      </c>
      <c r="E262" t="s">
        <v>5095</v>
      </c>
      <c r="F262" t="s">
        <v>3703</v>
      </c>
      <c r="G262" t="str">
        <f t="shared" si="22"/>
        <v/>
      </c>
      <c r="H262">
        <f t="shared" si="23"/>
        <v>0</v>
      </c>
      <c r="K262" t="s">
        <v>5355</v>
      </c>
      <c r="M262" t="s">
        <v>5095</v>
      </c>
      <c r="N262" t="s">
        <v>3703</v>
      </c>
      <c r="O262" t="str">
        <f t="shared" si="26"/>
        <v/>
      </c>
      <c r="P262">
        <f t="shared" si="24"/>
        <v>0</v>
      </c>
      <c r="S262" t="s">
        <v>5355</v>
      </c>
      <c r="U262" t="s">
        <v>5095</v>
      </c>
      <c r="V262" t="s">
        <v>3703</v>
      </c>
      <c r="W262" t="str">
        <f t="shared" si="27"/>
        <v/>
      </c>
      <c r="X262">
        <f t="shared" si="25"/>
        <v>0</v>
      </c>
    </row>
    <row r="263" spans="3:24">
      <c r="C263" t="s">
        <v>5356</v>
      </c>
      <c r="E263" t="s">
        <v>5096</v>
      </c>
      <c r="F263" t="s">
        <v>3703</v>
      </c>
      <c r="G263" t="str">
        <f t="shared" si="22"/>
        <v/>
      </c>
      <c r="H263">
        <f t="shared" si="23"/>
        <v>0</v>
      </c>
      <c r="K263" t="s">
        <v>5356</v>
      </c>
      <c r="M263" t="s">
        <v>5096</v>
      </c>
      <c r="N263" t="s">
        <v>3703</v>
      </c>
      <c r="O263" t="str">
        <f t="shared" si="26"/>
        <v/>
      </c>
      <c r="P263">
        <f t="shared" si="24"/>
        <v>0</v>
      </c>
      <c r="S263" t="s">
        <v>5356</v>
      </c>
      <c r="U263" t="s">
        <v>5096</v>
      </c>
      <c r="V263" t="s">
        <v>3703</v>
      </c>
      <c r="W263" t="str">
        <f t="shared" si="27"/>
        <v/>
      </c>
      <c r="X263">
        <f t="shared" si="25"/>
        <v>0</v>
      </c>
    </row>
    <row r="264" spans="3:24">
      <c r="C264" t="s">
        <v>5357</v>
      </c>
      <c r="E264" t="s">
        <v>5097</v>
      </c>
      <c r="F264" t="s">
        <v>3703</v>
      </c>
      <c r="G264" t="str">
        <f t="shared" si="22"/>
        <v/>
      </c>
      <c r="H264">
        <f t="shared" si="23"/>
        <v>0</v>
      </c>
      <c r="K264" t="s">
        <v>5357</v>
      </c>
      <c r="M264" t="s">
        <v>5097</v>
      </c>
      <c r="N264" t="s">
        <v>3703</v>
      </c>
      <c r="O264" t="str">
        <f t="shared" si="26"/>
        <v/>
      </c>
      <c r="P264">
        <f t="shared" si="24"/>
        <v>0</v>
      </c>
      <c r="S264" t="s">
        <v>5357</v>
      </c>
      <c r="U264" t="s">
        <v>5097</v>
      </c>
      <c r="V264" t="s">
        <v>3703</v>
      </c>
      <c r="W264" t="str">
        <f t="shared" si="27"/>
        <v/>
      </c>
      <c r="X264">
        <f t="shared" si="25"/>
        <v>0</v>
      </c>
    </row>
    <row r="265" spans="3:24">
      <c r="C265" t="s">
        <v>5358</v>
      </c>
      <c r="E265" t="s">
        <v>5098</v>
      </c>
      <c r="F265" t="s">
        <v>3703</v>
      </c>
      <c r="G265" t="str">
        <f t="shared" si="22"/>
        <v/>
      </c>
      <c r="H265">
        <f t="shared" si="23"/>
        <v>0</v>
      </c>
      <c r="K265" t="s">
        <v>5358</v>
      </c>
      <c r="M265" t="s">
        <v>5098</v>
      </c>
      <c r="N265" t="s">
        <v>3703</v>
      </c>
      <c r="O265" t="str">
        <f t="shared" si="26"/>
        <v/>
      </c>
      <c r="P265">
        <f t="shared" si="24"/>
        <v>0</v>
      </c>
      <c r="S265" t="s">
        <v>5358</v>
      </c>
      <c r="U265" t="s">
        <v>5098</v>
      </c>
      <c r="V265" t="s">
        <v>3703</v>
      </c>
      <c r="W265" t="str">
        <f t="shared" si="27"/>
        <v/>
      </c>
      <c r="X265">
        <f t="shared" si="25"/>
        <v>0</v>
      </c>
    </row>
    <row r="266" spans="3:24">
      <c r="C266" t="s">
        <v>5359</v>
      </c>
      <c r="E266" t="s">
        <v>5099</v>
      </c>
      <c r="F266" t="s">
        <v>3703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5359</v>
      </c>
      <c r="M266" t="s">
        <v>5099</v>
      </c>
      <c r="N266" t="s">
        <v>3703</v>
      </c>
      <c r="O266" t="str">
        <f t="shared" si="26"/>
        <v/>
      </c>
      <c r="P266">
        <f t="shared" si="24"/>
        <v>0</v>
      </c>
      <c r="S266" t="s">
        <v>5359</v>
      </c>
      <c r="U266" t="s">
        <v>5099</v>
      </c>
      <c r="V266" t="s">
        <v>3703</v>
      </c>
      <c r="W266" t="str">
        <f t="shared" si="27"/>
        <v/>
      </c>
      <c r="X266">
        <f t="shared" si="25"/>
        <v>0</v>
      </c>
    </row>
    <row r="267" spans="3:24">
      <c r="C267" t="s">
        <v>5360</v>
      </c>
      <c r="E267" t="s">
        <v>5100</v>
      </c>
      <c r="F267" t="s">
        <v>3703</v>
      </c>
      <c r="G267" t="str">
        <f t="shared" si="28"/>
        <v/>
      </c>
      <c r="H267">
        <f t="shared" ref="H267:H286" si="29">LEN(D267)</f>
        <v>0</v>
      </c>
      <c r="K267" t="s">
        <v>5360</v>
      </c>
      <c r="M267" t="s">
        <v>5100</v>
      </c>
      <c r="N267" t="s">
        <v>3703</v>
      </c>
      <c r="O267" t="str">
        <f t="shared" si="26"/>
        <v/>
      </c>
      <c r="P267">
        <f t="shared" ref="P267:P286" si="30">LEN(L267)</f>
        <v>0</v>
      </c>
      <c r="S267" t="s">
        <v>5360</v>
      </c>
      <c r="U267" t="s">
        <v>5100</v>
      </c>
      <c r="V267" t="s">
        <v>3703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5361</v>
      </c>
      <c r="E268" t="s">
        <v>5101</v>
      </c>
      <c r="F268" t="s">
        <v>3703</v>
      </c>
      <c r="G268" t="str">
        <f t="shared" si="28"/>
        <v/>
      </c>
      <c r="H268">
        <f t="shared" si="29"/>
        <v>0</v>
      </c>
      <c r="K268" t="s">
        <v>5361</v>
      </c>
      <c r="M268" t="s">
        <v>5101</v>
      </c>
      <c r="N268" t="s">
        <v>3703</v>
      </c>
      <c r="O268" t="str">
        <f t="shared" si="26"/>
        <v/>
      </c>
      <c r="P268">
        <f t="shared" si="30"/>
        <v>0</v>
      </c>
      <c r="S268" t="s">
        <v>5361</v>
      </c>
      <c r="U268" t="s">
        <v>5101</v>
      </c>
      <c r="V268" t="s">
        <v>3703</v>
      </c>
      <c r="W268" t="str">
        <f t="shared" si="27"/>
        <v/>
      </c>
      <c r="X268">
        <f t="shared" si="31"/>
        <v>0</v>
      </c>
    </row>
    <row r="269" spans="3:24">
      <c r="C269" t="s">
        <v>5362</v>
      </c>
      <c r="E269" t="s">
        <v>5102</v>
      </c>
      <c r="F269" t="s">
        <v>3703</v>
      </c>
      <c r="G269" t="str">
        <f t="shared" si="28"/>
        <v/>
      </c>
      <c r="H269">
        <f t="shared" si="29"/>
        <v>0</v>
      </c>
      <c r="K269" t="s">
        <v>5362</v>
      </c>
      <c r="M269" t="s">
        <v>5102</v>
      </c>
      <c r="N269" t="s">
        <v>3703</v>
      </c>
      <c r="O269" t="str">
        <f t="shared" si="26"/>
        <v/>
      </c>
      <c r="P269">
        <f t="shared" si="30"/>
        <v>0</v>
      </c>
      <c r="S269" t="s">
        <v>5362</v>
      </c>
      <c r="U269" t="s">
        <v>5102</v>
      </c>
      <c r="V269" t="s">
        <v>3703</v>
      </c>
      <c r="W269" t="str">
        <f t="shared" si="27"/>
        <v/>
      </c>
      <c r="X269">
        <f t="shared" si="31"/>
        <v>0</v>
      </c>
    </row>
    <row r="270" spans="3:24">
      <c r="C270" t="s">
        <v>5363</v>
      </c>
      <c r="E270" t="s">
        <v>5103</v>
      </c>
      <c r="F270" t="s">
        <v>3703</v>
      </c>
      <c r="G270" t="str">
        <f t="shared" si="28"/>
        <v/>
      </c>
      <c r="H270">
        <f t="shared" si="29"/>
        <v>0</v>
      </c>
      <c r="K270" t="s">
        <v>5363</v>
      </c>
      <c r="M270" t="s">
        <v>5103</v>
      </c>
      <c r="N270" t="s">
        <v>3703</v>
      </c>
      <c r="O270" t="str">
        <f t="shared" si="26"/>
        <v/>
      </c>
      <c r="P270">
        <f t="shared" si="30"/>
        <v>0</v>
      </c>
      <c r="S270" t="s">
        <v>5363</v>
      </c>
      <c r="U270" t="s">
        <v>5103</v>
      </c>
      <c r="V270" t="s">
        <v>3703</v>
      </c>
      <c r="W270" t="str">
        <f t="shared" si="27"/>
        <v/>
      </c>
      <c r="X270">
        <f t="shared" si="31"/>
        <v>0</v>
      </c>
    </row>
    <row r="271" spans="3:24">
      <c r="C271" t="s">
        <v>5364</v>
      </c>
      <c r="E271" t="s">
        <v>5104</v>
      </c>
      <c r="F271" t="s">
        <v>3703</v>
      </c>
      <c r="G271" t="str">
        <f t="shared" si="28"/>
        <v/>
      </c>
      <c r="H271">
        <f t="shared" si="29"/>
        <v>0</v>
      </c>
      <c r="K271" t="s">
        <v>5364</v>
      </c>
      <c r="M271" t="s">
        <v>5104</v>
      </c>
      <c r="N271" t="s">
        <v>3703</v>
      </c>
      <c r="O271" t="str">
        <f t="shared" si="26"/>
        <v/>
      </c>
      <c r="P271">
        <f t="shared" si="30"/>
        <v>0</v>
      </c>
      <c r="S271" t="s">
        <v>5364</v>
      </c>
      <c r="U271" t="s">
        <v>5104</v>
      </c>
      <c r="V271" t="s">
        <v>3703</v>
      </c>
      <c r="W271" t="str">
        <f t="shared" si="27"/>
        <v/>
      </c>
      <c r="X271">
        <f t="shared" si="31"/>
        <v>0</v>
      </c>
    </row>
    <row r="272" spans="3:24">
      <c r="C272" t="s">
        <v>5365</v>
      </c>
      <c r="E272" t="s">
        <v>5105</v>
      </c>
      <c r="F272" t="s">
        <v>3703</v>
      </c>
      <c r="G272" t="str">
        <f t="shared" si="28"/>
        <v/>
      </c>
      <c r="H272">
        <f t="shared" si="29"/>
        <v>0</v>
      </c>
      <c r="K272" t="s">
        <v>5365</v>
      </c>
      <c r="M272" t="s">
        <v>5105</v>
      </c>
      <c r="N272" t="s">
        <v>3703</v>
      </c>
      <c r="O272" t="str">
        <f t="shared" si="26"/>
        <v/>
      </c>
      <c r="P272">
        <f t="shared" si="30"/>
        <v>0</v>
      </c>
      <c r="S272" t="s">
        <v>5365</v>
      </c>
      <c r="U272" t="s">
        <v>5105</v>
      </c>
      <c r="V272" t="s">
        <v>3703</v>
      </c>
      <c r="W272" t="str">
        <f t="shared" si="27"/>
        <v/>
      </c>
      <c r="X272">
        <f t="shared" si="31"/>
        <v>0</v>
      </c>
    </row>
    <row r="273" spans="1:24">
      <c r="C273" t="s">
        <v>5366</v>
      </c>
      <c r="E273" t="s">
        <v>5106</v>
      </c>
      <c r="F273" t="s">
        <v>3703</v>
      </c>
      <c r="G273" t="str">
        <f t="shared" si="28"/>
        <v/>
      </c>
      <c r="H273">
        <f t="shared" si="29"/>
        <v>0</v>
      </c>
      <c r="K273" t="s">
        <v>5366</v>
      </c>
      <c r="M273" t="s">
        <v>5106</v>
      </c>
      <c r="N273" t="s">
        <v>3703</v>
      </c>
      <c r="O273" t="str">
        <f t="shared" si="26"/>
        <v/>
      </c>
      <c r="P273">
        <f t="shared" si="30"/>
        <v>0</v>
      </c>
      <c r="S273" t="s">
        <v>5366</v>
      </c>
      <c r="U273" t="s">
        <v>5106</v>
      </c>
      <c r="V273" t="s">
        <v>3703</v>
      </c>
      <c r="W273" t="str">
        <f t="shared" si="27"/>
        <v/>
      </c>
      <c r="X273">
        <f t="shared" si="31"/>
        <v>0</v>
      </c>
    </row>
    <row r="274" spans="1:24">
      <c r="C274" t="s">
        <v>5367</v>
      </c>
      <c r="E274" t="s">
        <v>5107</v>
      </c>
      <c r="F274" t="s">
        <v>3703</v>
      </c>
      <c r="G274" t="str">
        <f t="shared" si="28"/>
        <v/>
      </c>
      <c r="H274">
        <f t="shared" si="29"/>
        <v>0</v>
      </c>
      <c r="K274" t="s">
        <v>5367</v>
      </c>
      <c r="M274" t="s">
        <v>5107</v>
      </c>
      <c r="N274" t="s">
        <v>3703</v>
      </c>
      <c r="O274" t="str">
        <f t="shared" si="26"/>
        <v/>
      </c>
      <c r="P274">
        <f t="shared" si="30"/>
        <v>0</v>
      </c>
      <c r="S274" t="s">
        <v>5367</v>
      </c>
      <c r="U274" t="s">
        <v>5107</v>
      </c>
      <c r="V274" t="s">
        <v>3703</v>
      </c>
      <c r="W274" t="str">
        <f t="shared" si="27"/>
        <v/>
      </c>
      <c r="X274">
        <f t="shared" si="31"/>
        <v>0</v>
      </c>
    </row>
    <row r="275" spans="1:24">
      <c r="C275" t="s">
        <v>5368</v>
      </c>
      <c r="E275" t="s">
        <v>5108</v>
      </c>
      <c r="F275" t="s">
        <v>3703</v>
      </c>
      <c r="G275" t="str">
        <f t="shared" si="28"/>
        <v/>
      </c>
      <c r="H275">
        <f t="shared" si="29"/>
        <v>0</v>
      </c>
      <c r="K275" t="s">
        <v>5368</v>
      </c>
      <c r="M275" t="s">
        <v>5108</v>
      </c>
      <c r="N275" t="s">
        <v>3703</v>
      </c>
      <c r="O275" t="str">
        <f t="shared" si="26"/>
        <v/>
      </c>
      <c r="P275">
        <f t="shared" si="30"/>
        <v>0</v>
      </c>
      <c r="S275" t="s">
        <v>5368</v>
      </c>
      <c r="U275" t="s">
        <v>5108</v>
      </c>
      <c r="V275" t="s">
        <v>3703</v>
      </c>
      <c r="W275" t="str">
        <f t="shared" si="27"/>
        <v/>
      </c>
      <c r="X275">
        <f t="shared" si="31"/>
        <v>0</v>
      </c>
    </row>
    <row r="276" spans="1:24">
      <c r="C276" t="s">
        <v>5369</v>
      </c>
      <c r="E276" t="s">
        <v>5109</v>
      </c>
      <c r="F276" t="s">
        <v>3703</v>
      </c>
      <c r="G276" t="str">
        <f t="shared" si="28"/>
        <v/>
      </c>
      <c r="H276">
        <f t="shared" si="29"/>
        <v>0</v>
      </c>
      <c r="K276" t="s">
        <v>5369</v>
      </c>
      <c r="M276" t="s">
        <v>5109</v>
      </c>
      <c r="N276" t="s">
        <v>3703</v>
      </c>
      <c r="O276" t="str">
        <f t="shared" si="26"/>
        <v/>
      </c>
      <c r="P276">
        <f t="shared" si="30"/>
        <v>0</v>
      </c>
      <c r="S276" t="s">
        <v>5369</v>
      </c>
      <c r="U276" t="s">
        <v>5109</v>
      </c>
      <c r="V276" t="s">
        <v>3703</v>
      </c>
      <c r="W276" t="str">
        <f t="shared" si="27"/>
        <v/>
      </c>
      <c r="X276">
        <f t="shared" si="31"/>
        <v>0</v>
      </c>
    </row>
    <row r="277" spans="1:24">
      <c r="C277" t="s">
        <v>5370</v>
      </c>
      <c r="E277" t="s">
        <v>5110</v>
      </c>
      <c r="F277" t="s">
        <v>3703</v>
      </c>
      <c r="G277" t="str">
        <f t="shared" si="28"/>
        <v/>
      </c>
      <c r="H277">
        <f t="shared" si="29"/>
        <v>0</v>
      </c>
      <c r="K277" t="s">
        <v>5370</v>
      </c>
      <c r="M277" t="s">
        <v>5110</v>
      </c>
      <c r="N277" t="s">
        <v>3703</v>
      </c>
      <c r="O277" t="str">
        <f t="shared" si="26"/>
        <v/>
      </c>
      <c r="P277">
        <f t="shared" si="30"/>
        <v>0</v>
      </c>
      <c r="S277" t="s">
        <v>5370</v>
      </c>
      <c r="U277" t="s">
        <v>5110</v>
      </c>
      <c r="V277" t="s">
        <v>3703</v>
      </c>
      <c r="W277" t="str">
        <f t="shared" si="27"/>
        <v/>
      </c>
      <c r="X277">
        <f t="shared" si="31"/>
        <v>0</v>
      </c>
    </row>
    <row r="278" spans="1:24">
      <c r="C278" t="s">
        <v>5371</v>
      </c>
      <c r="E278" t="s">
        <v>5111</v>
      </c>
      <c r="F278" t="s">
        <v>3703</v>
      </c>
      <c r="G278" t="str">
        <f t="shared" si="28"/>
        <v/>
      </c>
      <c r="H278">
        <f t="shared" si="29"/>
        <v>0</v>
      </c>
      <c r="K278" t="s">
        <v>5371</v>
      </c>
      <c r="M278" t="s">
        <v>5111</v>
      </c>
      <c r="N278" t="s">
        <v>3703</v>
      </c>
      <c r="O278" t="str">
        <f t="shared" si="26"/>
        <v/>
      </c>
      <c r="P278">
        <f t="shared" si="30"/>
        <v>0</v>
      </c>
      <c r="S278" t="s">
        <v>5371</v>
      </c>
      <c r="U278" t="s">
        <v>5111</v>
      </c>
      <c r="V278" t="s">
        <v>3703</v>
      </c>
      <c r="W278" t="str">
        <f t="shared" si="27"/>
        <v/>
      </c>
      <c r="X278">
        <f t="shared" si="31"/>
        <v>0</v>
      </c>
    </row>
    <row r="279" spans="1:24">
      <c r="C279" t="s">
        <v>5372</v>
      </c>
      <c r="E279" t="s">
        <v>5112</v>
      </c>
      <c r="F279" t="s">
        <v>3703</v>
      </c>
      <c r="G279" t="str">
        <f t="shared" si="28"/>
        <v/>
      </c>
      <c r="H279">
        <f t="shared" si="29"/>
        <v>0</v>
      </c>
      <c r="K279" t="s">
        <v>5372</v>
      </c>
      <c r="M279" t="s">
        <v>5112</v>
      </c>
      <c r="N279" t="s">
        <v>3703</v>
      </c>
      <c r="O279" t="str">
        <f t="shared" si="26"/>
        <v/>
      </c>
      <c r="P279">
        <f t="shared" si="30"/>
        <v>0</v>
      </c>
      <c r="S279" t="s">
        <v>5372</v>
      </c>
      <c r="U279" t="s">
        <v>5112</v>
      </c>
      <c r="V279" t="s">
        <v>3703</v>
      </c>
      <c r="W279" t="str">
        <f t="shared" si="27"/>
        <v/>
      </c>
      <c r="X279">
        <f t="shared" si="31"/>
        <v>0</v>
      </c>
    </row>
    <row r="280" spans="1:24">
      <c r="C280" t="s">
        <v>5373</v>
      </c>
      <c r="E280" t="s">
        <v>5113</v>
      </c>
      <c r="F280" t="s">
        <v>3703</v>
      </c>
      <c r="G280" t="str">
        <f t="shared" si="28"/>
        <v/>
      </c>
      <c r="H280">
        <f t="shared" si="29"/>
        <v>0</v>
      </c>
      <c r="K280" t="s">
        <v>5373</v>
      </c>
      <c r="M280" t="s">
        <v>5113</v>
      </c>
      <c r="N280" t="s">
        <v>3703</v>
      </c>
      <c r="O280" t="str">
        <f t="shared" si="26"/>
        <v/>
      </c>
      <c r="P280">
        <f t="shared" si="30"/>
        <v>0</v>
      </c>
      <c r="S280" t="s">
        <v>5373</v>
      </c>
      <c r="U280" t="s">
        <v>5113</v>
      </c>
      <c r="V280" t="s">
        <v>3703</v>
      </c>
      <c r="W280" t="str">
        <f t="shared" si="27"/>
        <v/>
      </c>
      <c r="X280">
        <f t="shared" si="31"/>
        <v>0</v>
      </c>
    </row>
    <row r="281" spans="1:24">
      <c r="C281" t="s">
        <v>5374</v>
      </c>
      <c r="E281" t="s">
        <v>5114</v>
      </c>
      <c r="F281" t="s">
        <v>3703</v>
      </c>
      <c r="G281" t="str">
        <f t="shared" si="28"/>
        <v/>
      </c>
      <c r="H281">
        <f t="shared" si="29"/>
        <v>0</v>
      </c>
      <c r="K281" t="s">
        <v>5374</v>
      </c>
      <c r="M281" t="s">
        <v>5114</v>
      </c>
      <c r="N281" t="s">
        <v>3703</v>
      </c>
      <c r="O281" t="str">
        <f t="shared" si="26"/>
        <v/>
      </c>
      <c r="P281">
        <f t="shared" si="30"/>
        <v>0</v>
      </c>
      <c r="S281" t="s">
        <v>5374</v>
      </c>
      <c r="U281" t="s">
        <v>5114</v>
      </c>
      <c r="V281" t="s">
        <v>3703</v>
      </c>
      <c r="W281" t="str">
        <f t="shared" si="27"/>
        <v/>
      </c>
      <c r="X281">
        <f t="shared" si="31"/>
        <v>0</v>
      </c>
    </row>
    <row r="282" spans="1:24">
      <c r="C282" t="s">
        <v>5375</v>
      </c>
      <c r="E282" t="s">
        <v>5115</v>
      </c>
      <c r="F282" t="s">
        <v>3703</v>
      </c>
      <c r="G282" t="str">
        <f t="shared" si="28"/>
        <v/>
      </c>
      <c r="H282">
        <f t="shared" si="29"/>
        <v>0</v>
      </c>
      <c r="K282" t="s">
        <v>5375</v>
      </c>
      <c r="M282" t="s">
        <v>5115</v>
      </c>
      <c r="N282" t="s">
        <v>3703</v>
      </c>
      <c r="O282" t="str">
        <f t="shared" si="26"/>
        <v/>
      </c>
      <c r="P282">
        <f t="shared" si="30"/>
        <v>0</v>
      </c>
      <c r="S282" t="s">
        <v>5375</v>
      </c>
      <c r="U282" t="s">
        <v>5115</v>
      </c>
      <c r="V282" t="s">
        <v>3703</v>
      </c>
      <c r="W282" t="str">
        <f t="shared" si="27"/>
        <v/>
      </c>
      <c r="X282">
        <f t="shared" si="31"/>
        <v>0</v>
      </c>
    </row>
    <row r="283" spans="1:24">
      <c r="C283" t="s">
        <v>5376</v>
      </c>
      <c r="E283" t="s">
        <v>5116</v>
      </c>
      <c r="F283" t="s">
        <v>3703</v>
      </c>
      <c r="G283" t="str">
        <f t="shared" si="28"/>
        <v/>
      </c>
      <c r="H283">
        <f t="shared" si="29"/>
        <v>0</v>
      </c>
      <c r="K283" t="s">
        <v>5376</v>
      </c>
      <c r="M283" t="s">
        <v>5116</v>
      </c>
      <c r="N283" t="s">
        <v>3703</v>
      </c>
      <c r="O283" t="str">
        <f t="shared" si="26"/>
        <v/>
      </c>
      <c r="P283">
        <f t="shared" si="30"/>
        <v>0</v>
      </c>
      <c r="S283" t="s">
        <v>5376</v>
      </c>
      <c r="U283" t="s">
        <v>5116</v>
      </c>
      <c r="V283" t="s">
        <v>3703</v>
      </c>
      <c r="W283" t="str">
        <f t="shared" si="27"/>
        <v/>
      </c>
      <c r="X283">
        <f t="shared" si="31"/>
        <v>0</v>
      </c>
    </row>
    <row r="284" spans="1:24">
      <c r="C284" t="s">
        <v>5263</v>
      </c>
      <c r="E284" t="s">
        <v>4864</v>
      </c>
      <c r="F284" t="s">
        <v>3703</v>
      </c>
      <c r="G284" t="str">
        <f t="shared" si="28"/>
        <v/>
      </c>
      <c r="H284">
        <f t="shared" si="29"/>
        <v>0</v>
      </c>
      <c r="K284" t="s">
        <v>5263</v>
      </c>
      <c r="M284" t="s">
        <v>4864</v>
      </c>
      <c r="N284" t="s">
        <v>3703</v>
      </c>
      <c r="O284" t="str">
        <f t="shared" si="26"/>
        <v/>
      </c>
      <c r="P284">
        <f t="shared" si="30"/>
        <v>0</v>
      </c>
      <c r="S284" t="s">
        <v>5263</v>
      </c>
      <c r="U284" t="s">
        <v>4864</v>
      </c>
      <c r="V284" t="s">
        <v>3703</v>
      </c>
      <c r="W284" t="str">
        <f t="shared" si="27"/>
        <v/>
      </c>
      <c r="X284">
        <f t="shared" si="31"/>
        <v>0</v>
      </c>
    </row>
    <row r="285" spans="1:24">
      <c r="C285" t="s">
        <v>5377</v>
      </c>
      <c r="E285" t="s">
        <v>5117</v>
      </c>
      <c r="F285" t="s">
        <v>3703</v>
      </c>
      <c r="G285" t="str">
        <f t="shared" si="28"/>
        <v/>
      </c>
      <c r="H285">
        <f t="shared" si="29"/>
        <v>0</v>
      </c>
      <c r="K285" t="s">
        <v>5377</v>
      </c>
      <c r="M285" t="s">
        <v>5117</v>
      </c>
      <c r="N285" t="s">
        <v>3703</v>
      </c>
      <c r="O285" t="str">
        <f t="shared" si="26"/>
        <v/>
      </c>
      <c r="P285">
        <f t="shared" si="30"/>
        <v>0</v>
      </c>
      <c r="S285" t="s">
        <v>5377</v>
      </c>
      <c r="U285" t="s">
        <v>5117</v>
      </c>
      <c r="V285" t="s">
        <v>3703</v>
      </c>
      <c r="W285" t="str">
        <f t="shared" si="27"/>
        <v/>
      </c>
      <c r="X285">
        <f t="shared" si="31"/>
        <v>0</v>
      </c>
    </row>
    <row r="286" spans="1:24">
      <c r="C286" t="s">
        <v>5378</v>
      </c>
      <c r="E286" t="s">
        <v>5118</v>
      </c>
      <c r="F286" t="s">
        <v>3703</v>
      </c>
      <c r="G286" t="str">
        <f t="shared" si="28"/>
        <v/>
      </c>
      <c r="H286">
        <f t="shared" si="29"/>
        <v>0</v>
      </c>
      <c r="K286" t="s">
        <v>5378</v>
      </c>
      <c r="M286" t="s">
        <v>5118</v>
      </c>
      <c r="N286" t="s">
        <v>3703</v>
      </c>
      <c r="O286" t="str">
        <f t="shared" si="26"/>
        <v/>
      </c>
      <c r="P286">
        <f t="shared" si="30"/>
        <v>0</v>
      </c>
      <c r="S286" t="s">
        <v>5378</v>
      </c>
      <c r="U286" t="s">
        <v>5118</v>
      </c>
      <c r="V286" t="s">
        <v>3703</v>
      </c>
      <c r="W286" t="str">
        <f t="shared" si="27"/>
        <v/>
      </c>
      <c r="X286">
        <f t="shared" si="31"/>
        <v>0</v>
      </c>
    </row>
    <row r="287" spans="1:24">
      <c r="B287" t="s">
        <v>4854</v>
      </c>
      <c r="G287" t="str">
        <f>B287</f>
        <v>&lt;/emisoras&gt;</v>
      </c>
      <c r="J287" t="s">
        <v>4854</v>
      </c>
      <c r="O287" t="str">
        <f>J287</f>
        <v>&lt;/emisoras&gt;</v>
      </c>
      <c r="R287" t="s">
        <v>4854</v>
      </c>
      <c r="W287" t="str">
        <f>R287</f>
        <v>&lt;/emisoras&gt;</v>
      </c>
    </row>
    <row r="288" spans="1:24">
      <c r="A288" t="s">
        <v>4855</v>
      </c>
      <c r="G288" t="str">
        <f>A288</f>
        <v>&lt;/emisora&gt;</v>
      </c>
      <c r="I288" s="49" t="s">
        <v>4855</v>
      </c>
      <c r="O288" t="str">
        <f>I288</f>
        <v>&lt;/emisora&gt;</v>
      </c>
      <c r="Q288" s="49" t="s">
        <v>4855</v>
      </c>
      <c r="W288" t="str">
        <f>Q288</f>
        <v>&lt;/emisora&gt;</v>
      </c>
    </row>
    <row r="290" spans="3:24">
      <c r="F290" s="14" t="s">
        <v>5441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5446</v>
      </c>
      <c r="N290" s="14" t="s">
        <v>5441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5446</v>
      </c>
      <c r="V290" s="14" t="s">
        <v>5441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5446</v>
      </c>
    </row>
    <row r="291" spans="3:24">
      <c r="F291" s="14" t="s">
        <v>5442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5446</v>
      </c>
      <c r="N291" s="14" t="s">
        <v>5442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5446</v>
      </c>
      <c r="V291" s="14" t="s">
        <v>5442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5446</v>
      </c>
    </row>
    <row r="292" spans="3:24">
      <c r="F292" t="s">
        <v>5449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5446</v>
      </c>
      <c r="N292" s="14"/>
      <c r="P292" t="s">
        <v>5446</v>
      </c>
      <c r="V292" s="14"/>
      <c r="X292" t="s">
        <v>5446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4835</v>
      </c>
    </row>
    <row r="2" spans="1:8">
      <c r="A2" t="s">
        <v>5435</v>
      </c>
      <c r="G2" t="str">
        <f>A2</f>
        <v>&lt;ENTIDADES_FATCA &gt;</v>
      </c>
    </row>
    <row r="3" spans="1:8">
      <c r="D3" s="38">
        <v>191594</v>
      </c>
      <c r="E3" t="s">
        <v>5440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5436</v>
      </c>
      <c r="E4" t="s">
        <v>1852</v>
      </c>
      <c r="F4" s="39" t="s">
        <v>5379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5438</v>
      </c>
      <c r="E5" t="s">
        <v>5437</v>
      </c>
      <c r="F5" s="39" t="s">
        <v>5438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5439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4753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4754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4755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4756</v>
      </c>
      <c r="P6" t="s">
        <v>4780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4757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4758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4759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4760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4761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4762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4763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4764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4765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4766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4767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4768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4769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4770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4771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4772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4773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4774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4775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4776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4777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4778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4779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VLOOKUP(B4,BaseMetodos!$E$2:$K$1177,3,FALSE)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VLOOKUP(B5,BaseMetodos!$E$2:$K$1177,3,FALSE)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VLOOKUP(B6,BaseMetodos!$E$2:$K$1177,3,FALSE)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VLOOKUP(B7,BaseMetodos!$E$2:$K$1177,3,FALSE)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VLOOKUP(B8,BaseMetodos!$E$2:$K$1177,3,FALSE)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VLOOKUP(B9,BaseMetodos!$E$2:$K$1177,3,FALSE)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VLOOKUP(B10,BaseMetodos!$E$2:$K$1177,3,FALSE)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VLOOKUP(B11,BaseMetodos!$E$2:$K$1177,3,FALSE)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VLOOKUP(B12,BaseMetodos!$E$2:$K$1177,3,FALSE)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VLOOKUP(B13,BaseMetodos!$E$2:$K$1177,3,FALSE)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VLOOKUP(B14,BaseMetodos!$E$2:$K$1177,3,FALSE)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VLOOKUP(B15,BaseMetodos!$E$2:$K$1177,3,FALSE)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VLOOKUP(B16,BaseMetodos!$E$2:$K$1177,3,FALSE)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VLOOKUP(B17,BaseMetodos!$E$2:$K$1177,3,FALSE)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VLOOKUP(B18,BaseMetodos!$E$2:$K$1177,3,FALSE)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VLOOKUP(B19,BaseMetodos!$E$2:$K$1177,3,FALSE)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 t="e">
        <f>VLOOKUP(B20,BaseMetodos!$E$2:$K$1177,3,FALSE)</f>
        <v>#N/A</v>
      </c>
      <c r="B20" t="s">
        <v>186</v>
      </c>
      <c r="C20" t="e">
        <f>VLOOKUP(B20,BaseMetodos!$E$2:$E$1177,1,FALSE)</f>
        <v>#N/A</v>
      </c>
      <c r="D20" t="s">
        <v>1657</v>
      </c>
      <c r="E20" t="e">
        <f>VLOOKUP(B20,BaseMetodos!$E$2:$F$1177,2,FALSE)</f>
        <v>#N/A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VLOOKUP(B21,BaseMetodos!$E$2:$K$1177,3,FALSE)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VLOOKUP(B22,BaseMetodos!$E$2:$K$1177,3,FALSE)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VLOOKUP(B23,BaseMetodos!$E$2:$K$1177,3,FALSE)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VLOOKUP(B24,BaseMetodos!$E$2:$K$1177,3,FALSE)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VLOOKUP(B25,BaseMetodos!$E$2:$K$1177,3,FALSE)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VLOOKUP(B26,BaseMetodos!$E$2:$K$1177,3,FALSE)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VLOOKUP(B27,BaseMetodos!$E$2:$K$1177,3,FALSE)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VLOOKUP(B28,BaseMetodos!$E$2:$K$1177,3,FALSE)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VLOOKUP(B29,BaseMetodos!$E$2:$K$1177,3,FALSE)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VLOOKUP(B30,BaseMetodos!$E$2:$K$1177,3,FALSE)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VLOOKUP(B31,BaseMetodos!$E$2:$K$1177,3,FALSE)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VLOOKUP(B32,BaseMetodos!$E$2:$K$1177,3,FALSE)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VLOOKUP(B33,BaseMetodos!$E$2:$K$1177,3,FALSE)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VLOOKUP(B34,BaseMetodos!$E$2:$K$1177,3,FALSE)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VLOOKUP(B35,BaseMetodos!$E$2:$K$1177,3,FALSE)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VLOOKUP(B36,BaseMetodos!$E$2:$K$1177,3,FALSE)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VLOOKUP(B37,BaseMetodos!$E$2:$K$1177,3,FALSE)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VLOOKUP(B38,BaseMetodos!$E$2:$K$1177,3,FALSE)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VLOOKUP(B39,BaseMetodos!$E$2:$K$1177,3,FALSE)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VLOOKUP(B40,BaseMetodos!$E$2:$K$1177,3,FALSE)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VLOOKUP(B41,BaseMetodos!$E$2:$K$1177,3,FALSE)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VLOOKUP(B42,BaseMetodos!$E$2:$K$1177,3,FALSE)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VLOOKUP(B43,BaseMetodos!$E$2:$K$1177,3,FALSE)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VLOOKUP(B44,BaseMetodos!$E$2:$K$1177,3,FALSE)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VLOOKUP(B45,BaseMetodos!$E$2:$K$1177,3,FALSE)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VLOOKUP(B46,BaseMetodos!$E$2:$K$1177,3,FALSE)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VLOOKUP(B47,BaseMetodos!$E$2:$K$1177,3,FALSE)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VLOOKUP(B48,BaseMetodos!$E$2:$K$1177,3,FALSE)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VLOOKUP(B49,BaseMetodos!$E$2:$K$1177,3,FALSE)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VLOOKUP(B50,BaseMetodos!$E$2:$K$1177,3,FALSE)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VLOOKUP(B51,BaseMetodos!$E$2:$K$1177,3,FALSE)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VLOOKUP(B52,BaseMetodos!$E$2:$K$1177,3,FALSE)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VLOOKUP(B53,BaseMetodos!$E$2:$K$1177,3,FALSE)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VLOOKUP(B54,BaseMetodos!$E$2:$K$1177,3,FALSE)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4682</v>
      </c>
      <c r="C1" s="4" t="s">
        <v>4681</v>
      </c>
      <c r="D1" t="s">
        <v>4680</v>
      </c>
      <c r="E1" t="s">
        <v>4679</v>
      </c>
      <c r="F1" t="s">
        <v>4678</v>
      </c>
      <c r="J1" t="s">
        <v>4677</v>
      </c>
      <c r="K1" t="s">
        <v>4676</v>
      </c>
    </row>
    <row r="3" spans="2:92">
      <c r="G3" t="s">
        <v>4675</v>
      </c>
      <c r="H3" t="s">
        <v>4674</v>
      </c>
      <c r="I3" t="s">
        <v>4673</v>
      </c>
    </row>
    <row r="9" spans="2:92">
      <c r="BH9" t="s">
        <v>4672</v>
      </c>
      <c r="BU9" t="s">
        <v>4671</v>
      </c>
      <c r="CA9" t="s">
        <v>1759</v>
      </c>
      <c r="CI9" t="s">
        <v>4670</v>
      </c>
    </row>
    <row r="10" spans="2:92">
      <c r="AZ10" t="s">
        <v>4669</v>
      </c>
      <c r="BH10" t="s">
        <v>4668</v>
      </c>
      <c r="BU10" t="s">
        <v>4667</v>
      </c>
      <c r="CN10" t="s">
        <v>5621</v>
      </c>
    </row>
    <row r="11" spans="2:92">
      <c r="AF11" t="s">
        <v>4666</v>
      </c>
      <c r="AZ11" t="s">
        <v>4665</v>
      </c>
      <c r="BH11" t="s">
        <v>1844</v>
      </c>
      <c r="BI11" t="s">
        <v>4664</v>
      </c>
      <c r="BJ11" t="s">
        <v>4663</v>
      </c>
      <c r="BK11" t="s">
        <v>4662</v>
      </c>
      <c r="BO11" t="s">
        <v>1844</v>
      </c>
      <c r="BP11" t="s">
        <v>4661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4660</v>
      </c>
      <c r="CN11" t="s">
        <v>5605</v>
      </c>
    </row>
    <row r="12" spans="2:92">
      <c r="F12" t="s">
        <v>4659</v>
      </c>
      <c r="K12" t="s">
        <v>4658</v>
      </c>
      <c r="P12" t="s">
        <v>4657</v>
      </c>
      <c r="U12" t="s">
        <v>4656</v>
      </c>
      <c r="Z12" t="s">
        <v>4655</v>
      </c>
      <c r="AC12" t="s">
        <v>4654</v>
      </c>
      <c r="AF12" t="s">
        <v>4653</v>
      </c>
      <c r="AH12" t="s">
        <v>4652</v>
      </c>
      <c r="AK12" t="s">
        <v>4651</v>
      </c>
      <c r="AN12" t="s">
        <v>4650</v>
      </c>
      <c r="AQ12" t="s">
        <v>4649</v>
      </c>
      <c r="AT12" t="s">
        <v>4648</v>
      </c>
      <c r="AW12" t="s">
        <v>4647</v>
      </c>
      <c r="AZ12" t="s">
        <v>4646</v>
      </c>
      <c r="BC12" t="s">
        <v>4645</v>
      </c>
      <c r="BE12" t="s">
        <v>4644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4643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4642</v>
      </c>
      <c r="CJ12">
        <v>13</v>
      </c>
      <c r="CN12" t="s">
        <v>5606</v>
      </c>
    </row>
    <row r="13" spans="2:92">
      <c r="B13" t="s">
        <v>4641</v>
      </c>
      <c r="C13" t="s">
        <v>4640</v>
      </c>
      <c r="D13" t="s">
        <v>4639</v>
      </c>
      <c r="F13" t="s">
        <v>1844</v>
      </c>
      <c r="G13" t="s">
        <v>4638</v>
      </c>
      <c r="K13" t="s">
        <v>4637</v>
      </c>
      <c r="L13" t="s">
        <v>4636</v>
      </c>
      <c r="P13" t="s">
        <v>4635</v>
      </c>
      <c r="Q13" t="s">
        <v>4634</v>
      </c>
      <c r="U13" t="s">
        <v>1844</v>
      </c>
      <c r="V13" t="s">
        <v>4633</v>
      </c>
      <c r="Z13" t="s">
        <v>4632</v>
      </c>
      <c r="AA13" t="s">
        <v>4631</v>
      </c>
      <c r="AC13">
        <v>1</v>
      </c>
      <c r="AD13" t="s">
        <v>4630</v>
      </c>
      <c r="AF13" t="s">
        <v>4629</v>
      </c>
      <c r="AH13">
        <v>1</v>
      </c>
      <c r="AI13" t="s">
        <v>4628</v>
      </c>
      <c r="AK13">
        <v>1</v>
      </c>
      <c r="AL13" t="s">
        <v>4628</v>
      </c>
      <c r="AN13">
        <v>1</v>
      </c>
      <c r="AO13" t="s">
        <v>4628</v>
      </c>
      <c r="AQ13">
        <v>1</v>
      </c>
      <c r="AR13" t="s">
        <v>4628</v>
      </c>
      <c r="AT13" t="s">
        <v>4627</v>
      </c>
      <c r="AU13" t="s">
        <v>4626</v>
      </c>
      <c r="AW13">
        <v>1</v>
      </c>
      <c r="AX13" t="s">
        <v>4625</v>
      </c>
      <c r="BC13" t="s">
        <v>4624</v>
      </c>
      <c r="BE13" s="31" t="s">
        <v>4623</v>
      </c>
      <c r="BF13" t="s">
        <v>4622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4621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4620</v>
      </c>
      <c r="CJ13">
        <v>22</v>
      </c>
      <c r="CN13" t="s">
        <v>5607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4619</v>
      </c>
      <c r="K14">
        <v>101</v>
      </c>
      <c r="L14" t="s">
        <v>4618</v>
      </c>
      <c r="P14">
        <v>15101</v>
      </c>
      <c r="Q14" t="s">
        <v>4591</v>
      </c>
      <c r="U14">
        <v>56</v>
      </c>
      <c r="V14" t="s">
        <v>4617</v>
      </c>
      <c r="Z14" t="s">
        <v>215</v>
      </c>
      <c r="AA14" t="s">
        <v>4616</v>
      </c>
      <c r="AC14">
        <v>2</v>
      </c>
      <c r="AD14" t="s">
        <v>4615</v>
      </c>
      <c r="AH14">
        <v>2</v>
      </c>
      <c r="AI14" t="s">
        <v>4614</v>
      </c>
      <c r="AK14">
        <v>2</v>
      </c>
      <c r="AL14" t="s">
        <v>4614</v>
      </c>
      <c r="AN14">
        <v>2</v>
      </c>
      <c r="AO14" t="s">
        <v>4614</v>
      </c>
      <c r="AQ14">
        <v>2</v>
      </c>
      <c r="AR14" t="s">
        <v>4614</v>
      </c>
      <c r="AT14" t="s">
        <v>4613</v>
      </c>
      <c r="AU14" t="s">
        <v>4612</v>
      </c>
      <c r="AW14">
        <v>2</v>
      </c>
      <c r="AX14" t="s">
        <v>4611</v>
      </c>
      <c r="BE14" s="31" t="s">
        <v>4610</v>
      </c>
      <c r="BF14" t="s">
        <v>4609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4608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4607</v>
      </c>
      <c r="CJ14">
        <v>26</v>
      </c>
      <c r="CN14" t="s">
        <v>5608</v>
      </c>
    </row>
    <row r="15" spans="2:92">
      <c r="B15" t="s">
        <v>1704</v>
      </c>
      <c r="F15">
        <v>121</v>
      </c>
      <c r="G15" t="s">
        <v>4606</v>
      </c>
      <c r="K15">
        <v>102</v>
      </c>
      <c r="L15" t="s">
        <v>4605</v>
      </c>
      <c r="P15">
        <v>15102</v>
      </c>
      <c r="Q15" t="s">
        <v>4604</v>
      </c>
      <c r="U15">
        <v>55</v>
      </c>
      <c r="V15" t="s">
        <v>4603</v>
      </c>
      <c r="AC15">
        <v>3</v>
      </c>
      <c r="AD15" t="s">
        <v>4602</v>
      </c>
      <c r="AH15">
        <v>3</v>
      </c>
      <c r="AI15" t="s">
        <v>4589</v>
      </c>
      <c r="AK15">
        <v>3</v>
      </c>
      <c r="AL15" t="s">
        <v>4589</v>
      </c>
      <c r="AN15">
        <v>3</v>
      </c>
      <c r="AO15" t="s">
        <v>4589</v>
      </c>
      <c r="AQ15">
        <v>3</v>
      </c>
      <c r="AR15" t="s">
        <v>4589</v>
      </c>
      <c r="AT15" t="s">
        <v>4601</v>
      </c>
      <c r="AU15" t="s">
        <v>4600</v>
      </c>
      <c r="AW15">
        <v>3</v>
      </c>
      <c r="AX15" t="s">
        <v>4599</v>
      </c>
      <c r="BE15" s="31" t="s">
        <v>4598</v>
      </c>
      <c r="BF15" t="s">
        <v>4597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4596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4595</v>
      </c>
      <c r="CJ15">
        <v>24</v>
      </c>
      <c r="CN15" t="s">
        <v>5609</v>
      </c>
    </row>
    <row r="16" spans="2:92">
      <c r="B16" t="s">
        <v>1705</v>
      </c>
      <c r="F16">
        <v>1</v>
      </c>
      <c r="G16" t="s">
        <v>4594</v>
      </c>
      <c r="K16">
        <v>103</v>
      </c>
      <c r="L16" t="s">
        <v>4593</v>
      </c>
      <c r="P16">
        <v>15201</v>
      </c>
      <c r="Q16" t="s">
        <v>4592</v>
      </c>
      <c r="U16">
        <v>1</v>
      </c>
      <c r="V16" t="s">
        <v>4591</v>
      </c>
      <c r="AC16">
        <v>4</v>
      </c>
      <c r="AD16" t="s">
        <v>4590</v>
      </c>
      <c r="AH16">
        <v>4</v>
      </c>
      <c r="AI16" t="s">
        <v>4577</v>
      </c>
      <c r="AK16">
        <v>4</v>
      </c>
      <c r="AL16" t="s">
        <v>4577</v>
      </c>
      <c r="AN16">
        <v>4</v>
      </c>
      <c r="AO16" t="s">
        <v>4589</v>
      </c>
      <c r="AQ16">
        <v>4</v>
      </c>
      <c r="AR16" t="s">
        <v>4589</v>
      </c>
      <c r="AT16" t="s">
        <v>4588</v>
      </c>
      <c r="AU16" t="s">
        <v>4587</v>
      </c>
      <c r="AW16">
        <v>4</v>
      </c>
      <c r="AX16" t="s">
        <v>4586</v>
      </c>
      <c r="BE16" s="31" t="s">
        <v>4585</v>
      </c>
      <c r="BF16" t="s">
        <v>4584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4583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4582</v>
      </c>
      <c r="CN16" t="s">
        <v>5610</v>
      </c>
    </row>
    <row r="17" spans="2:92">
      <c r="B17" t="s">
        <v>246</v>
      </c>
      <c r="F17">
        <v>2</v>
      </c>
      <c r="G17" t="s">
        <v>4581</v>
      </c>
      <c r="K17">
        <v>104</v>
      </c>
      <c r="L17" t="s">
        <v>4580</v>
      </c>
      <c r="P17">
        <v>15202</v>
      </c>
      <c r="Q17" t="s">
        <v>4579</v>
      </c>
      <c r="U17">
        <v>2</v>
      </c>
      <c r="V17" t="s">
        <v>4578</v>
      </c>
      <c r="AN17">
        <v>5</v>
      </c>
      <c r="AO17" t="s">
        <v>4577</v>
      </c>
      <c r="AQ17">
        <v>5</v>
      </c>
      <c r="AR17" t="s">
        <v>4577</v>
      </c>
      <c r="AT17" t="s">
        <v>4576</v>
      </c>
      <c r="AU17" t="s">
        <v>4575</v>
      </c>
      <c r="BE17" s="31" t="s">
        <v>4574</v>
      </c>
      <c r="BF17" t="s">
        <v>4573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4572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4571</v>
      </c>
      <c r="CN17" t="s">
        <v>5611</v>
      </c>
    </row>
    <row r="18" spans="2:92">
      <c r="B18" t="s">
        <v>1706</v>
      </c>
      <c r="F18">
        <v>3</v>
      </c>
      <c r="G18" t="s">
        <v>4570</v>
      </c>
      <c r="K18">
        <v>105</v>
      </c>
      <c r="L18" t="s">
        <v>4569</v>
      </c>
      <c r="P18">
        <v>1101</v>
      </c>
      <c r="Q18" t="s">
        <v>4568</v>
      </c>
      <c r="U18">
        <v>3</v>
      </c>
      <c r="V18" t="s">
        <v>4568</v>
      </c>
      <c r="AT18" t="s">
        <v>4567</v>
      </c>
      <c r="AU18" t="s">
        <v>4566</v>
      </c>
      <c r="BE18" t="s">
        <v>4565</v>
      </c>
      <c r="BF18" t="s">
        <v>4564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4563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4562</v>
      </c>
      <c r="CN18" t="s">
        <v>5612</v>
      </c>
    </row>
    <row r="19" spans="2:92">
      <c r="F19">
        <v>4</v>
      </c>
      <c r="G19" t="s">
        <v>4561</v>
      </c>
      <c r="K19">
        <v>106</v>
      </c>
      <c r="L19" t="s">
        <v>4560</v>
      </c>
      <c r="P19">
        <v>1107</v>
      </c>
      <c r="Q19" t="s">
        <v>4559</v>
      </c>
      <c r="U19">
        <v>4</v>
      </c>
      <c r="V19" t="s">
        <v>4558</v>
      </c>
      <c r="AT19" t="s">
        <v>4557</v>
      </c>
      <c r="AU19" t="s">
        <v>4556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4555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4554</v>
      </c>
      <c r="CN19" t="s">
        <v>5613</v>
      </c>
    </row>
    <row r="20" spans="2:92">
      <c r="F20">
        <v>5</v>
      </c>
      <c r="G20" t="s">
        <v>4553</v>
      </c>
      <c r="K20">
        <v>107</v>
      </c>
      <c r="L20" t="s">
        <v>4552</v>
      </c>
      <c r="P20">
        <v>1401</v>
      </c>
      <c r="Q20" t="s">
        <v>4551</v>
      </c>
      <c r="U20">
        <v>5</v>
      </c>
      <c r="V20" t="s">
        <v>4515</v>
      </c>
      <c r="AT20" t="s">
        <v>4550</v>
      </c>
      <c r="AU20" t="s">
        <v>4549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4548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4547</v>
      </c>
      <c r="CN20" t="s">
        <v>5614</v>
      </c>
    </row>
    <row r="21" spans="2:92">
      <c r="F21">
        <v>6</v>
      </c>
      <c r="G21" t="s">
        <v>4546</v>
      </c>
      <c r="K21">
        <v>108</v>
      </c>
      <c r="L21" t="s">
        <v>4545</v>
      </c>
      <c r="P21">
        <v>1402</v>
      </c>
      <c r="Q21" t="s">
        <v>4544</v>
      </c>
      <c r="U21">
        <v>6</v>
      </c>
      <c r="V21" t="s">
        <v>4543</v>
      </c>
      <c r="AT21" t="s">
        <v>4542</v>
      </c>
      <c r="AU21" t="s">
        <v>4541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4540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4539</v>
      </c>
      <c r="CN21" t="s">
        <v>5615</v>
      </c>
    </row>
    <row r="22" spans="2:92">
      <c r="F22">
        <v>7</v>
      </c>
      <c r="G22" t="s">
        <v>4538</v>
      </c>
      <c r="K22">
        <v>109</v>
      </c>
      <c r="L22" t="s">
        <v>4537</v>
      </c>
      <c r="P22">
        <v>1403</v>
      </c>
      <c r="Q22" t="s">
        <v>4536</v>
      </c>
      <c r="U22">
        <v>7</v>
      </c>
      <c r="V22" t="s">
        <v>4466</v>
      </c>
      <c r="AT22" t="s">
        <v>4535</v>
      </c>
      <c r="AU22" t="s">
        <v>4534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4533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4532</v>
      </c>
      <c r="CN22" t="s">
        <v>5616</v>
      </c>
    </row>
    <row r="23" spans="2:92">
      <c r="F23">
        <v>8</v>
      </c>
      <c r="G23" t="s">
        <v>4531</v>
      </c>
      <c r="K23">
        <v>110</v>
      </c>
      <c r="L23" t="s">
        <v>4530</v>
      </c>
      <c r="P23">
        <v>1404</v>
      </c>
      <c r="Q23" t="s">
        <v>4529</v>
      </c>
      <c r="U23">
        <v>8</v>
      </c>
      <c r="V23" t="s">
        <v>4528</v>
      </c>
      <c r="AT23" t="s">
        <v>4527</v>
      </c>
      <c r="AU23" t="s">
        <v>4526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4525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5617</v>
      </c>
    </row>
    <row r="24" spans="2:92">
      <c r="F24">
        <v>9</v>
      </c>
      <c r="G24" t="s">
        <v>4524</v>
      </c>
      <c r="K24">
        <v>111</v>
      </c>
      <c r="L24" t="s">
        <v>4523</v>
      </c>
      <c r="P24">
        <v>1405</v>
      </c>
      <c r="Q24" t="s">
        <v>4522</v>
      </c>
      <c r="U24">
        <v>9</v>
      </c>
      <c r="V24" t="s">
        <v>4434</v>
      </c>
      <c r="AT24" t="s">
        <v>4521</v>
      </c>
      <c r="AU24" t="s">
        <v>4520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4519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4518</v>
      </c>
      <c r="CN24" t="s">
        <v>5618</v>
      </c>
    </row>
    <row r="25" spans="2:92">
      <c r="F25">
        <v>10</v>
      </c>
      <c r="G25" t="s">
        <v>4517</v>
      </c>
      <c r="K25">
        <v>112</v>
      </c>
      <c r="L25" t="s">
        <v>4516</v>
      </c>
      <c r="P25">
        <v>2101</v>
      </c>
      <c r="Q25" t="s">
        <v>4515</v>
      </c>
      <c r="U25">
        <v>10</v>
      </c>
      <c r="V25" t="s">
        <v>4401</v>
      </c>
      <c r="AT25" t="s">
        <v>4514</v>
      </c>
      <c r="AU25" t="s">
        <v>4513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4512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4511</v>
      </c>
      <c r="CN25" t="s">
        <v>5619</v>
      </c>
    </row>
    <row r="26" spans="2:92">
      <c r="F26">
        <v>11</v>
      </c>
      <c r="G26" t="s">
        <v>4510</v>
      </c>
      <c r="K26">
        <v>113</v>
      </c>
      <c r="L26" t="s">
        <v>4509</v>
      </c>
      <c r="P26">
        <v>2102</v>
      </c>
      <c r="Q26" t="s">
        <v>4508</v>
      </c>
      <c r="U26">
        <v>11</v>
      </c>
      <c r="V26" t="s">
        <v>4507</v>
      </c>
      <c r="AT26" t="s">
        <v>4506</v>
      </c>
      <c r="AU26" t="s">
        <v>4505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4504</v>
      </c>
      <c r="CI26" t="s">
        <v>4503</v>
      </c>
      <c r="CN26" t="s">
        <v>5620</v>
      </c>
    </row>
    <row r="27" spans="2:92">
      <c r="F27">
        <v>30</v>
      </c>
      <c r="G27" t="s">
        <v>4502</v>
      </c>
      <c r="K27">
        <v>114</v>
      </c>
      <c r="L27" t="s">
        <v>4501</v>
      </c>
      <c r="P27">
        <v>2103</v>
      </c>
      <c r="Q27" t="s">
        <v>4500</v>
      </c>
      <c r="U27">
        <v>12</v>
      </c>
      <c r="V27" t="s">
        <v>4499</v>
      </c>
      <c r="AT27" t="s">
        <v>4498</v>
      </c>
      <c r="AU27" t="s">
        <v>4497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4496</v>
      </c>
      <c r="CI27" t="s">
        <v>4495</v>
      </c>
    </row>
    <row r="28" spans="2:92">
      <c r="F28">
        <v>31</v>
      </c>
      <c r="G28" t="s">
        <v>1762</v>
      </c>
      <c r="K28">
        <v>115</v>
      </c>
      <c r="L28" t="s">
        <v>4494</v>
      </c>
      <c r="P28">
        <v>2104</v>
      </c>
      <c r="Q28" t="s">
        <v>4493</v>
      </c>
      <c r="U28">
        <v>13</v>
      </c>
      <c r="V28" t="s">
        <v>4492</v>
      </c>
      <c r="AT28" t="s">
        <v>4491</v>
      </c>
      <c r="AU28" t="s">
        <v>4490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4489</v>
      </c>
      <c r="CI28" t="s">
        <v>4488</v>
      </c>
    </row>
    <row r="29" spans="2:92">
      <c r="F29">
        <v>32</v>
      </c>
      <c r="G29" t="s">
        <v>4487</v>
      </c>
      <c r="K29">
        <v>116</v>
      </c>
      <c r="L29" t="s">
        <v>4486</v>
      </c>
      <c r="P29">
        <v>2201</v>
      </c>
      <c r="Q29" t="s">
        <v>4485</v>
      </c>
      <c r="U29">
        <v>14</v>
      </c>
      <c r="V29" t="s">
        <v>4484</v>
      </c>
      <c r="AT29" t="s">
        <v>4483</v>
      </c>
      <c r="AU29" t="s">
        <v>4482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4481</v>
      </c>
      <c r="CI29" t="s">
        <v>109</v>
      </c>
    </row>
    <row r="30" spans="2:92">
      <c r="F30">
        <v>33</v>
      </c>
      <c r="G30" t="s">
        <v>4480</v>
      </c>
      <c r="K30">
        <v>117</v>
      </c>
      <c r="L30" t="s">
        <v>4479</v>
      </c>
      <c r="P30">
        <v>2202</v>
      </c>
      <c r="Q30" t="s">
        <v>4478</v>
      </c>
      <c r="U30">
        <v>15</v>
      </c>
      <c r="V30" t="s">
        <v>4262</v>
      </c>
      <c r="AT30" t="s">
        <v>4477</v>
      </c>
      <c r="AU30" t="s">
        <v>4476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4475</v>
      </c>
      <c r="CI30" t="s">
        <v>97</v>
      </c>
    </row>
    <row r="31" spans="2:92">
      <c r="F31">
        <v>34</v>
      </c>
      <c r="G31" t="s">
        <v>4474</v>
      </c>
      <c r="K31">
        <v>201</v>
      </c>
      <c r="L31" t="s">
        <v>4473</v>
      </c>
      <c r="P31">
        <v>2203</v>
      </c>
      <c r="Q31" t="s">
        <v>4472</v>
      </c>
      <c r="U31">
        <v>16</v>
      </c>
      <c r="V31" t="s">
        <v>4256</v>
      </c>
      <c r="AT31" t="s">
        <v>4471</v>
      </c>
      <c r="AU31" t="s">
        <v>4470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4469</v>
      </c>
      <c r="CI31" t="s">
        <v>101</v>
      </c>
    </row>
    <row r="32" spans="2:92">
      <c r="F32">
        <v>35</v>
      </c>
      <c r="G32" t="s">
        <v>4468</v>
      </c>
      <c r="K32">
        <v>202</v>
      </c>
      <c r="L32" t="s">
        <v>4467</v>
      </c>
      <c r="P32">
        <v>2301</v>
      </c>
      <c r="Q32" t="s">
        <v>4466</v>
      </c>
      <c r="U32">
        <v>17</v>
      </c>
      <c r="V32" t="s">
        <v>4219</v>
      </c>
      <c r="AT32" t="s">
        <v>4465</v>
      </c>
      <c r="AU32" t="s">
        <v>4464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4463</v>
      </c>
      <c r="CI32" t="s">
        <v>105</v>
      </c>
    </row>
    <row r="33" spans="6:68">
      <c r="F33">
        <v>36</v>
      </c>
      <c r="G33" t="s">
        <v>4462</v>
      </c>
      <c r="K33">
        <v>203</v>
      </c>
      <c r="L33" t="s">
        <v>4461</v>
      </c>
      <c r="P33">
        <v>2302</v>
      </c>
      <c r="Q33" t="s">
        <v>4460</v>
      </c>
      <c r="U33">
        <v>18</v>
      </c>
      <c r="V33" t="s">
        <v>4209</v>
      </c>
      <c r="AT33" t="s">
        <v>4459</v>
      </c>
      <c r="AU33" t="s">
        <v>4458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4457</v>
      </c>
    </row>
    <row r="34" spans="6:68">
      <c r="F34">
        <v>37</v>
      </c>
      <c r="G34" t="s">
        <v>4456</v>
      </c>
      <c r="K34">
        <v>204</v>
      </c>
      <c r="L34" t="s">
        <v>4455</v>
      </c>
      <c r="P34">
        <v>3101</v>
      </c>
      <c r="Q34" t="s">
        <v>4454</v>
      </c>
      <c r="U34">
        <v>19</v>
      </c>
      <c r="V34" t="s">
        <v>4185</v>
      </c>
      <c r="AT34" t="s">
        <v>4453</v>
      </c>
      <c r="AU34" t="s">
        <v>4452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4451</v>
      </c>
    </row>
    <row r="35" spans="6:68">
      <c r="F35">
        <v>38</v>
      </c>
      <c r="G35" t="s">
        <v>4450</v>
      </c>
      <c r="K35">
        <v>205</v>
      </c>
      <c r="L35" t="s">
        <v>4449</v>
      </c>
      <c r="P35">
        <v>3102</v>
      </c>
      <c r="Q35" t="s">
        <v>4448</v>
      </c>
      <c r="U35">
        <v>20</v>
      </c>
      <c r="V35" t="s">
        <v>4447</v>
      </c>
      <c r="AT35" t="s">
        <v>4446</v>
      </c>
      <c r="AU35" t="s">
        <v>4445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4444</v>
      </c>
    </row>
    <row r="36" spans="6:68">
      <c r="F36">
        <v>39</v>
      </c>
      <c r="G36" t="s">
        <v>4443</v>
      </c>
      <c r="K36">
        <v>206</v>
      </c>
      <c r="L36" t="s">
        <v>4442</v>
      </c>
      <c r="P36">
        <v>3103</v>
      </c>
      <c r="Q36" t="s">
        <v>4441</v>
      </c>
      <c r="U36">
        <v>21</v>
      </c>
      <c r="V36" t="s">
        <v>4440</v>
      </c>
      <c r="AT36" t="s">
        <v>4439</v>
      </c>
      <c r="AU36" t="s">
        <v>4438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4437</v>
      </c>
    </row>
    <row r="37" spans="6:68">
      <c r="F37">
        <v>40</v>
      </c>
      <c r="G37" t="s">
        <v>4436</v>
      </c>
      <c r="K37">
        <v>207</v>
      </c>
      <c r="L37" t="s">
        <v>4435</v>
      </c>
      <c r="P37">
        <v>3201</v>
      </c>
      <c r="Q37" t="s">
        <v>4434</v>
      </c>
      <c r="U37">
        <v>22</v>
      </c>
      <c r="V37" t="s">
        <v>4433</v>
      </c>
      <c r="AT37" t="s">
        <v>4432</v>
      </c>
      <c r="AU37" t="s">
        <v>4431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4430</v>
      </c>
    </row>
    <row r="38" spans="6:68">
      <c r="F38">
        <v>41</v>
      </c>
      <c r="G38" t="s">
        <v>4429</v>
      </c>
      <c r="K38">
        <v>208</v>
      </c>
      <c r="L38" t="s">
        <v>4428</v>
      </c>
      <c r="P38">
        <v>3202</v>
      </c>
      <c r="Q38" t="s">
        <v>4427</v>
      </c>
      <c r="U38">
        <v>23</v>
      </c>
      <c r="V38" t="s">
        <v>4426</v>
      </c>
      <c r="AT38" t="s">
        <v>4425</v>
      </c>
      <c r="AU38" t="s">
        <v>4424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4423</v>
      </c>
    </row>
    <row r="39" spans="6:68">
      <c r="F39">
        <v>42</v>
      </c>
      <c r="G39" t="s">
        <v>4422</v>
      </c>
      <c r="K39">
        <v>209</v>
      </c>
      <c r="L39" t="s">
        <v>4421</v>
      </c>
      <c r="P39">
        <v>3301</v>
      </c>
      <c r="Q39" t="s">
        <v>4420</v>
      </c>
      <c r="U39">
        <v>24</v>
      </c>
      <c r="V39" t="s">
        <v>4419</v>
      </c>
      <c r="AT39" t="s">
        <v>4418</v>
      </c>
      <c r="AU39" t="s">
        <v>4417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4416</v>
      </c>
    </row>
    <row r="40" spans="6:68">
      <c r="F40">
        <v>43</v>
      </c>
      <c r="G40" t="s">
        <v>4415</v>
      </c>
      <c r="K40">
        <v>210</v>
      </c>
      <c r="L40" t="s">
        <v>4414</v>
      </c>
      <c r="P40">
        <v>3302</v>
      </c>
      <c r="Q40" t="s">
        <v>4413</v>
      </c>
      <c r="U40">
        <v>25</v>
      </c>
      <c r="V40" t="s">
        <v>3967</v>
      </c>
      <c r="AT40" t="s">
        <v>4412</v>
      </c>
      <c r="AU40" t="s">
        <v>4411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4410</v>
      </c>
    </row>
    <row r="41" spans="6:68">
      <c r="F41">
        <v>44</v>
      </c>
      <c r="G41" t="s">
        <v>4409</v>
      </c>
      <c r="K41">
        <v>211</v>
      </c>
      <c r="L41" t="s">
        <v>4408</v>
      </c>
      <c r="P41">
        <v>3303</v>
      </c>
      <c r="Q41" t="s">
        <v>4407</v>
      </c>
      <c r="U41">
        <v>26</v>
      </c>
      <c r="V41" t="s">
        <v>3947</v>
      </c>
      <c r="AT41" t="s">
        <v>4406</v>
      </c>
      <c r="AU41" t="s">
        <v>4405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4404</v>
      </c>
    </row>
    <row r="42" spans="6:68">
      <c r="F42">
        <v>45</v>
      </c>
      <c r="G42" t="s">
        <v>4403</v>
      </c>
      <c r="K42">
        <v>212</v>
      </c>
      <c r="L42" t="s">
        <v>4402</v>
      </c>
      <c r="P42">
        <v>3304</v>
      </c>
      <c r="Q42" t="s">
        <v>4401</v>
      </c>
      <c r="U42">
        <v>27</v>
      </c>
      <c r="V42" t="s">
        <v>4400</v>
      </c>
      <c r="AT42" t="s">
        <v>4399</v>
      </c>
      <c r="AU42" t="s">
        <v>4398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4397</v>
      </c>
    </row>
    <row r="43" spans="6:68">
      <c r="F43">
        <v>46</v>
      </c>
      <c r="G43" t="s">
        <v>4396</v>
      </c>
      <c r="K43">
        <v>213</v>
      </c>
      <c r="L43" t="s">
        <v>4395</v>
      </c>
      <c r="P43">
        <v>4101</v>
      </c>
      <c r="Q43" t="s">
        <v>4394</v>
      </c>
      <c r="U43">
        <v>28</v>
      </c>
      <c r="V43" t="s">
        <v>3923</v>
      </c>
      <c r="AT43" t="s">
        <v>4393</v>
      </c>
      <c r="AU43" t="s">
        <v>4392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4391</v>
      </c>
    </row>
    <row r="44" spans="6:68">
      <c r="F44">
        <v>47</v>
      </c>
      <c r="G44" t="s">
        <v>4390</v>
      </c>
      <c r="K44">
        <v>214</v>
      </c>
      <c r="L44" t="s">
        <v>4389</v>
      </c>
      <c r="P44">
        <v>4102</v>
      </c>
      <c r="Q44" t="s">
        <v>4388</v>
      </c>
      <c r="U44">
        <v>29</v>
      </c>
      <c r="V44" t="s">
        <v>4387</v>
      </c>
      <c r="AT44" t="s">
        <v>4386</v>
      </c>
      <c r="AU44" t="s">
        <v>4385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4384</v>
      </c>
    </row>
    <row r="45" spans="6:68">
      <c r="F45">
        <v>81</v>
      </c>
      <c r="G45" t="s">
        <v>4383</v>
      </c>
      <c r="K45">
        <v>215</v>
      </c>
      <c r="L45" t="s">
        <v>4382</v>
      </c>
      <c r="P45">
        <v>4103</v>
      </c>
      <c r="Q45" t="s">
        <v>4381</v>
      </c>
      <c r="U45">
        <v>30</v>
      </c>
      <c r="V45" t="s">
        <v>3897</v>
      </c>
      <c r="AT45" t="s">
        <v>4380</v>
      </c>
      <c r="AU45" t="s">
        <v>4379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4378</v>
      </c>
    </row>
    <row r="46" spans="6:68">
      <c r="F46">
        <v>61</v>
      </c>
      <c r="G46" t="s">
        <v>4377</v>
      </c>
      <c r="K46">
        <v>216</v>
      </c>
      <c r="L46" t="s">
        <v>4376</v>
      </c>
      <c r="P46">
        <v>4104</v>
      </c>
      <c r="Q46" t="s">
        <v>4375</v>
      </c>
      <c r="U46">
        <v>31</v>
      </c>
      <c r="V46" t="s">
        <v>4374</v>
      </c>
      <c r="AT46" t="s">
        <v>4373</v>
      </c>
      <c r="AU46" t="s">
        <v>4372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4371</v>
      </c>
    </row>
    <row r="47" spans="6:68">
      <c r="F47">
        <v>62</v>
      </c>
      <c r="G47" t="s">
        <v>4370</v>
      </c>
      <c r="K47">
        <v>217</v>
      </c>
      <c r="L47" t="s">
        <v>4369</v>
      </c>
      <c r="P47">
        <v>4105</v>
      </c>
      <c r="Q47" t="s">
        <v>4368</v>
      </c>
      <c r="U47">
        <v>32</v>
      </c>
      <c r="V47" t="s">
        <v>4367</v>
      </c>
      <c r="AT47" t="s">
        <v>4366</v>
      </c>
      <c r="AU47" t="s">
        <v>4365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4364</v>
      </c>
    </row>
    <row r="48" spans="6:68">
      <c r="F48">
        <v>181</v>
      </c>
      <c r="G48" t="s">
        <v>4363</v>
      </c>
      <c r="K48">
        <v>218</v>
      </c>
      <c r="L48" t="s">
        <v>4362</v>
      </c>
      <c r="P48">
        <v>4106</v>
      </c>
      <c r="Q48" t="s">
        <v>4361</v>
      </c>
      <c r="U48">
        <v>33</v>
      </c>
      <c r="V48" t="s">
        <v>4360</v>
      </c>
      <c r="AT48" t="s">
        <v>4359</v>
      </c>
      <c r="AU48" t="s">
        <v>4358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4357</v>
      </c>
    </row>
    <row r="49" spans="6:68">
      <c r="F49">
        <v>161</v>
      </c>
      <c r="G49" t="s">
        <v>4356</v>
      </c>
      <c r="K49">
        <v>219</v>
      </c>
      <c r="L49" t="s">
        <v>4355</v>
      </c>
      <c r="P49">
        <v>4201</v>
      </c>
      <c r="Q49" t="s">
        <v>4354</v>
      </c>
      <c r="U49">
        <v>34</v>
      </c>
      <c r="V49" t="s">
        <v>4353</v>
      </c>
      <c r="AT49" t="s">
        <v>4352</v>
      </c>
      <c r="AU49" t="s">
        <v>4351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4350</v>
      </c>
    </row>
    <row r="50" spans="6:68">
      <c r="F50">
        <v>141</v>
      </c>
      <c r="G50" t="s">
        <v>4349</v>
      </c>
      <c r="K50">
        <v>220</v>
      </c>
      <c r="L50" t="s">
        <v>4348</v>
      </c>
      <c r="P50">
        <v>4202</v>
      </c>
      <c r="Q50" t="s">
        <v>4347</v>
      </c>
      <c r="U50">
        <v>35</v>
      </c>
      <c r="V50" t="s">
        <v>3824</v>
      </c>
      <c r="AT50" t="s">
        <v>4346</v>
      </c>
      <c r="AU50" t="s">
        <v>4345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4344</v>
      </c>
    </row>
    <row r="51" spans="6:68">
      <c r="F51">
        <v>201</v>
      </c>
      <c r="G51" t="s">
        <v>4343</v>
      </c>
      <c r="K51">
        <v>301</v>
      </c>
      <c r="L51" t="s">
        <v>4342</v>
      </c>
      <c r="P51">
        <v>4203</v>
      </c>
      <c r="Q51" t="s">
        <v>4341</v>
      </c>
      <c r="U51">
        <v>36</v>
      </c>
      <c r="V51" t="s">
        <v>4340</v>
      </c>
      <c r="AT51" t="s">
        <v>4339</v>
      </c>
      <c r="AU51" t="s">
        <v>4338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4337</v>
      </c>
    </row>
    <row r="52" spans="6:68">
      <c r="K52">
        <v>302</v>
      </c>
      <c r="L52" t="s">
        <v>4336</v>
      </c>
      <c r="P52">
        <v>4204</v>
      </c>
      <c r="Q52" t="s">
        <v>4335</v>
      </c>
      <c r="U52">
        <v>37</v>
      </c>
      <c r="V52" t="s">
        <v>3806</v>
      </c>
      <c r="AT52" t="s">
        <v>4334</v>
      </c>
      <c r="AU52" t="s">
        <v>4333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4332</v>
      </c>
    </row>
    <row r="53" spans="6:68">
      <c r="K53">
        <v>303</v>
      </c>
      <c r="L53" t="s">
        <v>4331</v>
      </c>
      <c r="P53">
        <v>4301</v>
      </c>
      <c r="Q53" t="s">
        <v>4330</v>
      </c>
      <c r="U53">
        <v>38</v>
      </c>
      <c r="V53" t="s">
        <v>4329</v>
      </c>
      <c r="AT53" t="s">
        <v>4328</v>
      </c>
      <c r="AU53" t="s">
        <v>4327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4326</v>
      </c>
    </row>
    <row r="54" spans="6:68">
      <c r="K54">
        <v>304</v>
      </c>
      <c r="L54" t="s">
        <v>4325</v>
      </c>
      <c r="P54">
        <v>4302</v>
      </c>
      <c r="Q54" t="s">
        <v>4324</v>
      </c>
      <c r="U54">
        <v>39</v>
      </c>
      <c r="V54" t="s">
        <v>3793</v>
      </c>
      <c r="AT54" t="s">
        <v>4323</v>
      </c>
      <c r="AU54" t="s">
        <v>4322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4321</v>
      </c>
    </row>
    <row r="55" spans="6:68">
      <c r="K55">
        <v>305</v>
      </c>
      <c r="L55" t="s">
        <v>4320</v>
      </c>
      <c r="P55">
        <v>4303</v>
      </c>
      <c r="Q55" t="s">
        <v>4319</v>
      </c>
      <c r="U55">
        <v>40</v>
      </c>
      <c r="V55" t="s">
        <v>3783</v>
      </c>
      <c r="AT55" t="s">
        <v>4318</v>
      </c>
      <c r="AU55" t="s">
        <v>4317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4316</v>
      </c>
    </row>
    <row r="56" spans="6:68">
      <c r="K56">
        <v>306</v>
      </c>
      <c r="L56" t="s">
        <v>4315</v>
      </c>
      <c r="P56">
        <v>4304</v>
      </c>
      <c r="Q56" t="s">
        <v>4314</v>
      </c>
      <c r="U56">
        <v>41</v>
      </c>
      <c r="V56" t="s">
        <v>3782</v>
      </c>
      <c r="AT56" t="s">
        <v>4313</v>
      </c>
      <c r="AU56" t="s">
        <v>4312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4311</v>
      </c>
    </row>
    <row r="57" spans="6:68">
      <c r="K57">
        <v>307</v>
      </c>
      <c r="L57" t="s">
        <v>4310</v>
      </c>
      <c r="P57">
        <v>4305</v>
      </c>
      <c r="Q57" t="s">
        <v>4309</v>
      </c>
      <c r="U57">
        <v>42</v>
      </c>
      <c r="V57" t="s">
        <v>4308</v>
      </c>
      <c r="AT57" t="s">
        <v>4307</v>
      </c>
      <c r="AU57" t="s">
        <v>4306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4305</v>
      </c>
    </row>
    <row r="58" spans="6:68">
      <c r="K58">
        <v>308</v>
      </c>
      <c r="L58" t="s">
        <v>4304</v>
      </c>
      <c r="P58">
        <v>5101</v>
      </c>
      <c r="Q58" t="s">
        <v>4303</v>
      </c>
      <c r="U58">
        <v>43</v>
      </c>
      <c r="V58" t="s">
        <v>4302</v>
      </c>
      <c r="AT58" t="s">
        <v>4301</v>
      </c>
      <c r="AU58" t="s">
        <v>4300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4299</v>
      </c>
    </row>
    <row r="59" spans="6:68">
      <c r="K59">
        <v>401</v>
      </c>
      <c r="L59" t="s">
        <v>4298</v>
      </c>
      <c r="P59">
        <v>5102</v>
      </c>
      <c r="Q59" t="s">
        <v>4297</v>
      </c>
      <c r="U59">
        <v>44</v>
      </c>
      <c r="V59" t="s">
        <v>4296</v>
      </c>
      <c r="AT59" t="s">
        <v>4295</v>
      </c>
      <c r="AU59" t="s">
        <v>4294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4293</v>
      </c>
    </row>
    <row r="60" spans="6:68">
      <c r="K60">
        <v>402</v>
      </c>
      <c r="L60" t="s">
        <v>4292</v>
      </c>
      <c r="P60">
        <v>5103</v>
      </c>
      <c r="Q60" t="s">
        <v>4291</v>
      </c>
      <c r="U60">
        <v>45</v>
      </c>
      <c r="V60" t="s">
        <v>4290</v>
      </c>
      <c r="AT60" t="s">
        <v>4289</v>
      </c>
      <c r="AU60" t="s">
        <v>4288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4287</v>
      </c>
    </row>
    <row r="61" spans="6:68">
      <c r="K61">
        <v>403</v>
      </c>
      <c r="L61" t="s">
        <v>4286</v>
      </c>
      <c r="P61">
        <v>5104</v>
      </c>
      <c r="Q61" t="s">
        <v>4285</v>
      </c>
      <c r="U61">
        <v>46</v>
      </c>
      <c r="V61" t="s">
        <v>4284</v>
      </c>
      <c r="AT61" t="s">
        <v>4283</v>
      </c>
      <c r="AU61" t="s">
        <v>4282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4281</v>
      </c>
    </row>
    <row r="62" spans="6:68">
      <c r="K62">
        <v>404</v>
      </c>
      <c r="L62" t="s">
        <v>4280</v>
      </c>
      <c r="P62">
        <v>5105</v>
      </c>
      <c r="Q62" t="s">
        <v>4279</v>
      </c>
      <c r="U62">
        <v>47</v>
      </c>
      <c r="V62" t="s">
        <v>4278</v>
      </c>
      <c r="AT62" t="s">
        <v>4277</v>
      </c>
      <c r="AU62" t="s">
        <v>4276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4275</v>
      </c>
    </row>
    <row r="63" spans="6:68">
      <c r="K63">
        <v>405</v>
      </c>
      <c r="L63" t="s">
        <v>4274</v>
      </c>
      <c r="P63">
        <v>5106</v>
      </c>
      <c r="Q63" t="s">
        <v>4273</v>
      </c>
      <c r="U63">
        <v>48</v>
      </c>
      <c r="V63" t="s">
        <v>4272</v>
      </c>
      <c r="AT63" t="s">
        <v>4271</v>
      </c>
      <c r="AU63" t="s">
        <v>4270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4269</v>
      </c>
    </row>
    <row r="64" spans="6:68">
      <c r="K64">
        <v>406</v>
      </c>
      <c r="L64" t="s">
        <v>4268</v>
      </c>
      <c r="P64">
        <v>5107</v>
      </c>
      <c r="Q64" t="s">
        <v>4267</v>
      </c>
      <c r="U64">
        <v>49</v>
      </c>
      <c r="V64" t="s">
        <v>3761</v>
      </c>
      <c r="AT64" t="s">
        <v>4266</v>
      </c>
      <c r="AU64" t="s">
        <v>4265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4264</v>
      </c>
    </row>
    <row r="65" spans="11:68">
      <c r="K65">
        <v>407</v>
      </c>
      <c r="L65" t="s">
        <v>4263</v>
      </c>
      <c r="P65">
        <v>5201</v>
      </c>
      <c r="Q65" t="s">
        <v>4262</v>
      </c>
      <c r="U65">
        <v>50</v>
      </c>
      <c r="V65" t="s">
        <v>4261</v>
      </c>
      <c r="AT65" t="s">
        <v>4260</v>
      </c>
      <c r="AU65" t="s">
        <v>4259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4258</v>
      </c>
    </row>
    <row r="66" spans="11:68">
      <c r="K66">
        <v>408</v>
      </c>
      <c r="L66" t="s">
        <v>4257</v>
      </c>
      <c r="P66">
        <v>5301</v>
      </c>
      <c r="Q66" t="s">
        <v>4256</v>
      </c>
      <c r="U66">
        <v>51</v>
      </c>
      <c r="V66" t="s">
        <v>4255</v>
      </c>
      <c r="AT66" t="s">
        <v>4254</v>
      </c>
      <c r="AU66" t="s">
        <v>4253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4252</v>
      </c>
    </row>
    <row r="67" spans="11:68">
      <c r="K67">
        <v>409</v>
      </c>
      <c r="L67" t="s">
        <v>4251</v>
      </c>
      <c r="P67">
        <v>5302</v>
      </c>
      <c r="Q67" t="s">
        <v>4250</v>
      </c>
      <c r="U67">
        <v>52</v>
      </c>
      <c r="V67" t="s">
        <v>4249</v>
      </c>
      <c r="AT67" t="s">
        <v>4248</v>
      </c>
      <c r="AU67" t="s">
        <v>4247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4246</v>
      </c>
    </row>
    <row r="68" spans="11:68">
      <c r="K68">
        <v>410</v>
      </c>
      <c r="L68" t="s">
        <v>4245</v>
      </c>
      <c r="P68">
        <v>5303</v>
      </c>
      <c r="Q68" t="s">
        <v>4244</v>
      </c>
      <c r="U68">
        <v>53</v>
      </c>
      <c r="V68" t="s">
        <v>3719</v>
      </c>
      <c r="AT68" t="s">
        <v>4243</v>
      </c>
      <c r="AU68" t="s">
        <v>4242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4241</v>
      </c>
    </row>
    <row r="69" spans="11:68">
      <c r="K69">
        <v>411</v>
      </c>
      <c r="L69" t="s">
        <v>4240</v>
      </c>
      <c r="P69">
        <v>5304</v>
      </c>
      <c r="Q69" t="s">
        <v>4239</v>
      </c>
      <c r="U69">
        <v>54</v>
      </c>
      <c r="V69" t="s">
        <v>3714</v>
      </c>
      <c r="AT69" t="s">
        <v>4238</v>
      </c>
      <c r="AU69" t="s">
        <v>4237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4236</v>
      </c>
    </row>
    <row r="70" spans="11:68">
      <c r="K70">
        <v>501</v>
      </c>
      <c r="L70" t="s">
        <v>4235</v>
      </c>
      <c r="P70">
        <v>5401</v>
      </c>
      <c r="Q70" t="s">
        <v>4234</v>
      </c>
      <c r="AT70" t="s">
        <v>4233</v>
      </c>
      <c r="AU70" t="s">
        <v>4232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4231</v>
      </c>
    </row>
    <row r="71" spans="11:68">
      <c r="K71">
        <v>502</v>
      </c>
      <c r="L71" t="s">
        <v>4230</v>
      </c>
      <c r="P71">
        <v>5402</v>
      </c>
      <c r="Q71" t="s">
        <v>4229</v>
      </c>
      <c r="AT71" t="s">
        <v>4228</v>
      </c>
      <c r="AU71" t="s">
        <v>4227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4226</v>
      </c>
    </row>
    <row r="72" spans="11:68">
      <c r="K72">
        <v>503</v>
      </c>
      <c r="L72" t="s">
        <v>4225</v>
      </c>
      <c r="P72">
        <v>5403</v>
      </c>
      <c r="Q72" t="s">
        <v>4224</v>
      </c>
      <c r="AT72" t="s">
        <v>4223</v>
      </c>
      <c r="AU72" t="s">
        <v>4222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4221</v>
      </c>
    </row>
    <row r="73" spans="11:68">
      <c r="K73">
        <v>601</v>
      </c>
      <c r="L73" t="s">
        <v>4220</v>
      </c>
      <c r="P73">
        <v>5404</v>
      </c>
      <c r="Q73" t="s">
        <v>4219</v>
      </c>
      <c r="AT73" t="s">
        <v>4218</v>
      </c>
      <c r="AU73" t="s">
        <v>4217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4216</v>
      </c>
    </row>
    <row r="74" spans="11:68">
      <c r="K74">
        <v>602</v>
      </c>
      <c r="L74" t="s">
        <v>4215</v>
      </c>
      <c r="P74">
        <v>5405</v>
      </c>
      <c r="Q74" t="s">
        <v>4214</v>
      </c>
      <c r="AT74" t="s">
        <v>4213</v>
      </c>
      <c r="AU74" t="s">
        <v>4212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4211</v>
      </c>
    </row>
    <row r="75" spans="11:68">
      <c r="K75">
        <v>603</v>
      </c>
      <c r="L75" t="s">
        <v>4210</v>
      </c>
      <c r="P75">
        <v>5501</v>
      </c>
      <c r="Q75" t="s">
        <v>4209</v>
      </c>
      <c r="AT75" t="s">
        <v>4208</v>
      </c>
      <c r="AU75" t="s">
        <v>4207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4206</v>
      </c>
    </row>
    <row r="76" spans="11:68">
      <c r="K76">
        <v>604</v>
      </c>
      <c r="L76" t="s">
        <v>4205</v>
      </c>
      <c r="P76">
        <v>5502</v>
      </c>
      <c r="Q76" t="s">
        <v>4204</v>
      </c>
      <c r="AT76" t="s">
        <v>3990</v>
      </c>
      <c r="AU76" t="s">
        <v>4203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4202</v>
      </c>
    </row>
    <row r="77" spans="11:68">
      <c r="K77">
        <v>605</v>
      </c>
      <c r="L77" t="s">
        <v>4201</v>
      </c>
      <c r="P77">
        <v>5503</v>
      </c>
      <c r="Q77" t="s">
        <v>4200</v>
      </c>
      <c r="AT77" t="s">
        <v>4199</v>
      </c>
      <c r="AU77" t="s">
        <v>4198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4197</v>
      </c>
    </row>
    <row r="78" spans="11:68">
      <c r="K78">
        <v>606</v>
      </c>
      <c r="L78" t="s">
        <v>4196</v>
      </c>
      <c r="P78">
        <v>5504</v>
      </c>
      <c r="Q78" t="s">
        <v>4195</v>
      </c>
      <c r="AT78" t="s">
        <v>4194</v>
      </c>
      <c r="AU78" t="s">
        <v>4193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4192</v>
      </c>
    </row>
    <row r="79" spans="11:68">
      <c r="K79">
        <v>607</v>
      </c>
      <c r="L79" t="s">
        <v>4191</v>
      </c>
      <c r="P79">
        <v>5505</v>
      </c>
      <c r="Q79" t="s">
        <v>4190</v>
      </c>
      <c r="AT79" t="s">
        <v>4189</v>
      </c>
      <c r="AU79" t="s">
        <v>4188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4187</v>
      </c>
    </row>
    <row r="80" spans="11:68">
      <c r="K80">
        <v>608</v>
      </c>
      <c r="L80" t="s">
        <v>4186</v>
      </c>
      <c r="P80">
        <v>5601</v>
      </c>
      <c r="Q80" t="s">
        <v>4185</v>
      </c>
      <c r="AT80" t="s">
        <v>4184</v>
      </c>
      <c r="AU80" t="s">
        <v>4183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4182</v>
      </c>
    </row>
    <row r="81" spans="11:68">
      <c r="K81">
        <v>609</v>
      </c>
      <c r="L81" t="s">
        <v>4181</v>
      </c>
      <c r="P81">
        <v>5602</v>
      </c>
      <c r="Q81" t="s">
        <v>4180</v>
      </c>
      <c r="AT81" t="s">
        <v>4179</v>
      </c>
      <c r="AU81" t="s">
        <v>4178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4177</v>
      </c>
    </row>
    <row r="82" spans="11:68">
      <c r="K82">
        <v>610</v>
      </c>
      <c r="L82" t="s">
        <v>4176</v>
      </c>
      <c r="P82">
        <v>5603</v>
      </c>
      <c r="Q82" t="s">
        <v>4175</v>
      </c>
      <c r="AT82" t="s">
        <v>4174</v>
      </c>
      <c r="AU82" t="s">
        <v>4173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4172</v>
      </c>
    </row>
    <row r="83" spans="11:68">
      <c r="K83">
        <v>611</v>
      </c>
      <c r="L83" t="s">
        <v>4171</v>
      </c>
      <c r="P83">
        <v>5604</v>
      </c>
      <c r="Q83" t="s">
        <v>4170</v>
      </c>
      <c r="AT83" t="s">
        <v>4169</v>
      </c>
      <c r="AU83" t="s">
        <v>4168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4167</v>
      </c>
    </row>
    <row r="84" spans="11:68">
      <c r="K84">
        <v>612</v>
      </c>
      <c r="L84" t="s">
        <v>4166</v>
      </c>
      <c r="P84">
        <v>5605</v>
      </c>
      <c r="Q84" t="s">
        <v>4165</v>
      </c>
      <c r="AT84" t="s">
        <v>4164</v>
      </c>
      <c r="AU84" t="s">
        <v>4163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4162</v>
      </c>
    </row>
    <row r="85" spans="11:68">
      <c r="K85">
        <v>613</v>
      </c>
      <c r="L85" t="s">
        <v>4161</v>
      </c>
      <c r="P85">
        <v>5606</v>
      </c>
      <c r="Q85" t="s">
        <v>4160</v>
      </c>
      <c r="AT85" t="s">
        <v>4159</v>
      </c>
      <c r="AU85" t="s">
        <v>4158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4157</v>
      </c>
    </row>
    <row r="86" spans="11:68">
      <c r="K86">
        <v>614</v>
      </c>
      <c r="L86" t="s">
        <v>4156</v>
      </c>
      <c r="P86">
        <v>5701</v>
      </c>
      <c r="Q86" t="s">
        <v>4155</v>
      </c>
      <c r="AT86" t="s">
        <v>4154</v>
      </c>
      <c r="AU86" t="s">
        <v>4153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4152</v>
      </c>
    </row>
    <row r="87" spans="11:68">
      <c r="K87">
        <v>615</v>
      </c>
      <c r="L87" t="s">
        <v>4151</v>
      </c>
      <c r="P87">
        <v>5702</v>
      </c>
      <c r="Q87" t="s">
        <v>4150</v>
      </c>
      <c r="AT87" t="s">
        <v>4149</v>
      </c>
      <c r="AU87" t="s">
        <v>4148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4147</v>
      </c>
    </row>
    <row r="88" spans="11:68">
      <c r="K88">
        <v>701</v>
      </c>
      <c r="L88" t="s">
        <v>4146</v>
      </c>
      <c r="P88">
        <v>5703</v>
      </c>
      <c r="Q88" t="s">
        <v>4145</v>
      </c>
      <c r="AT88" t="s">
        <v>4144</v>
      </c>
      <c r="AU88" t="s">
        <v>4143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4142</v>
      </c>
    </row>
    <row r="89" spans="11:68">
      <c r="K89">
        <v>702</v>
      </c>
      <c r="L89" t="s">
        <v>4141</v>
      </c>
      <c r="P89">
        <v>5704</v>
      </c>
      <c r="Q89" t="s">
        <v>4140</v>
      </c>
      <c r="AT89" t="s">
        <v>4139</v>
      </c>
      <c r="AU89" t="s">
        <v>4138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4137</v>
      </c>
    </row>
    <row r="90" spans="11:68">
      <c r="K90">
        <v>703</v>
      </c>
      <c r="L90" t="s">
        <v>4136</v>
      </c>
      <c r="P90">
        <v>5705</v>
      </c>
      <c r="Q90" t="s">
        <v>4135</v>
      </c>
      <c r="AT90" t="s">
        <v>4131</v>
      </c>
      <c r="AU90" t="s">
        <v>4130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4134</v>
      </c>
    </row>
    <row r="91" spans="11:68">
      <c r="K91">
        <v>704</v>
      </c>
      <c r="L91" t="s">
        <v>4133</v>
      </c>
      <c r="P91">
        <v>5706</v>
      </c>
      <c r="Q91" t="s">
        <v>4132</v>
      </c>
      <c r="AT91" t="s">
        <v>4131</v>
      </c>
      <c r="AU91" t="s">
        <v>4130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4129</v>
      </c>
    </row>
    <row r="92" spans="11:68">
      <c r="K92">
        <v>705</v>
      </c>
      <c r="L92" t="s">
        <v>4128</v>
      </c>
      <c r="P92">
        <v>5801</v>
      </c>
      <c r="Q92" t="s">
        <v>4127</v>
      </c>
      <c r="AT92" t="s">
        <v>443</v>
      </c>
      <c r="AU92" t="s">
        <v>4126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4125</v>
      </c>
    </row>
    <row r="93" spans="11:68">
      <c r="K93">
        <v>706</v>
      </c>
      <c r="L93" t="s">
        <v>4124</v>
      </c>
      <c r="P93">
        <v>5802</v>
      </c>
      <c r="Q93" t="s">
        <v>4123</v>
      </c>
      <c r="AT93" t="s">
        <v>4122</v>
      </c>
      <c r="AU93" t="s">
        <v>4121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4120</v>
      </c>
    </row>
    <row r="94" spans="11:68">
      <c r="K94">
        <v>707</v>
      </c>
      <c r="L94" t="s">
        <v>4119</v>
      </c>
      <c r="P94">
        <v>5803</v>
      </c>
      <c r="Q94" t="s">
        <v>4118</v>
      </c>
      <c r="AT94" t="s">
        <v>4117</v>
      </c>
      <c r="AU94" t="s">
        <v>4116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4115</v>
      </c>
    </row>
    <row r="95" spans="11:68">
      <c r="K95">
        <v>708</v>
      </c>
      <c r="L95" t="s">
        <v>4114</v>
      </c>
      <c r="P95">
        <v>5804</v>
      </c>
      <c r="Q95" t="s">
        <v>4113</v>
      </c>
      <c r="AT95" t="s">
        <v>4112</v>
      </c>
      <c r="AU95" t="s">
        <v>4111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4110</v>
      </c>
    </row>
    <row r="96" spans="11:68">
      <c r="K96">
        <v>751</v>
      </c>
      <c r="L96" t="s">
        <v>4109</v>
      </c>
      <c r="P96">
        <v>6101</v>
      </c>
      <c r="Q96" t="s">
        <v>4108</v>
      </c>
      <c r="AT96" t="s">
        <v>4107</v>
      </c>
      <c r="AU96" t="s">
        <v>4106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4105</v>
      </c>
    </row>
    <row r="97" spans="11:68">
      <c r="K97">
        <v>752</v>
      </c>
      <c r="L97" t="s">
        <v>4104</v>
      </c>
      <c r="P97">
        <v>6102</v>
      </c>
      <c r="Q97" t="s">
        <v>4103</v>
      </c>
      <c r="AT97" t="s">
        <v>4102</v>
      </c>
      <c r="AU97" t="s">
        <v>4101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4100</v>
      </c>
    </row>
    <row r="98" spans="11:68">
      <c r="K98">
        <v>753</v>
      </c>
      <c r="L98" t="s">
        <v>4099</v>
      </c>
      <c r="P98">
        <v>6103</v>
      </c>
      <c r="Q98" t="s">
        <v>4098</v>
      </c>
      <c r="AT98" t="s">
        <v>4097</v>
      </c>
      <c r="AU98" t="s">
        <v>4096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4095</v>
      </c>
    </row>
    <row r="99" spans="11:68">
      <c r="K99">
        <v>754</v>
      </c>
      <c r="L99" t="s">
        <v>4094</v>
      </c>
      <c r="P99">
        <v>6104</v>
      </c>
      <c r="Q99" t="s">
        <v>4093</v>
      </c>
      <c r="AT99" t="s">
        <v>4092</v>
      </c>
      <c r="AU99" t="s">
        <v>4091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4090</v>
      </c>
    </row>
    <row r="100" spans="11:68">
      <c r="K100">
        <v>755</v>
      </c>
      <c r="L100" t="s">
        <v>4089</v>
      </c>
      <c r="P100">
        <v>6105</v>
      </c>
      <c r="Q100" t="s">
        <v>4088</v>
      </c>
      <c r="AT100" t="s">
        <v>4087</v>
      </c>
      <c r="AU100" t="s">
        <v>4086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4085</v>
      </c>
    </row>
    <row r="101" spans="11:68">
      <c r="K101">
        <v>756</v>
      </c>
      <c r="L101" t="s">
        <v>4084</v>
      </c>
      <c r="P101">
        <v>6106</v>
      </c>
      <c r="Q101" t="s">
        <v>4083</v>
      </c>
      <c r="AT101" t="s">
        <v>4082</v>
      </c>
      <c r="AU101" t="s">
        <v>4081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4080</v>
      </c>
    </row>
    <row r="102" spans="11:68">
      <c r="K102">
        <v>801</v>
      </c>
      <c r="L102" t="s">
        <v>4079</v>
      </c>
      <c r="P102">
        <v>6107</v>
      </c>
      <c r="Q102" t="s">
        <v>4078</v>
      </c>
      <c r="AT102" t="s">
        <v>4077</v>
      </c>
      <c r="AU102" t="s">
        <v>4076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4075</v>
      </c>
    </row>
    <row r="103" spans="11:68">
      <c r="K103">
        <v>802</v>
      </c>
      <c r="L103" t="s">
        <v>4074</v>
      </c>
      <c r="P103">
        <v>6108</v>
      </c>
      <c r="Q103" t="s">
        <v>4073</v>
      </c>
      <c r="AT103" t="s">
        <v>4072</v>
      </c>
      <c r="AU103" t="s">
        <v>4071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4070</v>
      </c>
    </row>
    <row r="104" spans="11:68">
      <c r="K104">
        <v>803</v>
      </c>
      <c r="L104" t="s">
        <v>4069</v>
      </c>
      <c r="P104">
        <v>6109</v>
      </c>
      <c r="Q104" t="s">
        <v>4068</v>
      </c>
      <c r="AT104" t="s">
        <v>4067</v>
      </c>
      <c r="AU104" t="s">
        <v>4066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4065</v>
      </c>
    </row>
    <row r="105" spans="11:68">
      <c r="K105">
        <v>804</v>
      </c>
      <c r="L105" t="s">
        <v>4064</v>
      </c>
      <c r="P105">
        <v>6110</v>
      </c>
      <c r="Q105" t="s">
        <v>4063</v>
      </c>
      <c r="AT105" t="s">
        <v>4062</v>
      </c>
      <c r="AU105" t="s">
        <v>4061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4060</v>
      </c>
    </row>
    <row r="106" spans="11:68">
      <c r="K106">
        <v>805</v>
      </c>
      <c r="L106" t="s">
        <v>4059</v>
      </c>
      <c r="P106">
        <v>6111</v>
      </c>
      <c r="Q106" t="s">
        <v>4058</v>
      </c>
      <c r="AT106" t="s">
        <v>4057</v>
      </c>
      <c r="AU106" t="s">
        <v>4056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4055</v>
      </c>
    </row>
    <row r="107" spans="11:68">
      <c r="K107">
        <v>806</v>
      </c>
      <c r="L107" t="s">
        <v>4054</v>
      </c>
      <c r="P107">
        <v>6112</v>
      </c>
      <c r="Q107" t="s">
        <v>4053</v>
      </c>
      <c r="AT107" t="s">
        <v>4052</v>
      </c>
      <c r="AU107" t="s">
        <v>4051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4050</v>
      </c>
    </row>
    <row r="108" spans="11:68">
      <c r="K108">
        <v>807</v>
      </c>
      <c r="L108" t="s">
        <v>4049</v>
      </c>
      <c r="P108">
        <v>6113</v>
      </c>
      <c r="Q108" t="s">
        <v>4048</v>
      </c>
      <c r="AT108" t="s">
        <v>4047</v>
      </c>
      <c r="AU108" t="s">
        <v>4046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4045</v>
      </c>
    </row>
    <row r="109" spans="11:68">
      <c r="K109">
        <v>808</v>
      </c>
      <c r="L109" t="s">
        <v>4044</v>
      </c>
      <c r="P109">
        <v>6114</v>
      </c>
      <c r="Q109" t="s">
        <v>4043</v>
      </c>
      <c r="AT109" t="s">
        <v>4042</v>
      </c>
      <c r="AU109" t="s">
        <v>4041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4040</v>
      </c>
      <c r="P110">
        <v>6115</v>
      </c>
      <c r="Q110" t="s">
        <v>4039</v>
      </c>
      <c r="AT110" t="s">
        <v>4038</v>
      </c>
      <c r="AU110" t="s">
        <v>4037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4036</v>
      </c>
      <c r="P111">
        <v>6116</v>
      </c>
      <c r="Q111" t="s">
        <v>4035</v>
      </c>
      <c r="AT111" t="s">
        <v>4034</v>
      </c>
      <c r="AU111" t="s">
        <v>4033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4032</v>
      </c>
      <c r="P112">
        <v>6117</v>
      </c>
      <c r="Q112" t="s">
        <v>4031</v>
      </c>
      <c r="AT112" t="s">
        <v>4030</v>
      </c>
      <c r="AU112" t="s">
        <v>4029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4028</v>
      </c>
      <c r="P113">
        <v>6201</v>
      </c>
      <c r="Q113" t="s">
        <v>4027</v>
      </c>
      <c r="AT113" t="s">
        <v>4026</v>
      </c>
      <c r="AU113" t="s">
        <v>4025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4024</v>
      </c>
      <c r="P114">
        <v>6202</v>
      </c>
      <c r="Q114" t="s">
        <v>4023</v>
      </c>
      <c r="AT114" t="s">
        <v>4022</v>
      </c>
      <c r="AU114" t="s">
        <v>4021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4020</v>
      </c>
      <c r="P115">
        <v>6203</v>
      </c>
      <c r="Q115" t="s">
        <v>4019</v>
      </c>
      <c r="AT115" t="s">
        <v>4018</v>
      </c>
      <c r="AU115" t="s">
        <v>4017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4016</v>
      </c>
      <c r="P116">
        <v>6204</v>
      </c>
      <c r="Q116" t="s">
        <v>4015</v>
      </c>
      <c r="AT116" t="s">
        <v>4014</v>
      </c>
      <c r="AU116" t="s">
        <v>4013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4012</v>
      </c>
      <c r="P117">
        <v>6205</v>
      </c>
      <c r="Q117" t="s">
        <v>4011</v>
      </c>
      <c r="AT117" t="s">
        <v>4010</v>
      </c>
      <c r="AU117" t="s">
        <v>4009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4008</v>
      </c>
      <c r="P118">
        <v>6206</v>
      </c>
      <c r="Q118" t="s">
        <v>4007</v>
      </c>
      <c r="AT118" t="s">
        <v>4006</v>
      </c>
      <c r="AU118" t="s">
        <v>4005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4004</v>
      </c>
      <c r="P119">
        <v>6301</v>
      </c>
      <c r="Q119" t="s">
        <v>4003</v>
      </c>
      <c r="AT119" t="s">
        <v>4002</v>
      </c>
      <c r="AU119" t="s">
        <v>4001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4000</v>
      </c>
      <c r="P120">
        <v>6302</v>
      </c>
      <c r="Q120" t="s">
        <v>3999</v>
      </c>
      <c r="AT120" t="s">
        <v>3998</v>
      </c>
      <c r="AU120" t="s">
        <v>3997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3996</v>
      </c>
      <c r="P121">
        <v>6303</v>
      </c>
      <c r="Q121" t="s">
        <v>3995</v>
      </c>
      <c r="AT121" t="s">
        <v>3994</v>
      </c>
      <c r="AU121" t="s">
        <v>3993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3992</v>
      </c>
      <c r="P122">
        <v>6304</v>
      </c>
      <c r="Q122" t="s">
        <v>3991</v>
      </c>
      <c r="AT122" t="s">
        <v>3990</v>
      </c>
      <c r="AU122" t="s">
        <v>3989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3988</v>
      </c>
      <c r="P123">
        <v>6305</v>
      </c>
      <c r="Q123" t="s">
        <v>3987</v>
      </c>
      <c r="AT123" t="s">
        <v>3986</v>
      </c>
      <c r="AU123" t="s">
        <v>3985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3984</v>
      </c>
      <c r="P124">
        <v>6306</v>
      </c>
      <c r="Q124" t="s">
        <v>3983</v>
      </c>
      <c r="AT124" t="s">
        <v>3982</v>
      </c>
      <c r="AU124" t="s">
        <v>3981</v>
      </c>
      <c r="BH124">
        <v>2401896</v>
      </c>
      <c r="BI124" t="s">
        <v>1</v>
      </c>
      <c r="BJ124" t="s">
        <v>1</v>
      </c>
      <c r="BK124" t="s">
        <v>3703</v>
      </c>
    </row>
    <row r="125" spans="11:63">
      <c r="K125">
        <v>912</v>
      </c>
      <c r="L125" t="s">
        <v>3980</v>
      </c>
      <c r="P125">
        <v>6307</v>
      </c>
      <c r="Q125" t="s">
        <v>3979</v>
      </c>
      <c r="AT125" t="s">
        <v>3978</v>
      </c>
      <c r="AU125" t="s">
        <v>3977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3976</v>
      </c>
      <c r="P126">
        <v>6308</v>
      </c>
      <c r="Q126" t="s">
        <v>3975</v>
      </c>
      <c r="AT126" t="s">
        <v>3974</v>
      </c>
      <c r="AU126" t="s">
        <v>3973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3972</v>
      </c>
      <c r="P127">
        <v>6309</v>
      </c>
      <c r="Q127" t="s">
        <v>3971</v>
      </c>
    </row>
    <row r="128" spans="11:63">
      <c r="K128">
        <v>915</v>
      </c>
      <c r="L128" t="s">
        <v>3970</v>
      </c>
      <c r="P128">
        <v>6310</v>
      </c>
      <c r="Q128" t="s">
        <v>3969</v>
      </c>
    </row>
    <row r="129" spans="11:17">
      <c r="K129">
        <v>916</v>
      </c>
      <c r="L129" t="s">
        <v>3968</v>
      </c>
      <c r="P129">
        <v>7101</v>
      </c>
      <c r="Q129" t="s">
        <v>3967</v>
      </c>
    </row>
    <row r="130" spans="11:17">
      <c r="K130">
        <v>917</v>
      </c>
      <c r="L130" t="s">
        <v>3966</v>
      </c>
      <c r="P130">
        <v>7102</v>
      </c>
      <c r="Q130" t="s">
        <v>3965</v>
      </c>
    </row>
    <row r="131" spans="11:17">
      <c r="K131">
        <v>918</v>
      </c>
      <c r="L131" t="s">
        <v>3964</v>
      </c>
      <c r="P131">
        <v>7103</v>
      </c>
      <c r="Q131" t="s">
        <v>3963</v>
      </c>
    </row>
    <row r="132" spans="11:17">
      <c r="K132">
        <v>919</v>
      </c>
      <c r="L132" t="s">
        <v>3962</v>
      </c>
      <c r="P132">
        <v>7104</v>
      </c>
      <c r="Q132" t="s">
        <v>3961</v>
      </c>
    </row>
    <row r="133" spans="11:17">
      <c r="K133">
        <v>920</v>
      </c>
      <c r="L133" t="s">
        <v>3960</v>
      </c>
      <c r="P133">
        <v>7105</v>
      </c>
      <c r="Q133" t="s">
        <v>3959</v>
      </c>
    </row>
    <row r="134" spans="11:17">
      <c r="K134">
        <v>921</v>
      </c>
      <c r="L134" t="s">
        <v>3958</v>
      </c>
      <c r="P134">
        <v>7106</v>
      </c>
      <c r="Q134" t="s">
        <v>3957</v>
      </c>
    </row>
    <row r="135" spans="11:17">
      <c r="K135">
        <v>922</v>
      </c>
      <c r="L135" t="s">
        <v>3956</v>
      </c>
      <c r="P135">
        <v>7107</v>
      </c>
      <c r="Q135" t="s">
        <v>3955</v>
      </c>
    </row>
    <row r="136" spans="11:17">
      <c r="K136">
        <v>923</v>
      </c>
      <c r="L136" t="s">
        <v>3954</v>
      </c>
      <c r="P136">
        <v>7108</v>
      </c>
      <c r="Q136" t="s">
        <v>3953</v>
      </c>
    </row>
    <row r="137" spans="11:17">
      <c r="K137">
        <v>924</v>
      </c>
      <c r="L137" t="s">
        <v>3952</v>
      </c>
      <c r="P137">
        <v>7109</v>
      </c>
      <c r="Q137" t="s">
        <v>3951</v>
      </c>
    </row>
    <row r="138" spans="11:17">
      <c r="K138">
        <v>925</v>
      </c>
      <c r="L138" t="s">
        <v>3950</v>
      </c>
      <c r="P138">
        <v>7110</v>
      </c>
      <c r="Q138" t="s">
        <v>3949</v>
      </c>
    </row>
    <row r="139" spans="11:17">
      <c r="K139">
        <v>926</v>
      </c>
      <c r="L139" t="s">
        <v>3948</v>
      </c>
      <c r="P139">
        <v>7201</v>
      </c>
      <c r="Q139" t="s">
        <v>3947</v>
      </c>
    </row>
    <row r="140" spans="11:17">
      <c r="K140">
        <v>927</v>
      </c>
      <c r="L140" t="s">
        <v>3946</v>
      </c>
      <c r="P140">
        <v>7202</v>
      </c>
      <c r="Q140" t="s">
        <v>3945</v>
      </c>
    </row>
    <row r="141" spans="11:17">
      <c r="K141">
        <v>928</v>
      </c>
      <c r="L141" t="s">
        <v>3944</v>
      </c>
      <c r="P141">
        <v>7203</v>
      </c>
      <c r="Q141" t="s">
        <v>3943</v>
      </c>
    </row>
    <row r="142" spans="11:17">
      <c r="K142">
        <v>929</v>
      </c>
      <c r="L142" t="s">
        <v>3942</v>
      </c>
      <c r="P142">
        <v>7301</v>
      </c>
      <c r="Q142" t="s">
        <v>3941</v>
      </c>
    </row>
    <row r="143" spans="11:17">
      <c r="K143">
        <v>930</v>
      </c>
      <c r="L143" t="s">
        <v>3940</v>
      </c>
      <c r="P143">
        <v>7302</v>
      </c>
      <c r="Q143" t="s">
        <v>3939</v>
      </c>
    </row>
    <row r="144" spans="11:17">
      <c r="K144">
        <v>931</v>
      </c>
      <c r="L144" t="s">
        <v>3938</v>
      </c>
      <c r="P144">
        <v>7303</v>
      </c>
      <c r="Q144" t="s">
        <v>3937</v>
      </c>
    </row>
    <row r="145" spans="11:17">
      <c r="K145">
        <v>932</v>
      </c>
      <c r="L145" t="s">
        <v>3936</v>
      </c>
      <c r="P145">
        <v>7304</v>
      </c>
      <c r="Q145" t="s">
        <v>3935</v>
      </c>
    </row>
    <row r="146" spans="11:17">
      <c r="K146">
        <v>933</v>
      </c>
      <c r="L146" t="s">
        <v>3934</v>
      </c>
      <c r="P146">
        <v>7305</v>
      </c>
      <c r="Q146" t="s">
        <v>3933</v>
      </c>
    </row>
    <row r="147" spans="11:17">
      <c r="K147">
        <v>934</v>
      </c>
      <c r="L147" t="s">
        <v>3932</v>
      </c>
      <c r="P147">
        <v>7306</v>
      </c>
      <c r="Q147" t="s">
        <v>3931</v>
      </c>
    </row>
    <row r="148" spans="11:17">
      <c r="K148">
        <v>935</v>
      </c>
      <c r="L148" t="s">
        <v>3930</v>
      </c>
      <c r="P148">
        <v>7307</v>
      </c>
      <c r="Q148" t="s">
        <v>3929</v>
      </c>
    </row>
    <row r="149" spans="11:17">
      <c r="K149">
        <v>936</v>
      </c>
      <c r="L149" t="s">
        <v>3928</v>
      </c>
      <c r="P149">
        <v>7308</v>
      </c>
      <c r="Q149" t="s">
        <v>3927</v>
      </c>
    </row>
    <row r="150" spans="11:17">
      <c r="K150">
        <v>937</v>
      </c>
      <c r="L150" t="s">
        <v>3926</v>
      </c>
      <c r="P150">
        <v>7309</v>
      </c>
      <c r="Q150" t="s">
        <v>3925</v>
      </c>
    </row>
    <row r="151" spans="11:17">
      <c r="K151">
        <v>938</v>
      </c>
      <c r="L151" t="s">
        <v>3924</v>
      </c>
      <c r="P151">
        <v>7401</v>
      </c>
      <c r="Q151" t="s">
        <v>3923</v>
      </c>
    </row>
    <row r="152" spans="11:17">
      <c r="K152">
        <v>939</v>
      </c>
      <c r="L152" t="s">
        <v>3922</v>
      </c>
      <c r="P152">
        <v>7402</v>
      </c>
      <c r="Q152" t="s">
        <v>3921</v>
      </c>
    </row>
    <row r="153" spans="11:17">
      <c r="K153">
        <v>940</v>
      </c>
      <c r="L153" t="s">
        <v>3920</v>
      </c>
      <c r="P153">
        <v>7403</v>
      </c>
      <c r="Q153" t="s">
        <v>3919</v>
      </c>
    </row>
    <row r="154" spans="11:17">
      <c r="K154">
        <v>941</v>
      </c>
      <c r="L154" t="s">
        <v>3918</v>
      </c>
      <c r="P154">
        <v>7404</v>
      </c>
      <c r="Q154" t="s">
        <v>3917</v>
      </c>
    </row>
    <row r="155" spans="11:17">
      <c r="K155">
        <v>942</v>
      </c>
      <c r="L155" t="s">
        <v>3916</v>
      </c>
      <c r="P155">
        <v>7405</v>
      </c>
      <c r="Q155" t="s">
        <v>3915</v>
      </c>
    </row>
    <row r="156" spans="11:17">
      <c r="K156">
        <v>943</v>
      </c>
      <c r="L156" t="s">
        <v>3914</v>
      </c>
      <c r="P156">
        <v>7406</v>
      </c>
      <c r="Q156" t="s">
        <v>3913</v>
      </c>
    </row>
    <row r="157" spans="11:17">
      <c r="P157">
        <v>7407</v>
      </c>
      <c r="Q157" t="s">
        <v>3912</v>
      </c>
    </row>
    <row r="158" spans="11:17">
      <c r="P158">
        <v>7408</v>
      </c>
      <c r="Q158" t="s">
        <v>3911</v>
      </c>
    </row>
    <row r="159" spans="11:17">
      <c r="P159">
        <v>8101</v>
      </c>
      <c r="Q159" t="s">
        <v>3910</v>
      </c>
    </row>
    <row r="160" spans="11:17">
      <c r="P160">
        <v>8102</v>
      </c>
      <c r="Q160" t="s">
        <v>3909</v>
      </c>
    </row>
    <row r="161" spans="16:17">
      <c r="P161">
        <v>8103</v>
      </c>
      <c r="Q161" t="s">
        <v>3908</v>
      </c>
    </row>
    <row r="162" spans="16:17">
      <c r="P162">
        <v>8104</v>
      </c>
      <c r="Q162" t="s">
        <v>3907</v>
      </c>
    </row>
    <row r="163" spans="16:17">
      <c r="P163">
        <v>8105</v>
      </c>
      <c r="Q163" t="s">
        <v>3906</v>
      </c>
    </row>
    <row r="164" spans="16:17">
      <c r="P164">
        <v>8106</v>
      </c>
      <c r="Q164" t="s">
        <v>3905</v>
      </c>
    </row>
    <row r="165" spans="16:17">
      <c r="P165">
        <v>8107</v>
      </c>
      <c r="Q165" t="s">
        <v>3904</v>
      </c>
    </row>
    <row r="166" spans="16:17">
      <c r="P166">
        <v>8108</v>
      </c>
      <c r="Q166" t="s">
        <v>3903</v>
      </c>
    </row>
    <row r="167" spans="16:17">
      <c r="P167">
        <v>8109</v>
      </c>
      <c r="Q167" t="s">
        <v>3902</v>
      </c>
    </row>
    <row r="168" spans="16:17">
      <c r="P168">
        <v>8110</v>
      </c>
      <c r="Q168" t="s">
        <v>3901</v>
      </c>
    </row>
    <row r="169" spans="16:17">
      <c r="P169">
        <v>8111</v>
      </c>
      <c r="Q169" t="s">
        <v>3900</v>
      </c>
    </row>
    <row r="170" spans="16:17">
      <c r="P170">
        <v>8112</v>
      </c>
      <c r="Q170" t="s">
        <v>3899</v>
      </c>
    </row>
    <row r="171" spans="16:17">
      <c r="P171">
        <v>8201</v>
      </c>
      <c r="Q171" t="s">
        <v>3898</v>
      </c>
    </row>
    <row r="172" spans="16:17">
      <c r="P172">
        <v>8202</v>
      </c>
      <c r="Q172" t="s">
        <v>3897</v>
      </c>
    </row>
    <row r="173" spans="16:17">
      <c r="P173">
        <v>8203</v>
      </c>
      <c r="Q173" t="s">
        <v>3896</v>
      </c>
    </row>
    <row r="174" spans="16:17">
      <c r="P174">
        <v>8204</v>
      </c>
      <c r="Q174" t="s">
        <v>3895</v>
      </c>
    </row>
    <row r="175" spans="16:17">
      <c r="P175">
        <v>8205</v>
      </c>
      <c r="Q175" t="s">
        <v>3894</v>
      </c>
    </row>
    <row r="176" spans="16:17">
      <c r="P176">
        <v>8206</v>
      </c>
      <c r="Q176" t="s">
        <v>3893</v>
      </c>
    </row>
    <row r="177" spans="16:17">
      <c r="P177">
        <v>8207</v>
      </c>
      <c r="Q177" t="s">
        <v>3892</v>
      </c>
    </row>
    <row r="178" spans="16:17">
      <c r="P178">
        <v>8301</v>
      </c>
      <c r="Q178" t="s">
        <v>3891</v>
      </c>
    </row>
    <row r="179" spans="16:17">
      <c r="P179">
        <v>8302</v>
      </c>
      <c r="Q179" t="s">
        <v>3890</v>
      </c>
    </row>
    <row r="180" spans="16:17">
      <c r="P180">
        <v>8303</v>
      </c>
      <c r="Q180" t="s">
        <v>3889</v>
      </c>
    </row>
    <row r="181" spans="16:17">
      <c r="P181">
        <v>8304</v>
      </c>
      <c r="Q181" t="s">
        <v>3888</v>
      </c>
    </row>
    <row r="182" spans="16:17">
      <c r="P182">
        <v>8305</v>
      </c>
      <c r="Q182" t="s">
        <v>3887</v>
      </c>
    </row>
    <row r="183" spans="16:17">
      <c r="P183">
        <v>8306</v>
      </c>
      <c r="Q183" t="s">
        <v>3886</v>
      </c>
    </row>
    <row r="184" spans="16:17">
      <c r="P184">
        <v>8307</v>
      </c>
      <c r="Q184" t="s">
        <v>3885</v>
      </c>
    </row>
    <row r="185" spans="16:17">
      <c r="P185">
        <v>8308</v>
      </c>
      <c r="Q185" t="s">
        <v>3884</v>
      </c>
    </row>
    <row r="186" spans="16:17">
      <c r="P186">
        <v>8309</v>
      </c>
      <c r="Q186" t="s">
        <v>3883</v>
      </c>
    </row>
    <row r="187" spans="16:17">
      <c r="P187">
        <v>8310</v>
      </c>
      <c r="Q187" t="s">
        <v>3882</v>
      </c>
    </row>
    <row r="188" spans="16:17">
      <c r="P188">
        <v>8311</v>
      </c>
      <c r="Q188" t="s">
        <v>3881</v>
      </c>
    </row>
    <row r="189" spans="16:17">
      <c r="P189">
        <v>8312</v>
      </c>
      <c r="Q189" t="s">
        <v>3880</v>
      </c>
    </row>
    <row r="190" spans="16:17">
      <c r="P190">
        <v>8313</v>
      </c>
      <c r="Q190" t="s">
        <v>3879</v>
      </c>
    </row>
    <row r="191" spans="16:17">
      <c r="P191">
        <v>8314</v>
      </c>
      <c r="Q191" t="s">
        <v>3878</v>
      </c>
    </row>
    <row r="192" spans="16:17">
      <c r="P192">
        <v>8401</v>
      </c>
      <c r="Q192" t="s">
        <v>3877</v>
      </c>
    </row>
    <row r="193" spans="16:17">
      <c r="P193">
        <v>8402</v>
      </c>
      <c r="Q193" t="s">
        <v>3876</v>
      </c>
    </row>
    <row r="194" spans="16:17">
      <c r="P194">
        <v>8403</v>
      </c>
      <c r="Q194" t="s">
        <v>3875</v>
      </c>
    </row>
    <row r="195" spans="16:17">
      <c r="P195">
        <v>8404</v>
      </c>
      <c r="Q195" t="s">
        <v>3874</v>
      </c>
    </row>
    <row r="196" spans="16:17">
      <c r="P196">
        <v>8405</v>
      </c>
      <c r="Q196" t="s">
        <v>3873</v>
      </c>
    </row>
    <row r="197" spans="16:17">
      <c r="P197">
        <v>8406</v>
      </c>
      <c r="Q197" t="s">
        <v>3872</v>
      </c>
    </row>
    <row r="198" spans="16:17">
      <c r="P198">
        <v>8407</v>
      </c>
      <c r="Q198" t="s">
        <v>3871</v>
      </c>
    </row>
    <row r="199" spans="16:17">
      <c r="P199">
        <v>8408</v>
      </c>
      <c r="Q199" t="s">
        <v>3870</v>
      </c>
    </row>
    <row r="200" spans="16:17">
      <c r="P200">
        <v>8409</v>
      </c>
      <c r="Q200" t="s">
        <v>3869</v>
      </c>
    </row>
    <row r="201" spans="16:17">
      <c r="P201">
        <v>8410</v>
      </c>
      <c r="Q201" t="s">
        <v>3868</v>
      </c>
    </row>
    <row r="202" spans="16:17">
      <c r="P202">
        <v>8411</v>
      </c>
      <c r="Q202" t="s">
        <v>3867</v>
      </c>
    </row>
    <row r="203" spans="16:17">
      <c r="P203">
        <v>8412</v>
      </c>
      <c r="Q203" t="s">
        <v>3866</v>
      </c>
    </row>
    <row r="204" spans="16:17">
      <c r="P204">
        <v>8413</v>
      </c>
      <c r="Q204" t="s">
        <v>3865</v>
      </c>
    </row>
    <row r="205" spans="16:17">
      <c r="P205">
        <v>8414</v>
      </c>
      <c r="Q205" t="s">
        <v>3864</v>
      </c>
    </row>
    <row r="206" spans="16:17">
      <c r="P206">
        <v>8415</v>
      </c>
      <c r="Q206" t="s">
        <v>3863</v>
      </c>
    </row>
    <row r="207" spans="16:17">
      <c r="P207">
        <v>8416</v>
      </c>
      <c r="Q207" t="s">
        <v>3862</v>
      </c>
    </row>
    <row r="208" spans="16:17">
      <c r="P208">
        <v>8417</v>
      </c>
      <c r="Q208" t="s">
        <v>3861</v>
      </c>
    </row>
    <row r="209" spans="16:17">
      <c r="P209">
        <v>8418</v>
      </c>
      <c r="Q209" t="s">
        <v>3860</v>
      </c>
    </row>
    <row r="210" spans="16:17">
      <c r="P210">
        <v>8419</v>
      </c>
      <c r="Q210" t="s">
        <v>3859</v>
      </c>
    </row>
    <row r="211" spans="16:17">
      <c r="P211">
        <v>8420</v>
      </c>
      <c r="Q211" t="s">
        <v>3858</v>
      </c>
    </row>
    <row r="212" spans="16:17">
      <c r="P212">
        <v>8421</v>
      </c>
      <c r="Q212" t="s">
        <v>3857</v>
      </c>
    </row>
    <row r="213" spans="16:17">
      <c r="P213">
        <v>9101</v>
      </c>
      <c r="Q213" t="s">
        <v>3856</v>
      </c>
    </row>
    <row r="214" spans="16:17">
      <c r="P214">
        <v>9102</v>
      </c>
      <c r="Q214" t="s">
        <v>3855</v>
      </c>
    </row>
    <row r="215" spans="16:17">
      <c r="P215">
        <v>9103</v>
      </c>
      <c r="Q215" t="s">
        <v>3854</v>
      </c>
    </row>
    <row r="216" spans="16:17">
      <c r="P216">
        <v>9104</v>
      </c>
      <c r="Q216" t="s">
        <v>3853</v>
      </c>
    </row>
    <row r="217" spans="16:17">
      <c r="P217">
        <v>9105</v>
      </c>
      <c r="Q217" t="s">
        <v>3852</v>
      </c>
    </row>
    <row r="218" spans="16:17">
      <c r="P218">
        <v>9106</v>
      </c>
      <c r="Q218" t="s">
        <v>3851</v>
      </c>
    </row>
    <row r="219" spans="16:17">
      <c r="P219">
        <v>9107</v>
      </c>
      <c r="Q219" t="s">
        <v>3850</v>
      </c>
    </row>
    <row r="220" spans="16:17">
      <c r="P220">
        <v>9108</v>
      </c>
      <c r="Q220" t="s">
        <v>3849</v>
      </c>
    </row>
    <row r="221" spans="16:17">
      <c r="P221">
        <v>9109</v>
      </c>
      <c r="Q221" t="s">
        <v>3848</v>
      </c>
    </row>
    <row r="222" spans="16:17">
      <c r="P222">
        <v>9110</v>
      </c>
      <c r="Q222" t="s">
        <v>3847</v>
      </c>
    </row>
    <row r="223" spans="16:17">
      <c r="P223">
        <v>9111</v>
      </c>
      <c r="Q223" t="s">
        <v>3846</v>
      </c>
    </row>
    <row r="224" spans="16:17">
      <c r="P224">
        <v>9112</v>
      </c>
      <c r="Q224" t="s">
        <v>3845</v>
      </c>
    </row>
    <row r="225" spans="16:17">
      <c r="P225">
        <v>9113</v>
      </c>
      <c r="Q225" t="s">
        <v>3844</v>
      </c>
    </row>
    <row r="226" spans="16:17">
      <c r="P226">
        <v>9114</v>
      </c>
      <c r="Q226" t="s">
        <v>3843</v>
      </c>
    </row>
    <row r="227" spans="16:17">
      <c r="P227">
        <v>9115</v>
      </c>
      <c r="Q227" t="s">
        <v>3842</v>
      </c>
    </row>
    <row r="228" spans="16:17">
      <c r="P228">
        <v>9116</v>
      </c>
      <c r="Q228" t="s">
        <v>3841</v>
      </c>
    </row>
    <row r="229" spans="16:17">
      <c r="P229">
        <v>9117</v>
      </c>
      <c r="Q229" t="s">
        <v>3840</v>
      </c>
    </row>
    <row r="230" spans="16:17">
      <c r="P230">
        <v>9118</v>
      </c>
      <c r="Q230" t="s">
        <v>3839</v>
      </c>
    </row>
    <row r="231" spans="16:17">
      <c r="P231">
        <v>9119</v>
      </c>
      <c r="Q231" t="s">
        <v>3838</v>
      </c>
    </row>
    <row r="232" spans="16:17">
      <c r="P232">
        <v>9120</v>
      </c>
      <c r="Q232" t="s">
        <v>3837</v>
      </c>
    </row>
    <row r="233" spans="16:17">
      <c r="P233">
        <v>9121</v>
      </c>
      <c r="Q233" t="s">
        <v>3836</v>
      </c>
    </row>
    <row r="234" spans="16:17">
      <c r="P234">
        <v>9201</v>
      </c>
      <c r="Q234" t="s">
        <v>3835</v>
      </c>
    </row>
    <row r="235" spans="16:17">
      <c r="P235">
        <v>9202</v>
      </c>
      <c r="Q235" t="s">
        <v>3834</v>
      </c>
    </row>
    <row r="236" spans="16:17">
      <c r="P236">
        <v>9203</v>
      </c>
      <c r="Q236" t="s">
        <v>3833</v>
      </c>
    </row>
    <row r="237" spans="16:17">
      <c r="P237">
        <v>9204</v>
      </c>
      <c r="Q237" t="s">
        <v>3832</v>
      </c>
    </row>
    <row r="238" spans="16:17">
      <c r="P238">
        <v>9205</v>
      </c>
      <c r="Q238" t="s">
        <v>3831</v>
      </c>
    </row>
    <row r="239" spans="16:17">
      <c r="P239">
        <v>9206</v>
      </c>
      <c r="Q239" t="s">
        <v>3830</v>
      </c>
    </row>
    <row r="240" spans="16:17">
      <c r="P240">
        <v>9207</v>
      </c>
      <c r="Q240" t="s">
        <v>3829</v>
      </c>
    </row>
    <row r="241" spans="16:17">
      <c r="P241">
        <v>9208</v>
      </c>
      <c r="Q241" t="s">
        <v>3828</v>
      </c>
    </row>
    <row r="242" spans="16:17">
      <c r="P242">
        <v>9209</v>
      </c>
      <c r="Q242" t="s">
        <v>3827</v>
      </c>
    </row>
    <row r="243" spans="16:17">
      <c r="P243">
        <v>9210</v>
      </c>
      <c r="Q243" t="s">
        <v>3826</v>
      </c>
    </row>
    <row r="244" spans="16:17">
      <c r="P244">
        <v>9211</v>
      </c>
      <c r="Q244" t="s">
        <v>3825</v>
      </c>
    </row>
    <row r="245" spans="16:17">
      <c r="P245">
        <v>14101</v>
      </c>
      <c r="Q245" t="s">
        <v>3824</v>
      </c>
    </row>
    <row r="246" spans="16:17">
      <c r="P246">
        <v>14102</v>
      </c>
      <c r="Q246" t="s">
        <v>3823</v>
      </c>
    </row>
    <row r="247" spans="16:17">
      <c r="P247">
        <v>14103</v>
      </c>
      <c r="Q247" t="s">
        <v>3822</v>
      </c>
    </row>
    <row r="248" spans="16:17">
      <c r="P248">
        <v>14104</v>
      </c>
      <c r="Q248" t="s">
        <v>3821</v>
      </c>
    </row>
    <row r="249" spans="16:17">
      <c r="P249">
        <v>14105</v>
      </c>
      <c r="Q249" t="s">
        <v>3820</v>
      </c>
    </row>
    <row r="250" spans="16:17">
      <c r="P250">
        <v>14106</v>
      </c>
      <c r="Q250" t="s">
        <v>3819</v>
      </c>
    </row>
    <row r="251" spans="16:17">
      <c r="P251">
        <v>14107</v>
      </c>
      <c r="Q251" t="s">
        <v>3818</v>
      </c>
    </row>
    <row r="252" spans="16:17">
      <c r="P252">
        <v>14108</v>
      </c>
      <c r="Q252" t="s">
        <v>3817</v>
      </c>
    </row>
    <row r="253" spans="16:17">
      <c r="P253">
        <v>14201</v>
      </c>
      <c r="Q253" t="s">
        <v>3816</v>
      </c>
    </row>
    <row r="254" spans="16:17">
      <c r="P254">
        <v>14202</v>
      </c>
      <c r="Q254" t="s">
        <v>3815</v>
      </c>
    </row>
    <row r="255" spans="16:17">
      <c r="P255">
        <v>14203</v>
      </c>
      <c r="Q255" t="s">
        <v>3814</v>
      </c>
    </row>
    <row r="256" spans="16:17">
      <c r="P256">
        <v>14204</v>
      </c>
      <c r="Q256" t="s">
        <v>3813</v>
      </c>
    </row>
    <row r="257" spans="16:17">
      <c r="P257">
        <v>10101</v>
      </c>
      <c r="Q257" t="s">
        <v>3812</v>
      </c>
    </row>
    <row r="258" spans="16:17">
      <c r="P258">
        <v>10102</v>
      </c>
      <c r="Q258" t="s">
        <v>3811</v>
      </c>
    </row>
    <row r="259" spans="16:17">
      <c r="P259">
        <v>10103</v>
      </c>
      <c r="Q259" t="s">
        <v>3810</v>
      </c>
    </row>
    <row r="260" spans="16:17">
      <c r="P260">
        <v>10104</v>
      </c>
      <c r="Q260" t="s">
        <v>3809</v>
      </c>
    </row>
    <row r="261" spans="16:17">
      <c r="P261">
        <v>10105</v>
      </c>
      <c r="Q261" t="s">
        <v>3808</v>
      </c>
    </row>
    <row r="262" spans="16:17">
      <c r="P262">
        <v>10106</v>
      </c>
      <c r="Q262" t="s">
        <v>3807</v>
      </c>
    </row>
    <row r="263" spans="16:17">
      <c r="P263">
        <v>10107</v>
      </c>
      <c r="Q263" t="s">
        <v>3806</v>
      </c>
    </row>
    <row r="264" spans="16:17">
      <c r="P264">
        <v>10108</v>
      </c>
      <c r="Q264" t="s">
        <v>3805</v>
      </c>
    </row>
    <row r="265" spans="16:17">
      <c r="P265">
        <v>10109</v>
      </c>
      <c r="Q265" t="s">
        <v>3804</v>
      </c>
    </row>
    <row r="266" spans="16:17">
      <c r="P266">
        <v>10201</v>
      </c>
      <c r="Q266" t="s">
        <v>3803</v>
      </c>
    </row>
    <row r="267" spans="16:17">
      <c r="P267">
        <v>10202</v>
      </c>
      <c r="Q267" t="s">
        <v>3802</v>
      </c>
    </row>
    <row r="268" spans="16:17">
      <c r="P268">
        <v>10203</v>
      </c>
      <c r="Q268" t="s">
        <v>3801</v>
      </c>
    </row>
    <row r="269" spans="16:17">
      <c r="P269">
        <v>10204</v>
      </c>
      <c r="Q269" t="s">
        <v>3800</v>
      </c>
    </row>
    <row r="270" spans="16:17">
      <c r="P270">
        <v>10205</v>
      </c>
      <c r="Q270" t="s">
        <v>3799</v>
      </c>
    </row>
    <row r="271" spans="16:17">
      <c r="P271">
        <v>10206</v>
      </c>
      <c r="Q271" t="s">
        <v>3798</v>
      </c>
    </row>
    <row r="272" spans="16:17">
      <c r="P272">
        <v>10207</v>
      </c>
      <c r="Q272" t="s">
        <v>3797</v>
      </c>
    </row>
    <row r="273" spans="16:17">
      <c r="P273">
        <v>10208</v>
      </c>
      <c r="Q273" t="s">
        <v>3796</v>
      </c>
    </row>
    <row r="274" spans="16:17">
      <c r="P274">
        <v>10209</v>
      </c>
      <c r="Q274" t="s">
        <v>3795</v>
      </c>
    </row>
    <row r="275" spans="16:17">
      <c r="P275">
        <v>10210</v>
      </c>
      <c r="Q275" t="s">
        <v>3794</v>
      </c>
    </row>
    <row r="276" spans="16:17">
      <c r="P276">
        <v>10301</v>
      </c>
      <c r="Q276" t="s">
        <v>3793</v>
      </c>
    </row>
    <row r="277" spans="16:17">
      <c r="P277">
        <v>10302</v>
      </c>
      <c r="Q277" t="s">
        <v>3792</v>
      </c>
    </row>
    <row r="278" spans="16:17">
      <c r="P278">
        <v>10303</v>
      </c>
      <c r="Q278" t="s">
        <v>3791</v>
      </c>
    </row>
    <row r="279" spans="16:17">
      <c r="P279">
        <v>10304</v>
      </c>
      <c r="Q279" t="s">
        <v>3790</v>
      </c>
    </row>
    <row r="280" spans="16:17">
      <c r="P280">
        <v>10305</v>
      </c>
      <c r="Q280" t="s">
        <v>3789</v>
      </c>
    </row>
    <row r="281" spans="16:17">
      <c r="P281">
        <v>10306</v>
      </c>
      <c r="Q281" t="s">
        <v>3788</v>
      </c>
    </row>
    <row r="282" spans="16:17">
      <c r="P282">
        <v>10307</v>
      </c>
      <c r="Q282" t="s">
        <v>3787</v>
      </c>
    </row>
    <row r="283" spans="16:17">
      <c r="P283">
        <v>10401</v>
      </c>
      <c r="Q283" t="s">
        <v>3786</v>
      </c>
    </row>
    <row r="284" spans="16:17">
      <c r="P284">
        <v>10402</v>
      </c>
      <c r="Q284" t="s">
        <v>3785</v>
      </c>
    </row>
    <row r="285" spans="16:17">
      <c r="P285">
        <v>10403</v>
      </c>
      <c r="Q285" t="s">
        <v>3784</v>
      </c>
    </row>
    <row r="286" spans="16:17">
      <c r="P286">
        <v>10404</v>
      </c>
      <c r="Q286" t="s">
        <v>3783</v>
      </c>
    </row>
    <row r="287" spans="16:17">
      <c r="P287">
        <v>11101</v>
      </c>
      <c r="Q287" t="s">
        <v>3782</v>
      </c>
    </row>
    <row r="288" spans="16:17">
      <c r="P288">
        <v>11102</v>
      </c>
      <c r="Q288" t="s">
        <v>3781</v>
      </c>
    </row>
    <row r="289" spans="16:17">
      <c r="P289">
        <v>11201</v>
      </c>
      <c r="Q289" t="s">
        <v>3780</v>
      </c>
    </row>
    <row r="290" spans="16:17">
      <c r="P290">
        <v>11202</v>
      </c>
      <c r="Q290" t="s">
        <v>3779</v>
      </c>
    </row>
    <row r="291" spans="16:17">
      <c r="P291">
        <v>11203</v>
      </c>
      <c r="Q291" t="s">
        <v>3778</v>
      </c>
    </row>
    <row r="292" spans="16:17">
      <c r="P292">
        <v>11301</v>
      </c>
      <c r="Q292" t="s">
        <v>3777</v>
      </c>
    </row>
    <row r="293" spans="16:17">
      <c r="P293">
        <v>11302</v>
      </c>
      <c r="Q293" t="s">
        <v>3776</v>
      </c>
    </row>
    <row r="294" spans="16:17">
      <c r="P294">
        <v>11303</v>
      </c>
      <c r="Q294" t="s">
        <v>3775</v>
      </c>
    </row>
    <row r="295" spans="16:17">
      <c r="P295">
        <v>11401</v>
      </c>
      <c r="Q295" t="s">
        <v>3774</v>
      </c>
    </row>
    <row r="296" spans="16:17">
      <c r="P296">
        <v>11402</v>
      </c>
      <c r="Q296" t="s">
        <v>3773</v>
      </c>
    </row>
    <row r="297" spans="16:17">
      <c r="P297">
        <v>12101</v>
      </c>
      <c r="Q297" t="s">
        <v>3772</v>
      </c>
    </row>
    <row r="298" spans="16:17">
      <c r="P298">
        <v>12102</v>
      </c>
      <c r="Q298" t="s">
        <v>3771</v>
      </c>
    </row>
    <row r="299" spans="16:17">
      <c r="P299">
        <v>12103</v>
      </c>
      <c r="Q299" t="s">
        <v>3770</v>
      </c>
    </row>
    <row r="300" spans="16:17">
      <c r="P300">
        <v>12104</v>
      </c>
      <c r="Q300" t="s">
        <v>3769</v>
      </c>
    </row>
    <row r="301" spans="16:17">
      <c r="P301">
        <v>12201</v>
      </c>
      <c r="Q301" t="s">
        <v>3768</v>
      </c>
    </row>
    <row r="302" spans="16:17">
      <c r="P302">
        <v>12202</v>
      </c>
      <c r="Q302" t="s">
        <v>3767</v>
      </c>
    </row>
    <row r="303" spans="16:17">
      <c r="P303">
        <v>12301</v>
      </c>
      <c r="Q303" t="s">
        <v>3766</v>
      </c>
    </row>
    <row r="304" spans="16:17">
      <c r="P304">
        <v>12302</v>
      </c>
      <c r="Q304" t="s">
        <v>3765</v>
      </c>
    </row>
    <row r="305" spans="16:17">
      <c r="P305">
        <v>12303</v>
      </c>
      <c r="Q305" t="s">
        <v>3764</v>
      </c>
    </row>
    <row r="306" spans="16:17">
      <c r="P306">
        <v>12401</v>
      </c>
      <c r="Q306" t="s">
        <v>3763</v>
      </c>
    </row>
    <row r="307" spans="16:17">
      <c r="P307">
        <v>12402</v>
      </c>
      <c r="Q307" t="s">
        <v>3762</v>
      </c>
    </row>
    <row r="308" spans="16:17">
      <c r="P308">
        <v>13101</v>
      </c>
      <c r="Q308" t="s">
        <v>3761</v>
      </c>
    </row>
    <row r="309" spans="16:17">
      <c r="P309">
        <v>13102</v>
      </c>
      <c r="Q309" t="s">
        <v>3760</v>
      </c>
    </row>
    <row r="310" spans="16:17">
      <c r="P310">
        <v>13103</v>
      </c>
      <c r="Q310" t="s">
        <v>3759</v>
      </c>
    </row>
    <row r="311" spans="16:17">
      <c r="P311">
        <v>13104</v>
      </c>
      <c r="Q311" t="s">
        <v>3758</v>
      </c>
    </row>
    <row r="312" spans="16:17">
      <c r="P312">
        <v>13105</v>
      </c>
      <c r="Q312" t="s">
        <v>3757</v>
      </c>
    </row>
    <row r="313" spans="16:17">
      <c r="P313">
        <v>13106</v>
      </c>
      <c r="Q313" t="s">
        <v>3756</v>
      </c>
    </row>
    <row r="314" spans="16:17">
      <c r="P314">
        <v>13107</v>
      </c>
      <c r="Q314" t="s">
        <v>3755</v>
      </c>
    </row>
    <row r="315" spans="16:17">
      <c r="P315">
        <v>13108</v>
      </c>
      <c r="Q315" t="s">
        <v>3754</v>
      </c>
    </row>
    <row r="316" spans="16:17">
      <c r="P316">
        <v>13109</v>
      </c>
      <c r="Q316" t="s">
        <v>3753</v>
      </c>
    </row>
    <row r="317" spans="16:17">
      <c r="P317">
        <v>13110</v>
      </c>
      <c r="Q317" t="s">
        <v>3752</v>
      </c>
    </row>
    <row r="318" spans="16:17">
      <c r="P318">
        <v>13111</v>
      </c>
      <c r="Q318" t="s">
        <v>3751</v>
      </c>
    </row>
    <row r="319" spans="16:17">
      <c r="P319">
        <v>13112</v>
      </c>
      <c r="Q319" t="s">
        <v>3750</v>
      </c>
    </row>
    <row r="320" spans="16:17">
      <c r="P320">
        <v>13113</v>
      </c>
      <c r="Q320" t="s">
        <v>3749</v>
      </c>
    </row>
    <row r="321" spans="16:17">
      <c r="P321">
        <v>13114</v>
      </c>
      <c r="Q321" t="s">
        <v>3748</v>
      </c>
    </row>
    <row r="322" spans="16:17">
      <c r="P322">
        <v>13115</v>
      </c>
      <c r="Q322" t="s">
        <v>3747</v>
      </c>
    </row>
    <row r="323" spans="16:17">
      <c r="P323">
        <v>13116</v>
      </c>
      <c r="Q323" t="s">
        <v>3746</v>
      </c>
    </row>
    <row r="324" spans="16:17">
      <c r="P324">
        <v>13117</v>
      </c>
      <c r="Q324" t="s">
        <v>3745</v>
      </c>
    </row>
    <row r="325" spans="16:17">
      <c r="P325">
        <v>13118</v>
      </c>
      <c r="Q325" t="s">
        <v>3744</v>
      </c>
    </row>
    <row r="326" spans="16:17">
      <c r="P326">
        <v>13119</v>
      </c>
      <c r="Q326" t="s">
        <v>3743</v>
      </c>
    </row>
    <row r="327" spans="16:17">
      <c r="P327">
        <v>13120</v>
      </c>
      <c r="Q327" t="s">
        <v>3742</v>
      </c>
    </row>
    <row r="328" spans="16:17">
      <c r="P328">
        <v>13121</v>
      </c>
      <c r="Q328" t="s">
        <v>3741</v>
      </c>
    </row>
    <row r="329" spans="16:17">
      <c r="P329">
        <v>13122</v>
      </c>
      <c r="Q329" t="s">
        <v>3740</v>
      </c>
    </row>
    <row r="330" spans="16:17">
      <c r="P330">
        <v>13123</v>
      </c>
      <c r="Q330" t="s">
        <v>3739</v>
      </c>
    </row>
    <row r="331" spans="16:17">
      <c r="P331">
        <v>13124</v>
      </c>
      <c r="Q331" t="s">
        <v>3738</v>
      </c>
    </row>
    <row r="332" spans="16:17">
      <c r="P332">
        <v>13125</v>
      </c>
      <c r="Q332" t="s">
        <v>3737</v>
      </c>
    </row>
    <row r="333" spans="16:17">
      <c r="P333">
        <v>13126</v>
      </c>
      <c r="Q333" t="s">
        <v>3736</v>
      </c>
    </row>
    <row r="334" spans="16:17">
      <c r="P334">
        <v>13127</v>
      </c>
      <c r="Q334" t="s">
        <v>3735</v>
      </c>
    </row>
    <row r="335" spans="16:17">
      <c r="P335">
        <v>13128</v>
      </c>
      <c r="Q335" t="s">
        <v>3734</v>
      </c>
    </row>
    <row r="336" spans="16:17">
      <c r="P336">
        <v>13129</v>
      </c>
      <c r="Q336" t="s">
        <v>3733</v>
      </c>
    </row>
    <row r="337" spans="16:17">
      <c r="P337">
        <v>13130</v>
      </c>
      <c r="Q337" t="s">
        <v>3732</v>
      </c>
    </row>
    <row r="338" spans="16:17">
      <c r="P338">
        <v>13131</v>
      </c>
      <c r="Q338" t="s">
        <v>3731</v>
      </c>
    </row>
    <row r="339" spans="16:17">
      <c r="P339">
        <v>13132</v>
      </c>
      <c r="Q339" t="s">
        <v>3730</v>
      </c>
    </row>
    <row r="340" spans="16:17">
      <c r="P340">
        <v>13201</v>
      </c>
      <c r="Q340" t="s">
        <v>3729</v>
      </c>
    </row>
    <row r="341" spans="16:17">
      <c r="P341">
        <v>13202</v>
      </c>
      <c r="Q341" t="s">
        <v>3728</v>
      </c>
    </row>
    <row r="342" spans="16:17">
      <c r="P342">
        <v>13203</v>
      </c>
      <c r="Q342" t="s">
        <v>3727</v>
      </c>
    </row>
    <row r="343" spans="16:17">
      <c r="P343">
        <v>13301</v>
      </c>
      <c r="Q343" t="s">
        <v>3726</v>
      </c>
    </row>
    <row r="344" spans="16:17">
      <c r="P344">
        <v>13302</v>
      </c>
      <c r="Q344" t="s">
        <v>3725</v>
      </c>
    </row>
    <row r="345" spans="16:17">
      <c r="P345">
        <v>13303</v>
      </c>
      <c r="Q345" t="s">
        <v>3724</v>
      </c>
    </row>
    <row r="346" spans="16:17">
      <c r="P346">
        <v>13401</v>
      </c>
      <c r="Q346" t="s">
        <v>3723</v>
      </c>
    </row>
    <row r="347" spans="16:17">
      <c r="P347">
        <v>13402</v>
      </c>
      <c r="Q347" t="s">
        <v>3722</v>
      </c>
    </row>
    <row r="348" spans="16:17">
      <c r="P348">
        <v>13403</v>
      </c>
      <c r="Q348" t="s">
        <v>3721</v>
      </c>
    </row>
    <row r="349" spans="16:17">
      <c r="P349">
        <v>13404</v>
      </c>
      <c r="Q349" t="s">
        <v>3720</v>
      </c>
    </row>
    <row r="350" spans="16:17">
      <c r="P350">
        <v>13501</v>
      </c>
      <c r="Q350" t="s">
        <v>3719</v>
      </c>
    </row>
    <row r="351" spans="16:17">
      <c r="P351">
        <v>13502</v>
      </c>
      <c r="Q351" t="s">
        <v>3718</v>
      </c>
    </row>
    <row r="352" spans="16:17">
      <c r="P352">
        <v>13503</v>
      </c>
      <c r="Q352" t="s">
        <v>3717</v>
      </c>
    </row>
    <row r="353" spans="16:17">
      <c r="P353">
        <v>13504</v>
      </c>
      <c r="Q353" t="s">
        <v>3716</v>
      </c>
    </row>
    <row r="354" spans="16:17">
      <c r="P354">
        <v>13505</v>
      </c>
      <c r="Q354" t="s">
        <v>3715</v>
      </c>
    </row>
    <row r="355" spans="16:17">
      <c r="P355">
        <v>13601</v>
      </c>
      <c r="Q355" t="s">
        <v>3714</v>
      </c>
    </row>
    <row r="356" spans="16:17">
      <c r="P356">
        <v>13602</v>
      </c>
      <c r="Q356" t="s">
        <v>3713</v>
      </c>
    </row>
    <row r="357" spans="16:17">
      <c r="P357">
        <v>13603</v>
      </c>
      <c r="Q357" t="s">
        <v>3712</v>
      </c>
    </row>
    <row r="358" spans="16:17">
      <c r="P358">
        <v>13604</v>
      </c>
      <c r="Q358" t="s">
        <v>3711</v>
      </c>
    </row>
    <row r="359" spans="16:17">
      <c r="P359">
        <v>13605</v>
      </c>
      <c r="Q359" t="s">
        <v>3710</v>
      </c>
    </row>
    <row r="360" spans="16:17">
      <c r="P360" t="s">
        <v>3703</v>
      </c>
      <c r="Q360" t="s">
        <v>3709</v>
      </c>
    </row>
    <row r="361" spans="16:17">
      <c r="P361" t="s">
        <v>3703</v>
      </c>
      <c r="Q361" t="s">
        <v>3708</v>
      </c>
    </row>
    <row r="362" spans="16:17">
      <c r="P362" t="s">
        <v>3703</v>
      </c>
      <c r="Q362" t="s">
        <v>3707</v>
      </c>
    </row>
    <row r="363" spans="16:17">
      <c r="P363" t="s">
        <v>3703</v>
      </c>
      <c r="Q363" t="s">
        <v>3706</v>
      </c>
    </row>
    <row r="364" spans="16:17">
      <c r="P364" t="s">
        <v>3703</v>
      </c>
      <c r="Q364" t="s">
        <v>3705</v>
      </c>
    </row>
    <row r="365" spans="16:17">
      <c r="P365" t="s">
        <v>3703</v>
      </c>
      <c r="Q365" t="s">
        <v>3704</v>
      </c>
    </row>
    <row r="366" spans="16:17">
      <c r="P366" t="s">
        <v>3703</v>
      </c>
      <c r="Q366" t="s">
        <v>3702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5632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4254</v>
      </c>
      <c r="B2" t="s">
        <v>4830</v>
      </c>
      <c r="C2" t="s">
        <v>1659</v>
      </c>
      <c r="D2" t="s">
        <v>4829</v>
      </c>
      <c r="E2" t="s">
        <v>4828</v>
      </c>
      <c r="F2" t="s">
        <v>4827</v>
      </c>
    </row>
    <row r="3" spans="1:6" ht="29">
      <c r="A3">
        <v>1</v>
      </c>
      <c r="B3" t="s">
        <v>4826</v>
      </c>
      <c r="C3" t="s">
        <v>4825</v>
      </c>
      <c r="D3" t="s">
        <v>4824</v>
      </c>
      <c r="E3" s="4" t="s">
        <v>4823</v>
      </c>
      <c r="F3" t="s">
        <v>4822</v>
      </c>
    </row>
    <row r="4" spans="1:6">
      <c r="A4">
        <v>2</v>
      </c>
      <c r="B4" t="s">
        <v>4821</v>
      </c>
      <c r="C4" t="s">
        <v>4820</v>
      </c>
      <c r="D4" t="s">
        <v>4819</v>
      </c>
      <c r="E4" t="s">
        <v>168</v>
      </c>
      <c r="F4" t="s">
        <v>4818</v>
      </c>
    </row>
    <row r="5" spans="1:6">
      <c r="A5">
        <v>3</v>
      </c>
      <c r="B5" t="s">
        <v>1840</v>
      </c>
      <c r="C5" t="s">
        <v>4817</v>
      </c>
      <c r="D5" t="s">
        <v>4816</v>
      </c>
      <c r="E5" t="s">
        <v>166</v>
      </c>
      <c r="F5" t="s">
        <v>4815</v>
      </c>
    </row>
    <row r="6" spans="1:6">
      <c r="A6">
        <v>4</v>
      </c>
      <c r="B6" t="s">
        <v>209</v>
      </c>
      <c r="C6" t="s">
        <v>4814</v>
      </c>
      <c r="D6" t="s">
        <v>4813</v>
      </c>
      <c r="E6" t="s">
        <v>166</v>
      </c>
      <c r="F6" t="s">
        <v>4812</v>
      </c>
    </row>
    <row r="7" spans="1:6">
      <c r="A7">
        <v>5</v>
      </c>
      <c r="B7" t="s">
        <v>262</v>
      </c>
      <c r="C7" t="s">
        <v>4811</v>
      </c>
      <c r="D7" t="s">
        <v>4810</v>
      </c>
      <c r="E7" t="s">
        <v>158</v>
      </c>
      <c r="F7" t="s">
        <v>4809</v>
      </c>
    </row>
    <row r="8" spans="1:6">
      <c r="A8">
        <v>6</v>
      </c>
      <c r="B8" t="s">
        <v>263</v>
      </c>
      <c r="C8" t="s">
        <v>4808</v>
      </c>
      <c r="D8" t="s">
        <v>4807</v>
      </c>
      <c r="E8" t="s">
        <v>158</v>
      </c>
      <c r="F8" t="s">
        <v>4806</v>
      </c>
    </row>
    <row r="9" spans="1:6">
      <c r="A9">
        <v>7</v>
      </c>
      <c r="B9" t="s">
        <v>197</v>
      </c>
      <c r="C9" t="s">
        <v>4805</v>
      </c>
      <c r="D9" t="s">
        <v>4804</v>
      </c>
      <c r="E9" t="s">
        <v>133</v>
      </c>
      <c r="F9" t="s">
        <v>4797</v>
      </c>
    </row>
    <row r="10" spans="1:6">
      <c r="A10">
        <v>8</v>
      </c>
      <c r="B10" t="s">
        <v>197</v>
      </c>
      <c r="C10" t="s">
        <v>4803</v>
      </c>
      <c r="D10" t="s">
        <v>4803</v>
      </c>
      <c r="E10" t="s">
        <v>274</v>
      </c>
      <c r="F10" t="s">
        <v>4802</v>
      </c>
    </row>
    <row r="11" spans="1:6">
      <c r="A11">
        <v>9</v>
      </c>
      <c r="B11" t="s">
        <v>270</v>
      </c>
      <c r="C11" t="s">
        <v>4801</v>
      </c>
      <c r="D11" t="s">
        <v>4800</v>
      </c>
      <c r="E11" t="s">
        <v>274</v>
      </c>
      <c r="F11" t="s">
        <v>4797</v>
      </c>
    </row>
    <row r="12" spans="1:6">
      <c r="A12">
        <v>10</v>
      </c>
      <c r="B12" t="s">
        <v>209</v>
      </c>
      <c r="C12" t="s">
        <v>4799</v>
      </c>
      <c r="D12" t="s">
        <v>4798</v>
      </c>
      <c r="E12" t="s">
        <v>167</v>
      </c>
      <c r="F12" t="s">
        <v>4797</v>
      </c>
    </row>
    <row r="13" spans="1:6">
      <c r="A13">
        <v>11</v>
      </c>
      <c r="B13" t="s">
        <v>1720</v>
      </c>
      <c r="C13" t="s">
        <v>4796</v>
      </c>
      <c r="D13" t="s">
        <v>4795</v>
      </c>
      <c r="E13" t="s">
        <v>137</v>
      </c>
      <c r="F13" t="s">
        <v>4792</v>
      </c>
    </row>
    <row r="14" spans="1:6">
      <c r="A14">
        <v>12</v>
      </c>
      <c r="B14" t="s">
        <v>1806</v>
      </c>
      <c r="C14" t="s">
        <v>4794</v>
      </c>
      <c r="D14" t="s">
        <v>4793</v>
      </c>
      <c r="E14" t="s">
        <v>154</v>
      </c>
      <c r="F14" t="s">
        <v>4792</v>
      </c>
    </row>
    <row r="16" spans="1:6">
      <c r="B16" t="s">
        <v>4791</v>
      </c>
    </row>
    <row r="17" spans="1:2">
      <c r="A17">
        <v>13</v>
      </c>
      <c r="B17" t="s">
        <v>4790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Historia de cambios</vt:lpstr>
      <vt:lpstr>BaseParametros</vt:lpstr>
      <vt:lpstr>BaseMetodos</vt:lpstr>
      <vt:lpstr>Info 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2026-06-25T14:20:00Z</dcterms:modified>
</cp:coreProperties>
</file>