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q\Desktop\PROYECTO ESTRATÓSFERA\Poster Datos y Figuras\Biología\"/>
    </mc:Choice>
  </mc:AlternateContent>
  <xr:revisionPtr revIDLastSave="0" documentId="13_ncr:1_{98A81C43-562D-46BF-83D8-9AB043277ECA}" xr6:coauthVersionLast="43" xr6:coauthVersionMax="43" xr10:uidLastSave="{00000000-0000-0000-0000-000000000000}"/>
  <bookViews>
    <workbookView xWindow="-120" yWindow="-120" windowWidth="20640" windowHeight="1116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J46" i="1"/>
  <c r="K46" i="1"/>
  <c r="L46" i="1"/>
  <c r="M46" i="1"/>
  <c r="C46" i="1"/>
  <c r="E18" i="1"/>
  <c r="E22" i="1"/>
  <c r="E32" i="1"/>
  <c r="C18" i="1"/>
  <c r="C22" i="1"/>
  <c r="C32" i="1"/>
  <c r="C19" i="1"/>
  <c r="C23" i="1"/>
  <c r="C33" i="1"/>
  <c r="C20" i="1"/>
  <c r="C24" i="1"/>
  <c r="C34" i="1"/>
  <c r="C21" i="1"/>
  <c r="C25" i="1"/>
  <c r="C35" i="1"/>
  <c r="C36" i="1"/>
  <c r="E39" i="1"/>
  <c r="AK3" i="1"/>
  <c r="E19" i="1"/>
  <c r="E23" i="1"/>
  <c r="E33" i="1"/>
  <c r="E40" i="1"/>
  <c r="AK4" i="1"/>
  <c r="E20" i="1"/>
  <c r="E24" i="1"/>
  <c r="E34" i="1"/>
  <c r="E41" i="1"/>
  <c r="AK5" i="1"/>
  <c r="E21" i="1"/>
  <c r="E25" i="1"/>
  <c r="E35" i="1"/>
  <c r="E42" i="1"/>
  <c r="AK6" i="1"/>
  <c r="AR7" i="1"/>
  <c r="AR8" i="1"/>
  <c r="F18" i="1"/>
  <c r="F22" i="1"/>
  <c r="F32" i="1"/>
  <c r="F39" i="1"/>
  <c r="AL3" i="1"/>
  <c r="F19" i="1"/>
  <c r="F23" i="1"/>
  <c r="F33" i="1"/>
  <c r="F40" i="1"/>
  <c r="AL4" i="1"/>
  <c r="F20" i="1"/>
  <c r="F24" i="1"/>
  <c r="F34" i="1"/>
  <c r="F41" i="1"/>
  <c r="AL5" i="1"/>
  <c r="F21" i="1"/>
  <c r="F25" i="1"/>
  <c r="F35" i="1"/>
  <c r="F42" i="1"/>
  <c r="AL6" i="1"/>
  <c r="AS7" i="1"/>
  <c r="AS8" i="1"/>
  <c r="G18" i="1"/>
  <c r="G22" i="1"/>
  <c r="G32" i="1"/>
  <c r="G39" i="1"/>
  <c r="AM3" i="1"/>
  <c r="G19" i="1"/>
  <c r="G23" i="1"/>
  <c r="G33" i="1"/>
  <c r="G40" i="1"/>
  <c r="AM4" i="1"/>
  <c r="G20" i="1"/>
  <c r="G24" i="1"/>
  <c r="G34" i="1"/>
  <c r="G41" i="1"/>
  <c r="AM5" i="1"/>
  <c r="G21" i="1"/>
  <c r="G25" i="1"/>
  <c r="G35" i="1"/>
  <c r="G42" i="1"/>
  <c r="AM6" i="1"/>
  <c r="AT7" i="1"/>
  <c r="AT8" i="1"/>
  <c r="H18" i="1"/>
  <c r="H22" i="1"/>
  <c r="H32" i="1"/>
  <c r="H39" i="1"/>
  <c r="AN3" i="1"/>
  <c r="H19" i="1"/>
  <c r="H23" i="1"/>
  <c r="H33" i="1"/>
  <c r="H40" i="1"/>
  <c r="AN4" i="1"/>
  <c r="H20" i="1"/>
  <c r="H24" i="1"/>
  <c r="H34" i="1"/>
  <c r="H41" i="1"/>
  <c r="AN5" i="1"/>
  <c r="H21" i="1"/>
  <c r="H25" i="1"/>
  <c r="H35" i="1"/>
  <c r="H42" i="1"/>
  <c r="AN6" i="1"/>
  <c r="AU7" i="1"/>
  <c r="AU8" i="1"/>
  <c r="I18" i="1"/>
  <c r="I22" i="1"/>
  <c r="I32" i="1"/>
  <c r="I39" i="1"/>
  <c r="AO3" i="1"/>
  <c r="I19" i="1"/>
  <c r="I23" i="1"/>
  <c r="I33" i="1"/>
  <c r="I40" i="1"/>
  <c r="AO4" i="1"/>
  <c r="I20" i="1"/>
  <c r="I24" i="1"/>
  <c r="I34" i="1"/>
  <c r="I41" i="1"/>
  <c r="AO5" i="1"/>
  <c r="I21" i="1"/>
  <c r="I25" i="1"/>
  <c r="I35" i="1"/>
  <c r="I42" i="1"/>
  <c r="AO6" i="1"/>
  <c r="AV7" i="1"/>
  <c r="AV8" i="1"/>
  <c r="J18" i="1"/>
  <c r="J22" i="1"/>
  <c r="J32" i="1"/>
  <c r="J39" i="1"/>
  <c r="AP3" i="1"/>
  <c r="J19" i="1"/>
  <c r="J23" i="1"/>
  <c r="J33" i="1"/>
  <c r="J40" i="1"/>
  <c r="AP4" i="1"/>
  <c r="J20" i="1"/>
  <c r="J24" i="1"/>
  <c r="J34" i="1"/>
  <c r="J41" i="1"/>
  <c r="AP5" i="1"/>
  <c r="J21" i="1"/>
  <c r="J25" i="1"/>
  <c r="J35" i="1"/>
  <c r="J42" i="1"/>
  <c r="AP6" i="1"/>
  <c r="AW7" i="1"/>
  <c r="AW8" i="1"/>
  <c r="C39" i="1"/>
  <c r="AJ3" i="1"/>
  <c r="C40" i="1"/>
  <c r="AJ4" i="1"/>
  <c r="C41" i="1"/>
  <c r="AJ5" i="1"/>
  <c r="C42" i="1"/>
  <c r="AJ6" i="1"/>
  <c r="AQ7" i="1"/>
  <c r="AQ8" i="1"/>
  <c r="AP15" i="1"/>
  <c r="AP16" i="1"/>
  <c r="AP17" i="1"/>
  <c r="AP18" i="1"/>
  <c r="AW18" i="1"/>
  <c r="AO15" i="1"/>
  <c r="AO16" i="1"/>
  <c r="AO17" i="1"/>
  <c r="AO18" i="1"/>
  <c r="AV18" i="1"/>
  <c r="AN15" i="1"/>
  <c r="AN16" i="1"/>
  <c r="AN17" i="1"/>
  <c r="AN18" i="1"/>
  <c r="AU18" i="1"/>
  <c r="AM15" i="1"/>
  <c r="AM16" i="1"/>
  <c r="AM17" i="1"/>
  <c r="AM18" i="1"/>
  <c r="AT18" i="1"/>
  <c r="AL15" i="1"/>
  <c r="AL16" i="1"/>
  <c r="AL17" i="1"/>
  <c r="AL18" i="1"/>
  <c r="AS18" i="1"/>
  <c r="AK15" i="1"/>
  <c r="AK16" i="1"/>
  <c r="AK17" i="1"/>
  <c r="AK18" i="1"/>
  <c r="AR18" i="1"/>
  <c r="AJ15" i="1"/>
  <c r="AJ16" i="1"/>
  <c r="AJ17" i="1"/>
  <c r="AJ18" i="1"/>
  <c r="AQ18" i="1"/>
  <c r="AP9" i="1"/>
  <c r="AP10" i="1"/>
  <c r="AP11" i="1"/>
  <c r="AP12" i="1"/>
  <c r="AW12" i="1"/>
  <c r="AO9" i="1"/>
  <c r="AO10" i="1"/>
  <c r="AO11" i="1"/>
  <c r="AO12" i="1"/>
  <c r="AV12" i="1"/>
  <c r="AN9" i="1"/>
  <c r="AN10" i="1"/>
  <c r="AN11" i="1"/>
  <c r="AN12" i="1"/>
  <c r="AU12" i="1"/>
  <c r="AM9" i="1"/>
  <c r="AM10" i="1"/>
  <c r="AM11" i="1"/>
  <c r="AM12" i="1"/>
  <c r="AT12" i="1"/>
  <c r="AL9" i="1"/>
  <c r="AL10" i="1"/>
  <c r="AL11" i="1"/>
  <c r="AL12" i="1"/>
  <c r="AS12" i="1"/>
  <c r="AK9" i="1"/>
  <c r="AK10" i="1"/>
  <c r="AK11" i="1"/>
  <c r="AK12" i="1"/>
  <c r="AR12" i="1"/>
  <c r="AJ9" i="1"/>
  <c r="AJ10" i="1"/>
  <c r="AJ11" i="1"/>
  <c r="AJ12" i="1"/>
  <c r="AQ12" i="1"/>
  <c r="AR6" i="1"/>
  <c r="AS6" i="1"/>
  <c r="AT6" i="1"/>
  <c r="AU6" i="1"/>
  <c r="AV6" i="1"/>
  <c r="AW6" i="1"/>
  <c r="AQ6" i="1"/>
  <c r="X18" i="1"/>
  <c r="W18" i="1"/>
  <c r="V18" i="1"/>
  <c r="U18" i="1"/>
  <c r="T18" i="1"/>
  <c r="X12" i="1"/>
  <c r="W12" i="1"/>
  <c r="V12" i="1"/>
  <c r="U12" i="1"/>
  <c r="T12" i="1"/>
  <c r="U6" i="1"/>
  <c r="V6" i="1"/>
  <c r="W6" i="1"/>
  <c r="X6" i="1"/>
  <c r="T6" i="1"/>
  <c r="M25" i="1"/>
  <c r="L25" i="1"/>
  <c r="K25" i="1"/>
  <c r="D25" i="1"/>
  <c r="M24" i="1"/>
  <c r="L24" i="1"/>
  <c r="K24" i="1"/>
  <c r="D24" i="1"/>
  <c r="M23" i="1"/>
  <c r="L23" i="1"/>
  <c r="K23" i="1"/>
  <c r="D23" i="1"/>
  <c r="M22" i="1"/>
  <c r="L22" i="1"/>
  <c r="K22" i="1"/>
  <c r="D22" i="1"/>
  <c r="M21" i="1"/>
  <c r="M35" i="1"/>
  <c r="L21" i="1"/>
  <c r="L35" i="1"/>
  <c r="K21" i="1"/>
  <c r="K35" i="1"/>
  <c r="D21" i="1"/>
  <c r="D35" i="1"/>
  <c r="M20" i="1"/>
  <c r="M34" i="1"/>
  <c r="L20" i="1"/>
  <c r="L34" i="1"/>
  <c r="K20" i="1"/>
  <c r="K34" i="1"/>
  <c r="D20" i="1"/>
  <c r="D34" i="1"/>
  <c r="M19" i="1"/>
  <c r="L19" i="1"/>
  <c r="K19" i="1"/>
  <c r="K33" i="1"/>
  <c r="D19" i="1"/>
  <c r="M18" i="1"/>
  <c r="L18" i="1"/>
  <c r="L32" i="1"/>
  <c r="K18" i="1"/>
  <c r="D18" i="1"/>
  <c r="D32" i="1"/>
  <c r="M16" i="1"/>
  <c r="M17" i="1"/>
  <c r="L16" i="1"/>
  <c r="L17" i="1"/>
  <c r="K16" i="1"/>
  <c r="K17" i="1"/>
  <c r="J16" i="1"/>
  <c r="J17" i="1"/>
  <c r="I16" i="1"/>
  <c r="I17" i="1"/>
  <c r="H16" i="1"/>
  <c r="H17" i="1"/>
  <c r="G16" i="1"/>
  <c r="G17" i="1"/>
  <c r="F16" i="1"/>
  <c r="F17" i="1"/>
  <c r="E16" i="1"/>
  <c r="E17" i="1"/>
  <c r="D16" i="1"/>
  <c r="D17" i="1"/>
  <c r="C16" i="1"/>
  <c r="C17" i="1"/>
  <c r="M15" i="1"/>
  <c r="L15" i="1"/>
  <c r="K15" i="1"/>
  <c r="J15" i="1"/>
  <c r="I15" i="1"/>
  <c r="H15" i="1"/>
  <c r="G15" i="1"/>
  <c r="F15" i="1"/>
  <c r="E15" i="1"/>
  <c r="D15" i="1"/>
  <c r="C15" i="1"/>
  <c r="M13" i="1"/>
  <c r="M14" i="1"/>
  <c r="L13" i="1"/>
  <c r="L14" i="1"/>
  <c r="K13" i="1"/>
  <c r="K14" i="1"/>
  <c r="J13" i="1"/>
  <c r="J14" i="1"/>
  <c r="I13" i="1"/>
  <c r="I14" i="1"/>
  <c r="H13" i="1"/>
  <c r="H14" i="1"/>
  <c r="G13" i="1"/>
  <c r="G14" i="1"/>
  <c r="F13" i="1"/>
  <c r="F14" i="1"/>
  <c r="E13" i="1"/>
  <c r="E14" i="1"/>
  <c r="D13" i="1"/>
  <c r="D14" i="1"/>
  <c r="C13" i="1"/>
  <c r="C14" i="1"/>
  <c r="M12" i="1"/>
  <c r="L12" i="1"/>
  <c r="K12" i="1"/>
  <c r="J12" i="1"/>
  <c r="I12" i="1"/>
  <c r="H12" i="1"/>
  <c r="G12" i="1"/>
  <c r="F12" i="1"/>
  <c r="E12" i="1"/>
  <c r="D12" i="1"/>
  <c r="C12" i="1"/>
  <c r="D33" i="1"/>
  <c r="D37" i="1"/>
  <c r="D38" i="1"/>
  <c r="L33" i="1"/>
  <c r="L37" i="1"/>
  <c r="L38" i="1"/>
  <c r="J26" i="1"/>
  <c r="H27" i="1"/>
  <c r="H28" i="1"/>
  <c r="E30" i="1"/>
  <c r="E31" i="1"/>
  <c r="I30" i="1"/>
  <c r="I31" i="1"/>
  <c r="M30" i="1"/>
  <c r="M31" i="1"/>
  <c r="G30" i="1"/>
  <c r="G31" i="1"/>
  <c r="F29" i="1"/>
  <c r="J29" i="1"/>
  <c r="D29" i="1"/>
  <c r="H29" i="1"/>
  <c r="L29" i="1"/>
  <c r="E26" i="1"/>
  <c r="I26" i="1"/>
  <c r="M26" i="1"/>
  <c r="E29" i="1"/>
  <c r="I36" i="1"/>
  <c r="C27" i="1"/>
  <c r="C28" i="1"/>
  <c r="G27" i="1"/>
  <c r="G28" i="1"/>
  <c r="M27" i="1"/>
  <c r="M28" i="1"/>
  <c r="C29" i="1"/>
  <c r="G29" i="1"/>
  <c r="K29" i="1"/>
  <c r="I29" i="1"/>
  <c r="G26" i="1"/>
  <c r="M29" i="1"/>
  <c r="M32" i="1"/>
  <c r="M33" i="1"/>
  <c r="I27" i="1"/>
  <c r="I28" i="1"/>
  <c r="D27" i="1"/>
  <c r="D28" i="1"/>
  <c r="J30" i="1"/>
  <c r="J31" i="1"/>
  <c r="G36" i="1"/>
  <c r="G37" i="1"/>
  <c r="G38" i="1"/>
  <c r="K32" i="1"/>
  <c r="K27" i="1"/>
  <c r="K28" i="1"/>
  <c r="C26" i="1"/>
  <c r="K26" i="1"/>
  <c r="E27" i="1"/>
  <c r="E28" i="1"/>
  <c r="C30" i="1"/>
  <c r="C31" i="1"/>
  <c r="K30" i="1"/>
  <c r="K31" i="1"/>
  <c r="H36" i="1"/>
  <c r="F27" i="1"/>
  <c r="F28" i="1"/>
  <c r="J27" i="1"/>
  <c r="J28" i="1"/>
  <c r="L27" i="1"/>
  <c r="L28" i="1"/>
  <c r="D30" i="1"/>
  <c r="D31" i="1"/>
  <c r="H30" i="1"/>
  <c r="H31" i="1"/>
  <c r="L30" i="1"/>
  <c r="L31" i="1"/>
  <c r="F26" i="1"/>
  <c r="F30" i="1"/>
  <c r="F31" i="1"/>
  <c r="D36" i="1"/>
  <c r="L36" i="1"/>
  <c r="D26" i="1"/>
  <c r="H26" i="1"/>
  <c r="L26" i="1"/>
  <c r="C37" i="1"/>
  <c r="C38" i="1"/>
  <c r="I37" i="1"/>
  <c r="I38" i="1"/>
  <c r="M36" i="1"/>
  <c r="M37" i="1"/>
  <c r="M38" i="1"/>
  <c r="M42" i="1"/>
  <c r="J37" i="1"/>
  <c r="J38" i="1"/>
  <c r="J36" i="1"/>
  <c r="E37" i="1"/>
  <c r="E38" i="1"/>
  <c r="E36" i="1"/>
  <c r="K36" i="1"/>
  <c r="K37" i="1"/>
  <c r="K38" i="1"/>
  <c r="H37" i="1"/>
  <c r="H38" i="1"/>
  <c r="F37" i="1"/>
  <c r="F38" i="1"/>
  <c r="F36" i="1"/>
  <c r="M40" i="1"/>
  <c r="D42" i="1"/>
  <c r="L39" i="1"/>
  <c r="K39" i="1"/>
  <c r="K40" i="1"/>
  <c r="D41" i="1"/>
  <c r="M41" i="1"/>
  <c r="L41" i="1"/>
  <c r="H43" i="1"/>
  <c r="D39" i="1"/>
  <c r="M39" i="1"/>
  <c r="L42" i="1"/>
  <c r="D40" i="1"/>
  <c r="L40" i="1"/>
  <c r="K41" i="1"/>
  <c r="K42" i="1"/>
  <c r="C44" i="1"/>
  <c r="C45" i="1"/>
  <c r="C43" i="1"/>
  <c r="D43" i="1"/>
  <c r="D44" i="1"/>
  <c r="D45" i="1"/>
  <c r="I44" i="1"/>
  <c r="I45" i="1"/>
  <c r="M44" i="1"/>
  <c r="M45" i="1"/>
  <c r="L43" i="1"/>
  <c r="J43" i="1"/>
  <c r="F43" i="1"/>
  <c r="G44" i="1"/>
  <c r="G45" i="1"/>
  <c r="K44" i="1"/>
  <c r="K45" i="1"/>
  <c r="F44" i="1"/>
  <c r="F45" i="1"/>
  <c r="H44" i="1"/>
  <c r="H45" i="1"/>
  <c r="E43" i="1"/>
  <c r="E44" i="1"/>
  <c r="E45" i="1"/>
  <c r="L44" i="1"/>
  <c r="L45" i="1"/>
  <c r="G43" i="1"/>
  <c r="J44" i="1"/>
  <c r="J45" i="1"/>
  <c r="K43" i="1"/>
  <c r="M43" i="1"/>
  <c r="I43" i="1"/>
</calcChain>
</file>

<file path=xl/sharedStrings.xml><?xml version="1.0" encoding="utf-8"?>
<sst xmlns="http://schemas.openxmlformats.org/spreadsheetml/2006/main" count="57" uniqueCount="36">
  <si>
    <t>C-</t>
  </si>
  <si>
    <t xml:space="preserve"> Abs Bgal</t>
  </si>
  <si>
    <t>Abs FA</t>
  </si>
  <si>
    <t xml:space="preserve">Abs Bgal media </t>
  </si>
  <si>
    <t>D.E</t>
  </si>
  <si>
    <t>E.E</t>
  </si>
  <si>
    <t>Abs Pasa media</t>
  </si>
  <si>
    <t>U.E. Bgal</t>
  </si>
  <si>
    <t>U.E. FA</t>
  </si>
  <si>
    <t>U.E Bgal media</t>
  </si>
  <si>
    <t>U.E.Pasa media</t>
  </si>
  <si>
    <t>R</t>
  </si>
  <si>
    <t>I</t>
  </si>
  <si>
    <r>
      <t xml:space="preserve">SOS-chromotest </t>
    </r>
    <r>
      <rPr>
        <b/>
        <i/>
        <sz val="10"/>
        <rFont val="Arial"/>
        <family val="2"/>
      </rPr>
      <t>E. coli</t>
    </r>
    <r>
      <rPr>
        <b/>
        <sz val="10"/>
        <rFont val="Arial"/>
        <family val="2"/>
      </rPr>
      <t xml:space="preserve"> PQ-37 UVA-UVB</t>
    </r>
  </si>
  <si>
    <t>Noviembre 05 de 2013 [P-NQ]</t>
  </si>
  <si>
    <r>
      <t>Dosis irradiación UVA (J/cm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</si>
  <si>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Dosis irradiación UVB (J/cm2)</t>
  </si>
  <si>
    <t>FI-UVB</t>
  </si>
  <si>
    <t>bgal-UVB</t>
  </si>
  <si>
    <t>fa-UVB</t>
  </si>
  <si>
    <t>FI-UVA</t>
  </si>
  <si>
    <t>bgal-UVA</t>
  </si>
  <si>
    <t>fa-UVA</t>
  </si>
  <si>
    <t>0.5-UVA</t>
  </si>
  <si>
    <t>1-UVA</t>
  </si>
  <si>
    <t>1.5-UVA</t>
  </si>
  <si>
    <t>2-UVA</t>
  </si>
  <si>
    <t>4-UVA</t>
  </si>
  <si>
    <t>6-UVA</t>
  </si>
  <si>
    <t xml:space="preserve">C-[UVA] </t>
  </si>
  <si>
    <t>C-[UVB]</t>
  </si>
  <si>
    <t>0.002-UVB</t>
  </si>
  <si>
    <t>0.008-UVB</t>
  </si>
  <si>
    <t>0.018-UVB</t>
  </si>
  <si>
    <t>0.05-UVB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</si>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</sst>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8" tint="0.39997558519241921"/>
        <b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34"/>
      </patternFill>
    </fill>
    <fill>
      <patternFill patternType="solid">
        <fgColor theme="8" tint="0.39997558519241921"/>
        <bgColor indexed="3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ck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3"/>
      </bottom>
      <diagonal/>
    </border>
    <border>
      <left style="medium">
        <color indexed="64"/>
      </left>
      <right style="thin">
        <color indexed="63"/>
      </right>
      <top/>
      <bottom style="medium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1" fillId="6" borderId="14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0" fillId="5" borderId="12" xfId="0" applyNumberFormat="1" applyFont="1" applyFill="1" applyBorder="1" applyAlignment="1">
      <alignment horizontal="center"/>
    </xf>
    <xf numFmtId="164" fontId="0" fillId="5" borderId="21" xfId="0" applyNumberFormat="1" applyFont="1" applyFill="1" applyBorder="1" applyAlignment="1">
      <alignment horizontal="center"/>
    </xf>
    <xf numFmtId="164" fontId="0" fillId="5" borderId="14" xfId="0" applyNumberFormat="1" applyFont="1" applyFill="1" applyBorder="1" applyAlignment="1">
      <alignment horizontal="center"/>
    </xf>
    <xf numFmtId="166" fontId="0" fillId="5" borderId="12" xfId="0" applyNumberFormat="1" applyFont="1" applyFill="1" applyBorder="1" applyAlignment="1">
      <alignment horizontal="center"/>
    </xf>
    <xf numFmtId="166" fontId="0" fillId="5" borderId="21" xfId="0" applyNumberFormat="1" applyFont="1" applyFill="1" applyBorder="1" applyAlignment="1">
      <alignment horizontal="center"/>
    </xf>
    <xf numFmtId="166" fontId="1" fillId="6" borderId="14" xfId="0" applyNumberFormat="1" applyFont="1" applyFill="1" applyBorder="1" applyAlignment="1">
      <alignment horizontal="center"/>
    </xf>
    <xf numFmtId="166" fontId="0" fillId="2" borderId="12" xfId="0" applyNumberFormat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165" fontId="0" fillId="0" borderId="33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4" fontId="1" fillId="6" borderId="39" xfId="0" applyNumberFormat="1" applyFont="1" applyFill="1" applyBorder="1" applyAlignment="1">
      <alignment horizontal="center"/>
    </xf>
    <xf numFmtId="164" fontId="1" fillId="6" borderId="40" xfId="0" applyNumberFormat="1" applyFont="1" applyFill="1" applyBorder="1" applyAlignment="1">
      <alignment horizontal="center"/>
    </xf>
    <xf numFmtId="164" fontId="0" fillId="2" borderId="41" xfId="0" applyNumberFormat="1" applyFont="1" applyFill="1" applyBorder="1" applyAlignment="1">
      <alignment horizontal="center"/>
    </xf>
    <xf numFmtId="164" fontId="0" fillId="2" borderId="42" xfId="0" applyNumberFormat="1" applyFont="1" applyFill="1" applyBorder="1" applyAlignment="1">
      <alignment horizontal="center"/>
    </xf>
    <xf numFmtId="164" fontId="1" fillId="6" borderId="41" xfId="0" applyNumberFormat="1" applyFont="1" applyFill="1" applyBorder="1" applyAlignment="1">
      <alignment horizontal="center"/>
    </xf>
    <xf numFmtId="164" fontId="1" fillId="6" borderId="42" xfId="0" applyNumberFormat="1" applyFont="1" applyFill="1" applyBorder="1" applyAlignment="1">
      <alignment horizontal="center"/>
    </xf>
    <xf numFmtId="164" fontId="0" fillId="5" borderId="41" xfId="0" applyNumberFormat="1" applyFont="1" applyFill="1" applyBorder="1" applyAlignment="1">
      <alignment horizontal="center"/>
    </xf>
    <xf numFmtId="164" fontId="0" fillId="5" borderId="42" xfId="0" applyNumberFormat="1" applyFont="1" applyFill="1" applyBorder="1" applyAlignment="1">
      <alignment horizontal="center"/>
    </xf>
    <xf numFmtId="164" fontId="0" fillId="5" borderId="43" xfId="0" applyNumberFormat="1" applyFont="1" applyFill="1" applyBorder="1" applyAlignment="1">
      <alignment horizontal="center"/>
    </xf>
    <xf numFmtId="164" fontId="0" fillId="5" borderId="44" xfId="0" applyNumberFormat="1" applyFont="1" applyFill="1" applyBorder="1" applyAlignment="1">
      <alignment horizontal="center"/>
    </xf>
    <xf numFmtId="164" fontId="0" fillId="5" borderId="39" xfId="0" applyNumberFormat="1" applyFont="1" applyFill="1" applyBorder="1" applyAlignment="1">
      <alignment horizontal="center"/>
    </xf>
    <xf numFmtId="164" fontId="0" fillId="5" borderId="40" xfId="0" applyNumberFormat="1" applyFont="1" applyFill="1" applyBorder="1" applyAlignment="1">
      <alignment horizontal="center"/>
    </xf>
    <xf numFmtId="166" fontId="0" fillId="5" borderId="41" xfId="0" applyNumberFormat="1" applyFont="1" applyFill="1" applyBorder="1" applyAlignment="1">
      <alignment horizontal="center"/>
    </xf>
    <xf numFmtId="166" fontId="0" fillId="5" borderId="42" xfId="0" applyNumberFormat="1" applyFont="1" applyFill="1" applyBorder="1" applyAlignment="1">
      <alignment horizontal="center"/>
    </xf>
    <xf numFmtId="166" fontId="0" fillId="5" borderId="43" xfId="0" applyNumberFormat="1" applyFont="1" applyFill="1" applyBorder="1" applyAlignment="1">
      <alignment horizontal="center"/>
    </xf>
    <xf numFmtId="166" fontId="0" fillId="5" borderId="44" xfId="0" applyNumberFormat="1" applyFont="1" applyFill="1" applyBorder="1" applyAlignment="1">
      <alignment horizontal="center"/>
    </xf>
    <xf numFmtId="166" fontId="1" fillId="6" borderId="45" xfId="0" applyNumberFormat="1" applyFont="1" applyFill="1" applyBorder="1" applyAlignment="1">
      <alignment horizontal="center"/>
    </xf>
    <xf numFmtId="166" fontId="1" fillId="6" borderId="40" xfId="0" applyNumberFormat="1" applyFont="1" applyFill="1" applyBorder="1" applyAlignment="1">
      <alignment horizontal="center"/>
    </xf>
    <xf numFmtId="166" fontId="0" fillId="2" borderId="39" xfId="0" applyNumberFormat="1" applyFont="1" applyFill="1" applyBorder="1" applyAlignment="1">
      <alignment horizontal="center"/>
    </xf>
    <xf numFmtId="166" fontId="0" fillId="2" borderId="42" xfId="0" applyNumberFormat="1" applyFont="1" applyFill="1" applyBorder="1" applyAlignment="1">
      <alignment horizontal="center"/>
    </xf>
    <xf numFmtId="166" fontId="0" fillId="2" borderId="41" xfId="0" applyNumberFormat="1" applyFont="1" applyFill="1" applyBorder="1" applyAlignment="1">
      <alignment horizontal="center"/>
    </xf>
    <xf numFmtId="166" fontId="1" fillId="6" borderId="39" xfId="0" applyNumberFormat="1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8" borderId="5" xfId="0" applyNumberFormat="1" applyFont="1" applyFill="1" applyBorder="1" applyAlignment="1">
      <alignment horizontal="center"/>
    </xf>
    <xf numFmtId="164" fontId="1" fillId="7" borderId="32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center" wrapText="1"/>
    </xf>
    <xf numFmtId="164" fontId="1" fillId="9" borderId="5" xfId="0" applyNumberFormat="1" applyFont="1" applyFill="1" applyBorder="1" applyAlignment="1">
      <alignment horizontal="center"/>
    </xf>
    <xf numFmtId="164" fontId="1" fillId="7" borderId="47" xfId="0" applyNumberFormat="1" applyFont="1" applyFill="1" applyBorder="1" applyAlignment="1">
      <alignment horizontal="center" vertical="center" wrapText="1"/>
    </xf>
    <xf numFmtId="164" fontId="1" fillId="9" borderId="47" xfId="0" applyNumberFormat="1" applyFont="1" applyFill="1" applyBorder="1" applyAlignment="1">
      <alignment horizontal="center"/>
    </xf>
    <xf numFmtId="164" fontId="1" fillId="7" borderId="48" xfId="0" applyNumberFormat="1" applyFont="1" applyFill="1" applyBorder="1" applyAlignment="1">
      <alignment horizontal="center"/>
    </xf>
    <xf numFmtId="164" fontId="1" fillId="8" borderId="47" xfId="0" applyNumberFormat="1" applyFont="1" applyFill="1" applyBorder="1" applyAlignment="1">
      <alignment horizontal="center"/>
    </xf>
    <xf numFmtId="164" fontId="1" fillId="7" borderId="49" xfId="0" applyNumberFormat="1" applyFont="1" applyFill="1" applyBorder="1" applyAlignment="1">
      <alignment horizontal="center"/>
    </xf>
    <xf numFmtId="167" fontId="0" fillId="0" borderId="0" xfId="0" applyNumberFormat="1"/>
    <xf numFmtId="0" fontId="2" fillId="2" borderId="1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6" fontId="0" fillId="2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23991164697368E-2"/>
          <c:y val="3.1657251574364637E-2"/>
          <c:w val="0.81130356111692092"/>
          <c:h val="0.82251961655305017"/>
        </c:manualLayout>
      </c:layout>
      <c:lineChart>
        <c:grouping val="standard"/>
        <c:varyColors val="0"/>
        <c:ser>
          <c:idx val="1"/>
          <c:order val="1"/>
          <c:tx>
            <c:strRef>
              <c:f>Hoja1!$O$7</c:f>
              <c:strCache>
                <c:ptCount val="1"/>
                <c:pt idx="0">
                  <c:v>bgal-UVB</c:v>
                </c:pt>
              </c:strCache>
            </c:strRef>
          </c:tx>
          <c:cat>
            <c:strRef>
              <c:f>Hoja1!$O$2:$S$2</c:f>
              <c:strCache>
                <c:ptCount val="5"/>
                <c:pt idx="0">
                  <c:v>C-</c:v>
                </c:pt>
                <c:pt idx="1">
                  <c:v>0,002</c:v>
                </c:pt>
                <c:pt idx="2">
                  <c:v>0,008</c:v>
                </c:pt>
                <c:pt idx="3">
                  <c:v>0,018</c:v>
                </c:pt>
                <c:pt idx="4">
                  <c:v>0,05</c:v>
                </c:pt>
              </c:strCache>
            </c:strRef>
          </c:cat>
          <c:val>
            <c:numRef>
              <c:f>Hoja1!$T$12:$X$12</c:f>
              <c:numCache>
                <c:formatCode>0.000</c:formatCode>
                <c:ptCount val="5"/>
                <c:pt idx="0">
                  <c:v>2.4350000000000001</c:v>
                </c:pt>
                <c:pt idx="1">
                  <c:v>24.505000000000003</c:v>
                </c:pt>
                <c:pt idx="2">
                  <c:v>23.872499999999999</c:v>
                </c:pt>
                <c:pt idx="3">
                  <c:v>19.577500000000001</c:v>
                </c:pt>
                <c:pt idx="4">
                  <c:v>7.4850000000000003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3-46C6-B959-EF3920EB0456}"/>
            </c:ext>
          </c:extLst>
        </c:ser>
        <c:ser>
          <c:idx val="2"/>
          <c:order val="2"/>
          <c:tx>
            <c:strRef>
              <c:f>Hoja1!$O$13</c:f>
              <c:strCache>
                <c:ptCount val="1"/>
                <c:pt idx="0">
                  <c:v>fa-UVB</c:v>
                </c:pt>
              </c:strCache>
            </c:strRef>
          </c:tx>
          <c:cat>
            <c:strRef>
              <c:f>Hoja1!$O$2:$S$2</c:f>
              <c:strCache>
                <c:ptCount val="5"/>
                <c:pt idx="0">
                  <c:v>C-</c:v>
                </c:pt>
                <c:pt idx="1">
                  <c:v>0,002</c:v>
                </c:pt>
                <c:pt idx="2">
                  <c:v>0,008</c:v>
                </c:pt>
                <c:pt idx="3">
                  <c:v>0,018</c:v>
                </c:pt>
                <c:pt idx="4">
                  <c:v>0,05</c:v>
                </c:pt>
              </c:strCache>
            </c:strRef>
          </c:cat>
          <c:val>
            <c:numRef>
              <c:f>Hoja1!$T$18:$X$18</c:f>
              <c:numCache>
                <c:formatCode>0.000</c:formatCode>
                <c:ptCount val="5"/>
                <c:pt idx="0">
                  <c:v>1.6243750000000001</c:v>
                </c:pt>
                <c:pt idx="1">
                  <c:v>0.80500000000000016</c:v>
                </c:pt>
                <c:pt idx="2">
                  <c:v>0.72812499999999991</c:v>
                </c:pt>
                <c:pt idx="3">
                  <c:v>0.42374999999999996</c:v>
                </c:pt>
                <c:pt idx="4">
                  <c:v>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3-46C6-B959-EF3920E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0368"/>
        <c:axId val="104830464"/>
      </c:lineChart>
      <c:lineChart>
        <c:grouping val="standard"/>
        <c:varyColors val="0"/>
        <c:ser>
          <c:idx val="0"/>
          <c:order val="0"/>
          <c:tx>
            <c:strRef>
              <c:f>Hoja1!$O$1</c:f>
              <c:strCache>
                <c:ptCount val="1"/>
                <c:pt idx="0">
                  <c:v>FI-UVB</c:v>
                </c:pt>
              </c:strCache>
            </c:strRef>
          </c:tx>
          <c:cat>
            <c:strRef>
              <c:f>Hoja1!$O$2:$S$2</c:f>
              <c:strCache>
                <c:ptCount val="5"/>
                <c:pt idx="0">
                  <c:v>C-</c:v>
                </c:pt>
                <c:pt idx="1">
                  <c:v>0,002</c:v>
                </c:pt>
                <c:pt idx="2">
                  <c:v>0,008</c:v>
                </c:pt>
                <c:pt idx="3">
                  <c:v>0,018</c:v>
                </c:pt>
                <c:pt idx="4">
                  <c:v>0,05</c:v>
                </c:pt>
              </c:strCache>
            </c:strRef>
          </c:cat>
          <c:val>
            <c:numRef>
              <c:f>Hoja1!$T$6:$X$6</c:f>
              <c:numCache>
                <c:formatCode>0.000</c:formatCode>
                <c:ptCount val="5"/>
                <c:pt idx="0">
                  <c:v>1</c:v>
                </c:pt>
                <c:pt idx="1">
                  <c:v>20.491212861108934</c:v>
                </c:pt>
                <c:pt idx="2">
                  <c:v>21.663576163513518</c:v>
                </c:pt>
                <c:pt idx="3">
                  <c:v>31.144403307037489</c:v>
                </c:pt>
                <c:pt idx="4">
                  <c:v>15.214968896324208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3-46C6-B959-EF3920E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05728"/>
        <c:axId val="104834560"/>
      </c:lineChart>
      <c:catAx>
        <c:axId val="1048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O" sz="1400"/>
                  <a:t>Dosis UVB (J/cm2)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830464"/>
        <c:crosses val="autoZero"/>
        <c:auto val="1"/>
        <c:lblAlgn val="ctr"/>
        <c:lblOffset val="100"/>
        <c:noMultiLvlLbl val="0"/>
      </c:catAx>
      <c:valAx>
        <c:axId val="104830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O" sz="1400"/>
                  <a:t>UE</a:t>
                </a:r>
              </a:p>
            </c:rich>
          </c:tx>
          <c:layout>
            <c:manualLayout>
              <c:xMode val="edge"/>
              <c:yMode val="edge"/>
              <c:x val="2.3522011180784758E-2"/>
              <c:y val="0.37817637593054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810368"/>
        <c:crosses val="autoZero"/>
        <c:crossBetween val="between"/>
      </c:valAx>
      <c:valAx>
        <c:axId val="104834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O" sz="1400"/>
                  <a:t>FI</a:t>
                </a:r>
              </a:p>
            </c:rich>
          </c:tx>
          <c:layout>
            <c:manualLayout>
              <c:xMode val="edge"/>
              <c:yMode val="edge"/>
              <c:x val="0.828915793330538"/>
              <c:y val="0.4010025552203526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905728"/>
        <c:crosses val="max"/>
        <c:crossBetween val="between"/>
      </c:valAx>
      <c:catAx>
        <c:axId val="1049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345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5436997108463412"/>
          <c:y val="0.50249673384868809"/>
          <c:w val="0.15305174190133991"/>
          <c:h val="0.21671438761262582"/>
        </c:manualLayout>
      </c:layout>
      <c:overlay val="0"/>
      <c:txPr>
        <a:bodyPr/>
        <a:lstStyle/>
        <a:p>
          <a:pPr>
            <a:defRPr sz="1600"/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23991164697368E-2"/>
          <c:y val="3.1657251574364637E-2"/>
          <c:w val="0.81130356111692092"/>
          <c:h val="0.82251961655305017"/>
        </c:manualLayout>
      </c:layout>
      <c:lineChart>
        <c:grouping val="standard"/>
        <c:varyColors val="0"/>
        <c:ser>
          <c:idx val="1"/>
          <c:order val="1"/>
          <c:tx>
            <c:strRef>
              <c:f>Hoja1!$AJ$7</c:f>
              <c:strCache>
                <c:ptCount val="1"/>
                <c:pt idx="0">
                  <c:v>bgal-UVA</c:v>
                </c:pt>
              </c:strCache>
            </c:strRef>
          </c:tx>
          <c:cat>
            <c:strRef>
              <c:f>Hoja1!$AJ$14:$AP$14</c:f>
              <c:strCache>
                <c:ptCount val="7"/>
                <c:pt idx="0">
                  <c:v>C-</c:v>
                </c:pt>
                <c:pt idx="1">
                  <c:v>0,500</c:v>
                </c:pt>
                <c:pt idx="2">
                  <c:v>1,000</c:v>
                </c:pt>
                <c:pt idx="3">
                  <c:v>1,500</c:v>
                </c:pt>
                <c:pt idx="4">
                  <c:v>2,000</c:v>
                </c:pt>
                <c:pt idx="5">
                  <c:v>4,000</c:v>
                </c:pt>
                <c:pt idx="6">
                  <c:v>6,000</c:v>
                </c:pt>
              </c:strCache>
            </c:strRef>
          </c:cat>
          <c:val>
            <c:numRef>
              <c:f>Hoja1!$AQ$12:$AW$12</c:f>
              <c:numCache>
                <c:formatCode>0.00000</c:formatCode>
                <c:ptCount val="7"/>
                <c:pt idx="0">
                  <c:v>2.4350000000000001</c:v>
                </c:pt>
                <c:pt idx="1">
                  <c:v>8.9199999999999982</c:v>
                </c:pt>
                <c:pt idx="2">
                  <c:v>10.844375000000001</c:v>
                </c:pt>
                <c:pt idx="3">
                  <c:v>10.17625</c:v>
                </c:pt>
                <c:pt idx="4">
                  <c:v>9.9362500000000011</c:v>
                </c:pt>
                <c:pt idx="5">
                  <c:v>1.2168749999999999</c:v>
                </c:pt>
                <c:pt idx="6">
                  <c:v>1.1756249999999999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F-48D6-8513-624A14A1F145}"/>
            </c:ext>
          </c:extLst>
        </c:ser>
        <c:ser>
          <c:idx val="2"/>
          <c:order val="2"/>
          <c:tx>
            <c:strRef>
              <c:f>Hoja1!$AJ$13</c:f>
              <c:strCache>
                <c:ptCount val="1"/>
                <c:pt idx="0">
                  <c:v>fa-UVA</c:v>
                </c:pt>
              </c:strCache>
            </c:strRef>
          </c:tx>
          <c:cat>
            <c:strRef>
              <c:f>Hoja1!$AJ$14:$AP$14</c:f>
              <c:strCache>
                <c:ptCount val="7"/>
                <c:pt idx="0">
                  <c:v>C-</c:v>
                </c:pt>
                <c:pt idx="1">
                  <c:v>0,500</c:v>
                </c:pt>
                <c:pt idx="2">
                  <c:v>1,000</c:v>
                </c:pt>
                <c:pt idx="3">
                  <c:v>1,500</c:v>
                </c:pt>
                <c:pt idx="4">
                  <c:v>2,000</c:v>
                </c:pt>
                <c:pt idx="5">
                  <c:v>4,000</c:v>
                </c:pt>
                <c:pt idx="6">
                  <c:v>6,000</c:v>
                </c:pt>
              </c:strCache>
            </c:strRef>
          </c:cat>
          <c:val>
            <c:numRef>
              <c:f>Hoja1!$AQ$18:$AW$18</c:f>
              <c:numCache>
                <c:formatCode>0.00000</c:formatCode>
                <c:ptCount val="7"/>
                <c:pt idx="0">
                  <c:v>1.6243750000000001</c:v>
                </c:pt>
                <c:pt idx="1">
                  <c:v>1.35375</c:v>
                </c:pt>
                <c:pt idx="2">
                  <c:v>1.2806250000000001</c:v>
                </c:pt>
                <c:pt idx="3">
                  <c:v>0.85000000000000009</c:v>
                </c:pt>
                <c:pt idx="4">
                  <c:v>0.68874999999999997</c:v>
                </c:pt>
                <c:pt idx="5">
                  <c:v>0.20437499999999986</c:v>
                </c:pt>
                <c:pt idx="6">
                  <c:v>0.19062499999999982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F-48D6-8513-624A14A1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8720"/>
        <c:axId val="105131392"/>
      </c:lineChart>
      <c:lineChart>
        <c:grouping val="standard"/>
        <c:varyColors val="0"/>
        <c:ser>
          <c:idx val="0"/>
          <c:order val="0"/>
          <c:tx>
            <c:strRef>
              <c:f>Hoja1!$AJ$1</c:f>
              <c:strCache>
                <c:ptCount val="1"/>
                <c:pt idx="0">
                  <c:v>FI-UVA</c:v>
                </c:pt>
              </c:strCache>
            </c:strRef>
          </c:tx>
          <c:cat>
            <c:strRef>
              <c:f>Hoja1!$AJ$14:$AP$14</c:f>
              <c:strCache>
                <c:ptCount val="7"/>
                <c:pt idx="0">
                  <c:v>C-</c:v>
                </c:pt>
                <c:pt idx="1">
                  <c:v>0,500</c:v>
                </c:pt>
                <c:pt idx="2">
                  <c:v>1,000</c:v>
                </c:pt>
                <c:pt idx="3">
                  <c:v>1,500</c:v>
                </c:pt>
                <c:pt idx="4">
                  <c:v>2,000</c:v>
                </c:pt>
                <c:pt idx="5">
                  <c:v>4,000</c:v>
                </c:pt>
                <c:pt idx="6">
                  <c:v>6,000</c:v>
                </c:pt>
              </c:strCache>
            </c:strRef>
          </c:cat>
          <c:val>
            <c:numRef>
              <c:f>Hoja1!$AQ$6:$AW$6</c:f>
              <c:numCache>
                <c:formatCode>0.00000</c:formatCode>
                <c:ptCount val="7"/>
                <c:pt idx="0">
                  <c:v>1</c:v>
                </c:pt>
                <c:pt idx="1">
                  <c:v>4.4359135763034487</c:v>
                </c:pt>
                <c:pt idx="2">
                  <c:v>5.6494705595108279</c:v>
                </c:pt>
                <c:pt idx="3">
                  <c:v>8.004913801794018</c:v>
                </c:pt>
                <c:pt idx="4">
                  <c:v>9.5857977704106112</c:v>
                </c:pt>
                <c:pt idx="5">
                  <c:v>4.071520212625229</c:v>
                </c:pt>
                <c:pt idx="6">
                  <c:v>4.2326425742799563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F-48D6-8513-624A14A1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2400"/>
        <c:axId val="105260928"/>
      </c:lineChart>
      <c:catAx>
        <c:axId val="1051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O" sz="1400"/>
                  <a:t>Dosis UVB (J/cm2)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131392"/>
        <c:crosses val="autoZero"/>
        <c:auto val="1"/>
        <c:lblAlgn val="ctr"/>
        <c:lblOffset val="100"/>
        <c:noMultiLvlLbl val="0"/>
      </c:catAx>
      <c:valAx>
        <c:axId val="105131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O" sz="1400"/>
                  <a:t>UE</a:t>
                </a:r>
              </a:p>
            </c:rich>
          </c:tx>
          <c:layout>
            <c:manualLayout>
              <c:xMode val="edge"/>
              <c:yMode val="edge"/>
              <c:x val="2.3522011180784758E-2"/>
              <c:y val="0.37817637593054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5118720"/>
        <c:crosses val="autoZero"/>
        <c:crossBetween val="between"/>
      </c:valAx>
      <c:valAx>
        <c:axId val="105260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O" sz="1400"/>
                  <a:t>FI</a:t>
                </a:r>
              </a:p>
            </c:rich>
          </c:tx>
          <c:layout>
            <c:manualLayout>
              <c:xMode val="edge"/>
              <c:yMode val="edge"/>
              <c:x val="0.828915793330538"/>
              <c:y val="0.4010025552203526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6582400"/>
        <c:crosses val="max"/>
        <c:crossBetween val="between"/>
      </c:valAx>
      <c:catAx>
        <c:axId val="106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2609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5436997108463412"/>
          <c:y val="0.50249673384868809"/>
          <c:w val="0.15305174190133991"/>
          <c:h val="0.21671438761262582"/>
        </c:manualLayout>
      </c:layout>
      <c:overlay val="0"/>
      <c:txPr>
        <a:bodyPr/>
        <a:lstStyle/>
        <a:p>
          <a:pPr>
            <a:defRPr sz="1600"/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378597</xdr:colOff>
      <xdr:row>0</xdr:row>
      <xdr:rowOff>0</xdr:rowOff>
    </xdr:from>
    <xdr:to>
      <xdr:col>34</xdr:col>
      <xdr:colOff>95249</xdr:colOff>
      <xdr:row>23</xdr:row>
      <xdr:rowOff>4483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748393</xdr:colOff>
      <xdr:row>22</xdr:row>
      <xdr:rowOff>176893</xdr:rowOff>
    </xdr:from>
    <xdr:to>
      <xdr:col>20</xdr:col>
      <xdr:colOff>652489</xdr:colOff>
      <xdr:row>45</xdr:row>
      <xdr:rowOff>36285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4393" y="4435929"/>
          <a:ext cx="5238096" cy="4295320"/>
        </a:xfrm>
        <a:prstGeom prst="rect">
          <a:avLst/>
        </a:prstGeom>
      </xdr:spPr>
    </xdr:pic>
    <xdr:clientData/>
  </xdr:twoCellAnchor>
  <xdr:twoCellAnchor editAs="oneCell">
    <xdr:from>
      <xdr:col>20</xdr:col>
      <xdr:colOff>639537</xdr:colOff>
      <xdr:row>23</xdr:row>
      <xdr:rowOff>13607</xdr:rowOff>
    </xdr:from>
    <xdr:to>
      <xdr:col>27</xdr:col>
      <xdr:colOff>393954</xdr:colOff>
      <xdr:row>45</xdr:row>
      <xdr:rowOff>53894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79537" y="4463143"/>
          <a:ext cx="5238096" cy="4285715"/>
        </a:xfrm>
        <a:prstGeom prst="rect">
          <a:avLst/>
        </a:prstGeom>
      </xdr:spPr>
    </xdr:pic>
    <xdr:clientData/>
  </xdr:twoCellAnchor>
  <xdr:twoCellAnchor editAs="oneCell">
    <xdr:from>
      <xdr:col>27</xdr:col>
      <xdr:colOff>408214</xdr:colOff>
      <xdr:row>22</xdr:row>
      <xdr:rowOff>136070</xdr:rowOff>
    </xdr:from>
    <xdr:to>
      <xdr:col>34</xdr:col>
      <xdr:colOff>312310</xdr:colOff>
      <xdr:row>44</xdr:row>
      <xdr:rowOff>176357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31893" y="4395106"/>
          <a:ext cx="5238096" cy="4285715"/>
        </a:xfrm>
        <a:prstGeom prst="rect">
          <a:avLst/>
        </a:prstGeom>
      </xdr:spPr>
    </xdr:pic>
    <xdr:clientData/>
  </xdr:twoCellAnchor>
  <xdr:twoCellAnchor>
    <xdr:from>
      <xdr:col>49</xdr:col>
      <xdr:colOff>435428</xdr:colOff>
      <xdr:row>0</xdr:row>
      <xdr:rowOff>0</xdr:rowOff>
    </xdr:from>
    <xdr:to>
      <xdr:col>59</xdr:col>
      <xdr:colOff>301759</xdr:colOff>
      <xdr:row>23</xdr:row>
      <xdr:rowOff>4483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35</xdr:col>
      <xdr:colOff>0</xdr:colOff>
      <xdr:row>21</xdr:row>
      <xdr:rowOff>0</xdr:rowOff>
    </xdr:from>
    <xdr:to>
      <xdr:col>46</xdr:col>
      <xdr:colOff>349733</xdr:colOff>
      <xdr:row>47</xdr:row>
      <xdr:rowOff>108858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19679" y="4068536"/>
          <a:ext cx="8731733" cy="5129893"/>
        </a:xfrm>
        <a:prstGeom prst="rect">
          <a:avLst/>
        </a:prstGeom>
      </xdr:spPr>
    </xdr:pic>
    <xdr:clientData/>
  </xdr:twoCellAnchor>
  <xdr:twoCellAnchor editAs="oneCell">
    <xdr:from>
      <xdr:col>46</xdr:col>
      <xdr:colOff>122463</xdr:colOff>
      <xdr:row>21</xdr:row>
      <xdr:rowOff>136070</xdr:rowOff>
    </xdr:from>
    <xdr:to>
      <xdr:col>57</xdr:col>
      <xdr:colOff>299355</xdr:colOff>
      <xdr:row>47</xdr:row>
      <xdr:rowOff>143384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24142" y="4204606"/>
          <a:ext cx="8558892" cy="5028349"/>
        </a:xfrm>
        <a:prstGeom prst="rect">
          <a:avLst/>
        </a:prstGeom>
      </xdr:spPr>
    </xdr:pic>
    <xdr:clientData/>
  </xdr:twoCellAnchor>
  <xdr:twoCellAnchor editAs="oneCell">
    <xdr:from>
      <xdr:col>57</xdr:col>
      <xdr:colOff>122463</xdr:colOff>
      <xdr:row>23</xdr:row>
      <xdr:rowOff>27216</xdr:rowOff>
    </xdr:from>
    <xdr:to>
      <xdr:col>67</xdr:col>
      <xdr:colOff>435427</xdr:colOff>
      <xdr:row>47</xdr:row>
      <xdr:rowOff>47797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706142" y="4476752"/>
          <a:ext cx="7932964" cy="4660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7"/>
  <sheetViews>
    <sheetView topLeftCell="A29" zoomScale="70" zoomScaleNormal="70" workbookViewId="0">
      <selection activeCell="O47" sqref="O47"/>
    </sheetView>
  </sheetViews>
  <sheetFormatPr baseColWidth="10" defaultRowHeight="15" x14ac:dyDescent="0.25"/>
  <cols>
    <col min="27" max="27" width="13.5703125" bestFit="1" customWidth="1"/>
  </cols>
  <sheetData>
    <row r="1" spans="1:81" ht="15.75" customHeight="1" x14ac:dyDescent="0.25">
      <c r="A1" s="59" t="s">
        <v>13</v>
      </c>
      <c r="B1" s="59"/>
      <c r="C1" s="61" t="s">
        <v>14</v>
      </c>
      <c r="D1" s="62"/>
      <c r="E1" s="62"/>
      <c r="F1" s="62"/>
      <c r="G1" s="62"/>
      <c r="H1" s="62"/>
      <c r="I1" s="62"/>
      <c r="J1" s="62"/>
      <c r="K1" s="62"/>
      <c r="L1" s="62"/>
      <c r="M1" s="63"/>
      <c r="O1" t="s">
        <v>17</v>
      </c>
      <c r="AJ1" t="s">
        <v>20</v>
      </c>
      <c r="BR1" t="s">
        <v>22</v>
      </c>
      <c r="BY1" t="s">
        <v>19</v>
      </c>
      <c r="BZ1" s="16"/>
      <c r="CA1" s="16"/>
      <c r="CB1" s="16"/>
      <c r="CC1" s="16"/>
    </row>
    <row r="2" spans="1:81" x14ac:dyDescent="0.25">
      <c r="A2" s="59"/>
      <c r="B2" s="59"/>
      <c r="C2" s="64" t="s">
        <v>0</v>
      </c>
      <c r="D2" s="66" t="s">
        <v>15</v>
      </c>
      <c r="E2" s="67"/>
      <c r="F2" s="67"/>
      <c r="G2" s="67"/>
      <c r="H2" s="67"/>
      <c r="I2" s="68" t="s">
        <v>16</v>
      </c>
      <c r="J2" s="68"/>
      <c r="K2" s="68"/>
      <c r="L2" s="68"/>
      <c r="M2" s="69"/>
      <c r="O2" t="s">
        <v>0</v>
      </c>
      <c r="P2">
        <v>2E-3</v>
      </c>
      <c r="Q2">
        <v>8.0000000000000002E-3</v>
      </c>
      <c r="R2">
        <v>1.7999999999999999E-2</v>
      </c>
      <c r="S2">
        <v>0.05</v>
      </c>
      <c r="T2" s="16"/>
      <c r="U2" s="16"/>
      <c r="V2" s="16"/>
      <c r="W2" s="16"/>
      <c r="X2" s="16"/>
      <c r="Y2" s="16"/>
      <c r="Z2" s="16"/>
      <c r="AJ2" t="s">
        <v>0</v>
      </c>
      <c r="AK2" s="16">
        <v>0.5</v>
      </c>
      <c r="AL2" s="16">
        <v>1</v>
      </c>
      <c r="AM2" s="16">
        <v>1.5</v>
      </c>
      <c r="AN2" s="16">
        <v>2</v>
      </c>
      <c r="AO2" s="16">
        <v>4</v>
      </c>
      <c r="AP2" s="16">
        <v>6</v>
      </c>
      <c r="BR2" s="16" t="s">
        <v>29</v>
      </c>
      <c r="BS2" s="16" t="s">
        <v>23</v>
      </c>
      <c r="BT2" s="16" t="s">
        <v>24</v>
      </c>
      <c r="BU2" s="16" t="s">
        <v>25</v>
      </c>
      <c r="BV2" s="16" t="s">
        <v>26</v>
      </c>
      <c r="BW2" s="16" t="s">
        <v>27</v>
      </c>
      <c r="BX2" s="16" t="s">
        <v>28</v>
      </c>
      <c r="BY2" t="s">
        <v>30</v>
      </c>
      <c r="BZ2" t="s">
        <v>31</v>
      </c>
      <c r="CA2" t="s">
        <v>32</v>
      </c>
      <c r="CB2" t="s">
        <v>33</v>
      </c>
      <c r="CC2" t="s">
        <v>34</v>
      </c>
    </row>
    <row r="3" spans="1:81" x14ac:dyDescent="0.25">
      <c r="A3" s="60"/>
      <c r="B3" s="60"/>
      <c r="C3" s="65"/>
      <c r="D3" s="50">
        <v>0.05</v>
      </c>
      <c r="E3" s="51">
        <v>0.5</v>
      </c>
      <c r="F3" s="51">
        <v>1</v>
      </c>
      <c r="G3" s="51">
        <v>1.5</v>
      </c>
      <c r="H3" s="51">
        <v>2</v>
      </c>
      <c r="I3" s="51">
        <v>4</v>
      </c>
      <c r="J3" s="51">
        <v>6</v>
      </c>
      <c r="K3" s="47">
        <v>2E-3</v>
      </c>
      <c r="L3" s="48">
        <v>8.0000000000000002E-3</v>
      </c>
      <c r="M3" s="49">
        <v>1.7999999999999999E-2</v>
      </c>
      <c r="O3">
        <v>1.0319644938123049</v>
      </c>
      <c r="P3">
        <v>22.335213531048979</v>
      </c>
      <c r="Q3">
        <v>20.408536739144342</v>
      </c>
      <c r="R3">
        <v>24.8008879781184</v>
      </c>
      <c r="S3">
        <v>17.391457383421425</v>
      </c>
      <c r="T3" s="16"/>
      <c r="U3" s="16"/>
      <c r="V3" s="16"/>
      <c r="W3" s="16"/>
      <c r="X3" s="16"/>
      <c r="Y3" s="16"/>
      <c r="Z3" s="16"/>
      <c r="AJ3" s="57">
        <f>C39</f>
        <v>1.0319644938123049</v>
      </c>
      <c r="AK3" s="57">
        <f t="shared" ref="AK3:AP6" si="0">E39</f>
        <v>4.9129979523857905</v>
      </c>
      <c r="AL3" s="57">
        <f t="shared" si="0"/>
        <v>5.9683347579553967</v>
      </c>
      <c r="AM3" s="57">
        <f t="shared" si="0"/>
        <v>6.9928001189403357</v>
      </c>
      <c r="AN3" s="57">
        <f t="shared" si="0"/>
        <v>9.7748354434772189</v>
      </c>
      <c r="AO3" s="57">
        <f t="shared" si="0"/>
        <v>2.9011208986205559</v>
      </c>
      <c r="AP3" s="57">
        <f t="shared" si="0"/>
        <v>3.4203276819721031</v>
      </c>
      <c r="BR3">
        <v>1.296875</v>
      </c>
      <c r="BS3">
        <v>1.1443750000000001</v>
      </c>
      <c r="BT3">
        <v>1.2518750000000001</v>
      </c>
      <c r="BU3">
        <v>0.90437499999999993</v>
      </c>
      <c r="BV3">
        <v>0.64187499999999997</v>
      </c>
      <c r="BW3">
        <v>0.25437500000000002</v>
      </c>
      <c r="BX3">
        <v>0.22937499999999975</v>
      </c>
      <c r="BY3">
        <v>1.296875</v>
      </c>
      <c r="BZ3" s="16">
        <v>0.71187500000000004</v>
      </c>
      <c r="CA3" s="16">
        <v>0.65937500000000004</v>
      </c>
      <c r="CB3" s="16">
        <v>0.50437499999999991</v>
      </c>
      <c r="CC3" s="16">
        <v>0.28187499999999999</v>
      </c>
    </row>
    <row r="4" spans="1:81" x14ac:dyDescent="0.25">
      <c r="A4" s="74" t="s">
        <v>1</v>
      </c>
      <c r="B4" s="75"/>
      <c r="C4" s="18">
        <v>8.0475000000000005E-2</v>
      </c>
      <c r="D4" s="1">
        <v>0.29477500000000001</v>
      </c>
      <c r="E4" s="1">
        <v>0.33807500000000001</v>
      </c>
      <c r="F4" s="1">
        <v>0.44927499999999998</v>
      </c>
      <c r="G4" s="1">
        <v>0.38027499999999997</v>
      </c>
      <c r="H4" s="1">
        <v>0.37727500000000003</v>
      </c>
      <c r="I4" s="1">
        <v>4.4374999999999998E-2</v>
      </c>
      <c r="J4" s="1">
        <v>4.7175000000000002E-2</v>
      </c>
      <c r="K4" s="1">
        <v>0.95607500000000001</v>
      </c>
      <c r="L4" s="1">
        <v>0.80917499999999998</v>
      </c>
      <c r="M4" s="19">
        <v>0.75217500000000004</v>
      </c>
      <c r="O4">
        <v>0.95263980085405642</v>
      </c>
      <c r="P4">
        <v>16.755399533637487</v>
      </c>
      <c r="Q4">
        <v>21.576259655112946</v>
      </c>
      <c r="R4">
        <v>32.289629392906583</v>
      </c>
      <c r="S4">
        <v>11.32405393131225</v>
      </c>
      <c r="T4" s="16"/>
      <c r="U4" s="16"/>
      <c r="V4" s="16"/>
      <c r="W4" s="16"/>
      <c r="X4" s="16"/>
      <c r="Y4" s="16"/>
      <c r="Z4" s="16"/>
      <c r="AJ4" s="57">
        <f t="shared" ref="AJ4:AJ6" si="1">C40</f>
        <v>0.95263980085405642</v>
      </c>
      <c r="AK4" s="57">
        <f t="shared" si="0"/>
        <v>4.8412296519095612</v>
      </c>
      <c r="AL4" s="57">
        <f t="shared" si="0"/>
        <v>5.8350309058500649</v>
      </c>
      <c r="AM4" s="57">
        <f t="shared" si="0"/>
        <v>8.9266309367606222</v>
      </c>
      <c r="AN4" s="57">
        <f t="shared" si="0"/>
        <v>9.413900449097806</v>
      </c>
      <c r="AO4" s="57">
        <f t="shared" si="0"/>
        <v>4.025871613312014</v>
      </c>
      <c r="AP4" s="57">
        <f t="shared" si="0"/>
        <v>3.670861189512959</v>
      </c>
      <c r="BR4">
        <v>1.909375</v>
      </c>
      <c r="BS4">
        <v>1.246875</v>
      </c>
      <c r="BT4">
        <v>1.2918749999999999</v>
      </c>
      <c r="BU4">
        <v>0.76937499999999992</v>
      </c>
      <c r="BV4">
        <v>0.729375</v>
      </c>
      <c r="BW4">
        <v>0.20437499999999975</v>
      </c>
      <c r="BX4">
        <v>0.22187499999999977</v>
      </c>
      <c r="BY4">
        <v>1.909375</v>
      </c>
      <c r="BZ4" s="16">
        <v>0.94437500000000019</v>
      </c>
      <c r="CA4" s="16">
        <v>0.77437499999999992</v>
      </c>
      <c r="CB4" s="16">
        <v>0.39687499999999998</v>
      </c>
      <c r="CC4" s="16">
        <v>0.43187499999999995</v>
      </c>
    </row>
    <row r="5" spans="1:81" x14ac:dyDescent="0.25">
      <c r="A5" s="74"/>
      <c r="B5" s="75"/>
      <c r="C5" s="18">
        <v>0.109375</v>
      </c>
      <c r="D5" s="1">
        <v>0.29407499999999998</v>
      </c>
      <c r="E5" s="1">
        <v>0.36297499999999999</v>
      </c>
      <c r="F5" s="1">
        <v>0.45327499999999998</v>
      </c>
      <c r="G5" s="1">
        <v>0.41297499999999998</v>
      </c>
      <c r="H5" s="1">
        <v>0.41287499999999999</v>
      </c>
      <c r="I5" s="1">
        <v>4.9474999999999998E-2</v>
      </c>
      <c r="J5" s="1">
        <v>4.8974999999999998E-2</v>
      </c>
      <c r="K5" s="1">
        <v>0.95147499999999996</v>
      </c>
      <c r="L5" s="1">
        <v>1.004675</v>
      </c>
      <c r="M5" s="19">
        <v>0.77057500000000001</v>
      </c>
      <c r="O5">
        <v>0.96588868311010645</v>
      </c>
      <c r="P5">
        <v>22.467233010878232</v>
      </c>
      <c r="Q5">
        <v>24.965515270116345</v>
      </c>
      <c r="R5">
        <v>33.000170194783315</v>
      </c>
      <c r="S5">
        <v>11.957951519535801</v>
      </c>
      <c r="T5" s="16"/>
      <c r="U5" s="16"/>
      <c r="V5" s="16"/>
      <c r="W5" s="16"/>
      <c r="X5" s="16"/>
      <c r="Y5" s="16"/>
      <c r="Z5" s="16"/>
      <c r="AJ5" s="57">
        <f t="shared" si="1"/>
        <v>0.96588868311010645</v>
      </c>
      <c r="AK5" s="57">
        <f t="shared" si="0"/>
        <v>3.8989808443717968</v>
      </c>
      <c r="AL5" s="57">
        <f t="shared" si="0"/>
        <v>5.8507958992509108</v>
      </c>
      <c r="AM5" s="57">
        <f t="shared" si="0"/>
        <v>8.2812551272610566</v>
      </c>
      <c r="AN5" s="57">
        <f t="shared" si="0"/>
        <v>10.152052129637083</v>
      </c>
      <c r="AO5" s="57">
        <f t="shared" si="0"/>
        <v>4.5719610020118777</v>
      </c>
      <c r="AP5" s="57">
        <f t="shared" si="0"/>
        <v>5.1985301911494535</v>
      </c>
      <c r="BR5">
        <v>1.5818749999999999</v>
      </c>
      <c r="BS5">
        <v>1.526875</v>
      </c>
      <c r="BT5">
        <v>1.2093750000000001</v>
      </c>
      <c r="BU5">
        <v>0.83937500000000009</v>
      </c>
      <c r="BV5">
        <v>0.73187499999999994</v>
      </c>
      <c r="BW5">
        <v>0.18687499999999999</v>
      </c>
      <c r="BX5">
        <v>0.15187499999999998</v>
      </c>
      <c r="BY5">
        <v>1.5818749999999999</v>
      </c>
      <c r="BZ5" s="16">
        <v>0.76187499999999997</v>
      </c>
      <c r="CA5" s="16">
        <v>0.80187500000000012</v>
      </c>
      <c r="CB5" s="16">
        <v>0.40687500000000004</v>
      </c>
      <c r="CC5" s="16">
        <v>0.39187500000000003</v>
      </c>
    </row>
    <row r="6" spans="1:81" x14ac:dyDescent="0.25">
      <c r="A6" s="74"/>
      <c r="B6" s="75"/>
      <c r="C6" s="18">
        <v>9.1874999999999998E-2</v>
      </c>
      <c r="D6" s="1">
        <v>0.281775</v>
      </c>
      <c r="E6" s="1">
        <v>0.35797499999999999</v>
      </c>
      <c r="F6" s="1">
        <v>0.42547499999999999</v>
      </c>
      <c r="G6" s="1">
        <v>0.41797499999999999</v>
      </c>
      <c r="H6" s="1">
        <v>0.44677499999999998</v>
      </c>
      <c r="I6" s="1">
        <v>5.1374999999999997E-2</v>
      </c>
      <c r="J6" s="1">
        <v>4.7475000000000003E-2</v>
      </c>
      <c r="K6" s="1">
        <v>1.0292749999999999</v>
      </c>
      <c r="L6" s="1">
        <v>1.203775</v>
      </c>
      <c r="M6" s="19">
        <v>0.80737499999999995</v>
      </c>
      <c r="O6">
        <v>1.0495070222235319</v>
      </c>
      <c r="P6">
        <v>20.407005368871033</v>
      </c>
      <c r="Q6">
        <v>19.703992989680451</v>
      </c>
      <c r="R6">
        <v>34.486925662341648</v>
      </c>
      <c r="S6">
        <v>20.186412751027362</v>
      </c>
      <c r="T6" s="16">
        <f>AVERAGE(O3:O6)</f>
        <v>1</v>
      </c>
      <c r="U6" s="16">
        <f t="shared" ref="U6:X6" si="2">AVERAGE(P3:P6)</f>
        <v>20.491212861108934</v>
      </c>
      <c r="V6" s="16">
        <f t="shared" si="2"/>
        <v>21.663576163513518</v>
      </c>
      <c r="W6" s="16">
        <f t="shared" si="2"/>
        <v>31.144403307037489</v>
      </c>
      <c r="X6" s="16">
        <f t="shared" si="2"/>
        <v>15.214968896324208</v>
      </c>
      <c r="Y6" s="16"/>
      <c r="Z6" s="16"/>
      <c r="AJ6" s="57">
        <f t="shared" si="1"/>
        <v>1.0495070222235319</v>
      </c>
      <c r="AK6" s="57">
        <f t="shared" si="0"/>
        <v>4.0904458565466468</v>
      </c>
      <c r="AL6" s="57">
        <f t="shared" si="0"/>
        <v>4.9437206749869382</v>
      </c>
      <c r="AM6" s="57">
        <f t="shared" si="0"/>
        <v>7.8189690242140548</v>
      </c>
      <c r="AN6" s="57">
        <f t="shared" si="0"/>
        <v>9.0024030594303355</v>
      </c>
      <c r="AO6" s="57">
        <f t="shared" si="0"/>
        <v>4.7871273365564688</v>
      </c>
      <c r="AP6" s="57">
        <f t="shared" si="0"/>
        <v>4.6408512344853081</v>
      </c>
      <c r="AQ6" s="57">
        <f>AVERAGE(AJ3:AJ6)</f>
        <v>1</v>
      </c>
      <c r="AR6" s="57">
        <f t="shared" ref="AR6:AW6" si="3">AVERAGE(AK3:AK6)</f>
        <v>4.4359135763034487</v>
      </c>
      <c r="AS6" s="57">
        <f t="shared" si="3"/>
        <v>5.6494705595108279</v>
      </c>
      <c r="AT6" s="57">
        <f t="shared" si="3"/>
        <v>8.004913801794018</v>
      </c>
      <c r="AU6" s="57">
        <f t="shared" si="3"/>
        <v>9.5857977704106112</v>
      </c>
      <c r="AV6" s="57">
        <f t="shared" si="3"/>
        <v>4.071520212625229</v>
      </c>
      <c r="AW6" s="57">
        <f t="shared" si="3"/>
        <v>4.2326425742799563</v>
      </c>
      <c r="BR6">
        <v>1.7093750000000001</v>
      </c>
      <c r="BS6">
        <v>1.496875</v>
      </c>
      <c r="BT6">
        <v>1.369375</v>
      </c>
      <c r="BU6">
        <v>0.88687500000000008</v>
      </c>
      <c r="BV6">
        <v>0.65187499999999998</v>
      </c>
      <c r="BW6">
        <v>0.17187499999999972</v>
      </c>
      <c r="BX6">
        <v>0.15937499999999977</v>
      </c>
      <c r="BY6">
        <v>1.7093750000000001</v>
      </c>
      <c r="BZ6" s="16">
        <v>0.80187500000000012</v>
      </c>
      <c r="CA6" s="16">
        <v>0.676875</v>
      </c>
      <c r="CB6" s="16">
        <v>0.38687499999999997</v>
      </c>
      <c r="CC6" s="16">
        <v>0.26937500000000003</v>
      </c>
    </row>
    <row r="7" spans="1:81" ht="15.75" thickBot="1" x14ac:dyDescent="0.3">
      <c r="A7" s="74"/>
      <c r="B7" s="75"/>
      <c r="C7" s="20">
        <v>0.107875</v>
      </c>
      <c r="D7" s="2">
        <v>0.32697500000000002</v>
      </c>
      <c r="E7" s="2">
        <v>0.36817499999999997</v>
      </c>
      <c r="F7" s="2">
        <v>0.40707500000000002</v>
      </c>
      <c r="G7" s="2">
        <v>0.41697499999999998</v>
      </c>
      <c r="H7" s="2">
        <v>0.35287499999999999</v>
      </c>
      <c r="I7" s="2">
        <v>4.9474999999999998E-2</v>
      </c>
      <c r="J7" s="2">
        <v>4.4475000000000001E-2</v>
      </c>
      <c r="K7" s="2">
        <v>0.98397500000000004</v>
      </c>
      <c r="L7" s="2">
        <v>0.80197499999999999</v>
      </c>
      <c r="M7" s="21">
        <v>0.80227499999999996</v>
      </c>
      <c r="O7" t="s">
        <v>18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J7" t="s">
        <v>21</v>
      </c>
      <c r="AQ7">
        <f>STDEVA(AJ3:AJ6)</f>
        <v>4.7886130619851128E-2</v>
      </c>
      <c r="AR7">
        <f t="shared" ref="AR7:AW7" si="4">STDEVA(AK3:AK6)</f>
        <v>0.51624778516398817</v>
      </c>
      <c r="AS7">
        <f t="shared" si="4"/>
        <v>0.47424389333976608</v>
      </c>
      <c r="AT7">
        <f t="shared" si="4"/>
        <v>0.81340366616271398</v>
      </c>
      <c r="AU7">
        <f t="shared" si="4"/>
        <v>0.49202890127027321</v>
      </c>
      <c r="AV7">
        <f t="shared" si="4"/>
        <v>0.84349528517649675</v>
      </c>
      <c r="AW7">
        <f t="shared" si="4"/>
        <v>0.83167040892096733</v>
      </c>
    </row>
    <row r="8" spans="1:81" ht="15.75" thickTop="1" x14ac:dyDescent="0.25">
      <c r="A8" s="76" t="s">
        <v>2</v>
      </c>
      <c r="B8" s="77"/>
      <c r="C8" s="22">
        <v>5.1874999999999998E-2</v>
      </c>
      <c r="D8" s="3">
        <v>1.1275E-2</v>
      </c>
      <c r="E8" s="3">
        <v>4.5775000000000003E-2</v>
      </c>
      <c r="F8" s="3">
        <v>5.0075000000000001E-2</v>
      </c>
      <c r="G8" s="3">
        <v>3.6174999999999999E-2</v>
      </c>
      <c r="H8" s="3">
        <v>2.5675E-2</v>
      </c>
      <c r="I8" s="3">
        <v>1.0175E-2</v>
      </c>
      <c r="J8" s="3">
        <v>9.1749999999999905E-3</v>
      </c>
      <c r="K8" s="3">
        <v>2.8475E-2</v>
      </c>
      <c r="L8" s="3">
        <v>2.6374999999999999E-2</v>
      </c>
      <c r="M8" s="23">
        <v>2.0174999999999998E-2</v>
      </c>
      <c r="O8" t="s">
        <v>0</v>
      </c>
      <c r="P8">
        <v>2E-3</v>
      </c>
      <c r="Q8">
        <v>8.0000000000000002E-3</v>
      </c>
      <c r="R8">
        <v>1.7999999999999999E-2</v>
      </c>
      <c r="S8">
        <v>0.05</v>
      </c>
      <c r="T8" s="16"/>
      <c r="U8" s="16"/>
      <c r="V8" s="16"/>
      <c r="W8" s="16"/>
      <c r="X8" s="16"/>
      <c r="Y8" s="16"/>
      <c r="Z8" s="16"/>
      <c r="AJ8" t="s">
        <v>0</v>
      </c>
      <c r="AK8" s="16">
        <v>0.5</v>
      </c>
      <c r="AL8" s="16">
        <v>1</v>
      </c>
      <c r="AM8" s="16">
        <v>1.5</v>
      </c>
      <c r="AN8" s="16">
        <v>2</v>
      </c>
      <c r="AO8" s="16">
        <v>4</v>
      </c>
      <c r="AP8" s="16">
        <v>6</v>
      </c>
      <c r="AQ8">
        <f>AQ7/SQRT(4)</f>
        <v>2.3943065309925564E-2</v>
      </c>
      <c r="AR8">
        <f t="shared" ref="AR8:AW8" si="5">AR7/SQRT(4)</f>
        <v>0.25812389258199409</v>
      </c>
      <c r="AS8">
        <f t="shared" si="5"/>
        <v>0.23712194666988304</v>
      </c>
      <c r="AT8">
        <f t="shared" si="5"/>
        <v>0.40670183308135699</v>
      </c>
      <c r="AU8">
        <f t="shared" si="5"/>
        <v>0.24601445063513661</v>
      </c>
      <c r="AV8">
        <f t="shared" si="5"/>
        <v>0.42174764258824837</v>
      </c>
      <c r="AW8">
        <f t="shared" si="5"/>
        <v>0.41583520446048367</v>
      </c>
    </row>
    <row r="9" spans="1:81" x14ac:dyDescent="0.25">
      <c r="A9" s="74"/>
      <c r="B9" s="75"/>
      <c r="C9" s="18">
        <v>7.6374999999999998E-2</v>
      </c>
      <c r="D9" s="1">
        <v>1.7274999999999999E-2</v>
      </c>
      <c r="E9" s="1">
        <v>4.9875000000000003E-2</v>
      </c>
      <c r="F9" s="1">
        <v>5.1674999999999999E-2</v>
      </c>
      <c r="G9" s="1">
        <v>3.0775E-2</v>
      </c>
      <c r="H9" s="1">
        <v>2.9175E-2</v>
      </c>
      <c r="I9" s="1">
        <v>8.1749999999999896E-3</v>
      </c>
      <c r="J9" s="1">
        <v>8.8749999999999905E-3</v>
      </c>
      <c r="K9" s="1">
        <v>3.7775000000000003E-2</v>
      </c>
      <c r="L9" s="1">
        <v>3.0974999999999999E-2</v>
      </c>
      <c r="M9" s="19">
        <v>1.5875E-2</v>
      </c>
      <c r="O9">
        <v>2.0118750000000003</v>
      </c>
      <c r="P9" s="16">
        <v>23.901875</v>
      </c>
      <c r="Q9" s="16">
        <v>20.229374999999997</v>
      </c>
      <c r="R9" s="16">
        <v>18.804375</v>
      </c>
      <c r="S9" s="16">
        <v>7.3693750000000007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>
        <f>C18</f>
        <v>2.0118750000000003</v>
      </c>
      <c r="AK9" s="16">
        <f t="shared" ref="AK9:AP12" si="6">E18</f>
        <v>8.4518749999999994</v>
      </c>
      <c r="AL9" s="16">
        <f t="shared" si="6"/>
        <v>11.231874999999999</v>
      </c>
      <c r="AM9" s="16">
        <f t="shared" si="6"/>
        <v>9.5068749999999991</v>
      </c>
      <c r="AN9" s="16">
        <f t="shared" si="6"/>
        <v>9.4318750000000016</v>
      </c>
      <c r="AO9" s="16">
        <f t="shared" si="6"/>
        <v>1.109375</v>
      </c>
      <c r="AP9" s="16">
        <f t="shared" si="6"/>
        <v>1.1793750000000001</v>
      </c>
      <c r="AR9" s="16"/>
      <c r="AS9" s="16"/>
      <c r="AT9" s="16"/>
      <c r="AU9" s="16"/>
      <c r="AV9" s="16"/>
      <c r="AW9" s="16"/>
      <c r="AX9" s="16"/>
    </row>
    <row r="10" spans="1:81" x14ac:dyDescent="0.25">
      <c r="A10" s="74"/>
      <c r="B10" s="75"/>
      <c r="C10" s="18">
        <v>6.3274999999999998E-2</v>
      </c>
      <c r="D10" s="1">
        <v>1.5675000000000001E-2</v>
      </c>
      <c r="E10" s="1">
        <v>6.1074999999999997E-2</v>
      </c>
      <c r="F10" s="1">
        <v>4.8375000000000001E-2</v>
      </c>
      <c r="G10" s="1">
        <v>3.3575000000000001E-2</v>
      </c>
      <c r="H10" s="1">
        <v>2.9274999999999999E-2</v>
      </c>
      <c r="I10" s="1">
        <v>7.4749999999999999E-3</v>
      </c>
      <c r="J10" s="1">
        <v>6.0749999999999997E-3</v>
      </c>
      <c r="K10" s="1">
        <v>3.0474999999999999E-2</v>
      </c>
      <c r="L10" s="1">
        <v>3.2074999999999999E-2</v>
      </c>
      <c r="M10" s="19">
        <v>1.6275000000000001E-2</v>
      </c>
      <c r="O10">
        <v>2.734375</v>
      </c>
      <c r="P10">
        <v>23.786874999999998</v>
      </c>
      <c r="Q10">
        <v>25.116875</v>
      </c>
      <c r="R10">
        <v>19.264375000000001</v>
      </c>
      <c r="S10">
        <v>7.3518749999999997</v>
      </c>
      <c r="AJ10" s="16">
        <f t="shared" ref="AJ10:AJ12" si="7">C19</f>
        <v>2.734375</v>
      </c>
      <c r="AK10" s="16">
        <f t="shared" si="6"/>
        <v>9.0743749999999999</v>
      </c>
      <c r="AL10" s="16">
        <f t="shared" si="6"/>
        <v>11.331875</v>
      </c>
      <c r="AM10" s="16">
        <f t="shared" si="6"/>
        <v>10.324375</v>
      </c>
      <c r="AN10" s="16">
        <f t="shared" si="6"/>
        <v>10.321875</v>
      </c>
      <c r="AO10" s="16">
        <f t="shared" si="6"/>
        <v>1.2368749999999999</v>
      </c>
      <c r="AP10" s="16">
        <f t="shared" si="6"/>
        <v>1.2243749999999998</v>
      </c>
    </row>
    <row r="11" spans="1:81" ht="15.75" thickBot="1" x14ac:dyDescent="0.3">
      <c r="A11" s="78"/>
      <c r="B11" s="79"/>
      <c r="C11" s="20">
        <v>6.8375000000000005E-2</v>
      </c>
      <c r="D11" s="2">
        <v>1.0775E-2</v>
      </c>
      <c r="E11" s="2">
        <v>5.9874999999999998E-2</v>
      </c>
      <c r="F11" s="2">
        <v>5.4774999999999997E-2</v>
      </c>
      <c r="G11" s="2">
        <v>3.5475E-2</v>
      </c>
      <c r="H11" s="2">
        <v>2.6075000000000001E-2</v>
      </c>
      <c r="I11" s="2">
        <v>6.8749999999999896E-3</v>
      </c>
      <c r="J11" s="2">
        <v>6.37499999999999E-3</v>
      </c>
      <c r="K11" s="2">
        <v>3.2074999999999999E-2</v>
      </c>
      <c r="L11" s="2">
        <v>2.7074999999999998E-2</v>
      </c>
      <c r="M11" s="21">
        <v>1.5474999999999999E-2</v>
      </c>
      <c r="O11">
        <v>2.296875</v>
      </c>
      <c r="P11" s="16">
        <v>25.731874999999995</v>
      </c>
      <c r="Q11" s="16">
        <v>30.094375000000003</v>
      </c>
      <c r="R11" s="16">
        <v>20.184374999999999</v>
      </c>
      <c r="S11" s="16">
        <v>7.0443749999999996</v>
      </c>
      <c r="T11" s="16"/>
      <c r="U11" s="16"/>
      <c r="V11" s="16"/>
      <c r="W11" s="16"/>
      <c r="X11" s="16"/>
      <c r="Y11" s="16"/>
      <c r="Z11" s="16"/>
      <c r="AJ11" s="16">
        <f t="shared" si="7"/>
        <v>2.296875</v>
      </c>
      <c r="AK11" s="16">
        <f t="shared" si="6"/>
        <v>8.9493749999999999</v>
      </c>
      <c r="AL11" s="16">
        <f t="shared" si="6"/>
        <v>10.636875</v>
      </c>
      <c r="AM11" s="16">
        <f t="shared" si="6"/>
        <v>10.449375</v>
      </c>
      <c r="AN11" s="16">
        <f t="shared" si="6"/>
        <v>11.169374999999999</v>
      </c>
      <c r="AO11" s="16">
        <f t="shared" si="6"/>
        <v>1.284375</v>
      </c>
      <c r="AP11" s="16">
        <f t="shared" si="6"/>
        <v>1.1868750000000001</v>
      </c>
    </row>
    <row r="12" spans="1:81" x14ac:dyDescent="0.25">
      <c r="A12" s="72" t="s">
        <v>3</v>
      </c>
      <c r="B12" s="73"/>
      <c r="C12" s="24">
        <f>AVERAGE(C4:C7)</f>
        <v>9.74E-2</v>
      </c>
      <c r="D12" s="4">
        <f t="shared" ref="D12:M12" si="8">AVERAGE(D4:D7)</f>
        <v>0.2994</v>
      </c>
      <c r="E12" s="4">
        <f t="shared" si="8"/>
        <v>0.35679999999999995</v>
      </c>
      <c r="F12" s="4">
        <f t="shared" si="8"/>
        <v>0.43377500000000002</v>
      </c>
      <c r="G12" s="4">
        <f t="shared" si="8"/>
        <v>0.40705000000000002</v>
      </c>
      <c r="H12" s="4">
        <f t="shared" si="8"/>
        <v>0.39745000000000003</v>
      </c>
      <c r="I12" s="4">
        <f t="shared" si="8"/>
        <v>4.8674999999999996E-2</v>
      </c>
      <c r="J12" s="4">
        <f t="shared" si="8"/>
        <v>4.7024999999999997E-2</v>
      </c>
      <c r="K12" s="4">
        <f t="shared" si="8"/>
        <v>0.98019999999999996</v>
      </c>
      <c r="L12" s="4">
        <f t="shared" si="8"/>
        <v>0.95489999999999997</v>
      </c>
      <c r="M12" s="25">
        <f t="shared" si="8"/>
        <v>0.78309999999999991</v>
      </c>
      <c r="O12">
        <v>2.6968749999999999</v>
      </c>
      <c r="P12" s="16">
        <v>24.599375000000002</v>
      </c>
      <c r="Q12" s="16">
        <v>20.049375000000001</v>
      </c>
      <c r="R12" s="16">
        <v>20.056874999999998</v>
      </c>
      <c r="S12" s="16">
        <v>8.1743750000000013</v>
      </c>
      <c r="T12" s="16">
        <f>AVERAGE(O9:O12)</f>
        <v>2.4350000000000001</v>
      </c>
      <c r="U12" s="16">
        <f t="shared" ref="U12" si="9">AVERAGE(P9:P12)</f>
        <v>24.505000000000003</v>
      </c>
      <c r="V12" s="16">
        <f t="shared" ref="V12" si="10">AVERAGE(Q9:Q12)</f>
        <v>23.872499999999999</v>
      </c>
      <c r="W12" s="16">
        <f t="shared" ref="W12" si="11">AVERAGE(R9:R12)</f>
        <v>19.577500000000001</v>
      </c>
      <c r="X12" s="16">
        <f t="shared" ref="X12" si="12">AVERAGE(S9:S12)</f>
        <v>7.4850000000000003</v>
      </c>
      <c r="Y12" s="16"/>
      <c r="Z12" s="16"/>
      <c r="AJ12" s="16">
        <f t="shared" si="7"/>
        <v>2.6968749999999999</v>
      </c>
      <c r="AK12" s="16">
        <f t="shared" si="6"/>
        <v>9.2043749999999989</v>
      </c>
      <c r="AL12" s="16">
        <f t="shared" si="6"/>
        <v>10.176875000000001</v>
      </c>
      <c r="AM12" s="16">
        <f t="shared" si="6"/>
        <v>10.424375</v>
      </c>
      <c r="AN12" s="16">
        <f t="shared" si="6"/>
        <v>8.8218750000000004</v>
      </c>
      <c r="AO12" s="16">
        <f t="shared" si="6"/>
        <v>1.2368749999999999</v>
      </c>
      <c r="AP12" s="16">
        <f t="shared" si="6"/>
        <v>1.1118749999999999</v>
      </c>
      <c r="AQ12" s="57">
        <f>AVERAGE(AJ9:AJ12)</f>
        <v>2.4350000000000001</v>
      </c>
      <c r="AR12" s="57">
        <f t="shared" ref="AR12" si="13">AVERAGE(AK9:AK12)</f>
        <v>8.9199999999999982</v>
      </c>
      <c r="AS12" s="57">
        <f t="shared" ref="AS12" si="14">AVERAGE(AL9:AL12)</f>
        <v>10.844375000000001</v>
      </c>
      <c r="AT12" s="57">
        <f t="shared" ref="AT12" si="15">AVERAGE(AM9:AM12)</f>
        <v>10.17625</v>
      </c>
      <c r="AU12" s="57">
        <f t="shared" ref="AU12" si="16">AVERAGE(AN9:AN12)</f>
        <v>9.9362500000000011</v>
      </c>
      <c r="AV12" s="57">
        <f t="shared" ref="AV12" si="17">AVERAGE(AO9:AO12)</f>
        <v>1.2168749999999999</v>
      </c>
      <c r="AW12" s="57">
        <f t="shared" ref="AW12" si="18">AVERAGE(AP9:AP12)</f>
        <v>1.1756249999999999</v>
      </c>
    </row>
    <row r="13" spans="1:81" x14ac:dyDescent="0.25">
      <c r="A13" s="70" t="s">
        <v>4</v>
      </c>
      <c r="B13" s="71"/>
      <c r="C13" s="26">
        <f t="shared" ref="C13:M13" si="19">STDEV(C4:C7)</f>
        <v>1.3785348502425803E-2</v>
      </c>
      <c r="D13" s="5">
        <f t="shared" si="19"/>
        <v>1.9328454844261791E-2</v>
      </c>
      <c r="E13" s="5">
        <f t="shared" si="19"/>
        <v>1.3159628920806731E-2</v>
      </c>
      <c r="F13" s="5">
        <f t="shared" si="19"/>
        <v>2.1620052420534646E-2</v>
      </c>
      <c r="G13" s="5">
        <f t="shared" si="19"/>
        <v>1.7980243787742892E-2</v>
      </c>
      <c r="H13" s="5">
        <f t="shared" si="19"/>
        <v>4.1088714995726007E-2</v>
      </c>
      <c r="I13" s="5">
        <f t="shared" si="19"/>
        <v>3.0033314835362411E-3</v>
      </c>
      <c r="J13" s="5">
        <f t="shared" si="19"/>
        <v>1.8734993995195186E-3</v>
      </c>
      <c r="K13" s="5">
        <f t="shared" si="19"/>
        <v>3.5729294703366297E-2</v>
      </c>
      <c r="L13" s="5">
        <f t="shared" si="19"/>
        <v>0.19064639825254129</v>
      </c>
      <c r="M13" s="27">
        <f t="shared" si="19"/>
        <v>2.6269040713356815E-2</v>
      </c>
      <c r="O13" t="s">
        <v>19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J13" t="s">
        <v>22</v>
      </c>
    </row>
    <row r="14" spans="1:81" x14ac:dyDescent="0.25">
      <c r="A14" s="6" t="s">
        <v>5</v>
      </c>
      <c r="B14" s="7"/>
      <c r="C14" s="26">
        <f t="shared" ref="C14:M14" si="20">1.96*(C13)/SQRT(4)</f>
        <v>1.3509641532377287E-2</v>
      </c>
      <c r="D14" s="5">
        <f t="shared" si="20"/>
        <v>1.8941885747376555E-2</v>
      </c>
      <c r="E14" s="5">
        <f t="shared" si="20"/>
        <v>1.2896436342390596E-2</v>
      </c>
      <c r="F14" s="5">
        <f t="shared" si="20"/>
        <v>2.1187651372123951E-2</v>
      </c>
      <c r="G14" s="5">
        <f t="shared" si="20"/>
        <v>1.7620638911988035E-2</v>
      </c>
      <c r="H14" s="5">
        <f t="shared" si="20"/>
        <v>4.0266940695811486E-2</v>
      </c>
      <c r="I14" s="5">
        <f t="shared" si="20"/>
        <v>2.9432648538655162E-3</v>
      </c>
      <c r="J14" s="5">
        <f t="shared" si="20"/>
        <v>1.8360294115291281E-3</v>
      </c>
      <c r="K14" s="5">
        <f t="shared" si="20"/>
        <v>3.5014708809298974E-2</v>
      </c>
      <c r="L14" s="5">
        <f t="shared" si="20"/>
        <v>0.18683347028749045</v>
      </c>
      <c r="M14" s="27">
        <f t="shared" si="20"/>
        <v>2.574365989908968E-2</v>
      </c>
      <c r="O14" t="s">
        <v>0</v>
      </c>
      <c r="P14">
        <v>2E-3</v>
      </c>
      <c r="Q14">
        <v>8.0000000000000002E-3</v>
      </c>
      <c r="R14">
        <v>1.7999999999999999E-2</v>
      </c>
      <c r="S14">
        <v>0.05</v>
      </c>
      <c r="T14" s="16"/>
      <c r="U14" s="16"/>
      <c r="V14" s="16"/>
      <c r="W14" s="16"/>
      <c r="X14" s="16"/>
      <c r="Y14" s="16"/>
      <c r="Z14" s="16"/>
      <c r="AJ14" t="s">
        <v>0</v>
      </c>
      <c r="AK14" s="16">
        <v>0.5</v>
      </c>
      <c r="AL14" s="16">
        <v>1</v>
      </c>
      <c r="AM14" s="16">
        <v>1.5</v>
      </c>
      <c r="AN14" s="16">
        <v>2</v>
      </c>
      <c r="AO14" s="16">
        <v>4</v>
      </c>
      <c r="AP14" s="16">
        <v>6</v>
      </c>
    </row>
    <row r="15" spans="1:81" x14ac:dyDescent="0.25">
      <c r="A15" s="72" t="s">
        <v>6</v>
      </c>
      <c r="B15" s="73"/>
      <c r="C15" s="28">
        <f>AVERAGE(C8:C11)</f>
        <v>6.4975000000000005E-2</v>
      </c>
      <c r="D15" s="8">
        <f t="shared" ref="D15:M15" si="21">AVERAGE(D8:D11)</f>
        <v>1.375E-2</v>
      </c>
      <c r="E15" s="8">
        <f t="shared" si="21"/>
        <v>5.4150000000000004E-2</v>
      </c>
      <c r="F15" s="8">
        <f t="shared" si="21"/>
        <v>5.1225E-2</v>
      </c>
      <c r="G15" s="8">
        <f t="shared" si="21"/>
        <v>3.4000000000000002E-2</v>
      </c>
      <c r="H15" s="8">
        <f t="shared" si="21"/>
        <v>2.7549999999999998E-2</v>
      </c>
      <c r="I15" s="8">
        <f t="shared" si="21"/>
        <v>8.1749999999999948E-3</v>
      </c>
      <c r="J15" s="8">
        <f t="shared" si="21"/>
        <v>7.6249999999999929E-3</v>
      </c>
      <c r="K15" s="8">
        <f t="shared" si="21"/>
        <v>3.2199999999999999E-2</v>
      </c>
      <c r="L15" s="8">
        <f t="shared" si="21"/>
        <v>2.9125000000000002E-2</v>
      </c>
      <c r="M15" s="29">
        <f t="shared" si="21"/>
        <v>1.695E-2</v>
      </c>
      <c r="O15">
        <v>1.296875</v>
      </c>
      <c r="P15" s="16">
        <v>0.71187500000000004</v>
      </c>
      <c r="Q15" s="16">
        <v>0.65937500000000004</v>
      </c>
      <c r="R15" s="16">
        <v>0.50437499999999991</v>
      </c>
      <c r="S15" s="16">
        <v>0.28187499999999999</v>
      </c>
      <c r="T15" s="16"/>
      <c r="U15" s="16"/>
      <c r="V15" s="16"/>
      <c r="W15" s="16"/>
      <c r="X15" s="16"/>
      <c r="Y15" s="16"/>
      <c r="Z15" s="16"/>
      <c r="AJ15" s="16">
        <f>C22</f>
        <v>1.296875</v>
      </c>
      <c r="AK15" s="16">
        <f t="shared" ref="AK15:AP18" si="22">E22</f>
        <v>1.1443750000000001</v>
      </c>
      <c r="AL15" s="16">
        <f t="shared" si="22"/>
        <v>1.2518750000000001</v>
      </c>
      <c r="AM15" s="16">
        <f t="shared" si="22"/>
        <v>0.90437499999999993</v>
      </c>
      <c r="AN15" s="16">
        <f t="shared" si="22"/>
        <v>0.64187499999999997</v>
      </c>
      <c r="AO15" s="16">
        <f t="shared" si="22"/>
        <v>0.25437500000000002</v>
      </c>
      <c r="AP15" s="16">
        <f t="shared" si="22"/>
        <v>0.22937499999999975</v>
      </c>
    </row>
    <row r="16" spans="1:81" x14ac:dyDescent="0.25">
      <c r="A16" s="70" t="s">
        <v>4</v>
      </c>
      <c r="B16" s="71"/>
      <c r="C16" s="26">
        <f t="shared" ref="C16:M16" si="23">STDEV(C8:C11)</f>
        <v>1.0263527658656107E-2</v>
      </c>
      <c r="D16" s="5">
        <f t="shared" si="23"/>
        <v>3.2201190454184555E-3</v>
      </c>
      <c r="E16" s="5">
        <f t="shared" si="23"/>
        <v>7.5088281375990506E-3</v>
      </c>
      <c r="F16" s="5">
        <f t="shared" si="23"/>
        <v>2.7233557730613634E-3</v>
      </c>
      <c r="G16" s="5">
        <f t="shared" si="23"/>
        <v>2.4143667216615342E-3</v>
      </c>
      <c r="H16" s="5">
        <f t="shared" si="23"/>
        <v>1.9414341777836983E-3</v>
      </c>
      <c r="I16" s="5">
        <f t="shared" si="23"/>
        <v>1.4352700094407355E-3</v>
      </c>
      <c r="J16" s="5">
        <f t="shared" si="23"/>
        <v>1.6258331197676237E-3</v>
      </c>
      <c r="K16" s="5">
        <f t="shared" si="23"/>
        <v>3.9978119015281364E-3</v>
      </c>
      <c r="L16" s="5">
        <f t="shared" si="23"/>
        <v>2.8219378684395825E-3</v>
      </c>
      <c r="M16" s="27">
        <f t="shared" si="23"/>
        <v>2.1746647251166475E-3</v>
      </c>
      <c r="O16">
        <v>1.909375</v>
      </c>
      <c r="P16" s="16">
        <v>0.94437500000000019</v>
      </c>
      <c r="Q16" s="16">
        <v>0.77437499999999992</v>
      </c>
      <c r="R16" s="16">
        <v>0.39687499999999998</v>
      </c>
      <c r="S16" s="16">
        <v>0.43187499999999995</v>
      </c>
      <c r="T16" s="16"/>
      <c r="U16" s="16"/>
      <c r="V16" s="16"/>
      <c r="W16" s="16"/>
      <c r="X16" s="16"/>
      <c r="Y16" s="16"/>
      <c r="Z16" s="16"/>
      <c r="AJ16" s="16">
        <f t="shared" ref="AJ16:AJ18" si="24">C23</f>
        <v>1.909375</v>
      </c>
      <c r="AK16" s="16">
        <f t="shared" si="22"/>
        <v>1.246875</v>
      </c>
      <c r="AL16" s="16">
        <f t="shared" si="22"/>
        <v>1.2918749999999999</v>
      </c>
      <c r="AM16" s="16">
        <f t="shared" si="22"/>
        <v>0.76937499999999992</v>
      </c>
      <c r="AN16" s="16">
        <f t="shared" si="22"/>
        <v>0.729375</v>
      </c>
      <c r="AO16" s="16">
        <f t="shared" si="22"/>
        <v>0.20437499999999975</v>
      </c>
      <c r="AP16" s="16">
        <f t="shared" si="22"/>
        <v>0.22187499999999977</v>
      </c>
    </row>
    <row r="17" spans="1:49" x14ac:dyDescent="0.25">
      <c r="A17" s="80" t="s">
        <v>5</v>
      </c>
      <c r="B17" s="81"/>
      <c r="C17" s="26">
        <f t="shared" ref="C17:M17" si="25">1.96*(C16)/SQRT(4)</f>
        <v>1.0058257105482984E-2</v>
      </c>
      <c r="D17" s="5">
        <f t="shared" si="25"/>
        <v>3.1557166645100861E-3</v>
      </c>
      <c r="E17" s="5">
        <f t="shared" si="25"/>
        <v>7.3586515748470692E-3</v>
      </c>
      <c r="F17" s="5">
        <f t="shared" si="25"/>
        <v>2.6688886576001361E-3</v>
      </c>
      <c r="G17" s="5">
        <f t="shared" si="25"/>
        <v>2.3660793872283033E-3</v>
      </c>
      <c r="H17" s="5">
        <f t="shared" si="25"/>
        <v>1.9026054942280243E-3</v>
      </c>
      <c r="I17" s="5">
        <f t="shared" si="25"/>
        <v>1.4065646092519207E-3</v>
      </c>
      <c r="J17" s="5">
        <f t="shared" si="25"/>
        <v>1.5933164573722711E-3</v>
      </c>
      <c r="K17" s="5">
        <f t="shared" si="25"/>
        <v>3.9178556634975733E-3</v>
      </c>
      <c r="L17" s="5">
        <f t="shared" si="25"/>
        <v>2.7654991110707908E-3</v>
      </c>
      <c r="M17" s="27">
        <f t="shared" si="25"/>
        <v>2.1311714306143145E-3</v>
      </c>
      <c r="O17">
        <v>1.5818749999999999</v>
      </c>
      <c r="P17" s="16">
        <v>0.76187499999999997</v>
      </c>
      <c r="Q17" s="16">
        <v>0.80187500000000012</v>
      </c>
      <c r="R17" s="16">
        <v>0.40687500000000004</v>
      </c>
      <c r="S17" s="16">
        <v>0.39187500000000003</v>
      </c>
      <c r="T17" s="16"/>
      <c r="U17" s="16"/>
      <c r="V17" s="16"/>
      <c r="W17" s="16"/>
      <c r="X17" s="16"/>
      <c r="Y17" s="16"/>
      <c r="Z17" s="16"/>
      <c r="AJ17" s="16">
        <f t="shared" si="24"/>
        <v>1.5818749999999999</v>
      </c>
      <c r="AK17" s="16">
        <f t="shared" si="22"/>
        <v>1.526875</v>
      </c>
      <c r="AL17" s="16">
        <f t="shared" si="22"/>
        <v>1.2093750000000001</v>
      </c>
      <c r="AM17" s="16">
        <f t="shared" si="22"/>
        <v>0.83937500000000009</v>
      </c>
      <c r="AN17" s="16">
        <f t="shared" si="22"/>
        <v>0.73187499999999994</v>
      </c>
      <c r="AO17" s="16">
        <f t="shared" si="22"/>
        <v>0.18687499999999999</v>
      </c>
      <c r="AP17" s="16">
        <f t="shared" si="22"/>
        <v>0.15187499999999998</v>
      </c>
    </row>
    <row r="18" spans="1:49" x14ac:dyDescent="0.25">
      <c r="A18" s="82" t="s">
        <v>7</v>
      </c>
      <c r="B18" s="83"/>
      <c r="C18" s="30">
        <f>(1000*C4/40)</f>
        <v>2.0118750000000003</v>
      </c>
      <c r="D18" s="9">
        <f t="shared" ref="C18:M25" si="26">(1000*D4/40)</f>
        <v>7.3693750000000007</v>
      </c>
      <c r="E18" s="9">
        <f t="shared" si="26"/>
        <v>8.4518749999999994</v>
      </c>
      <c r="F18" s="9">
        <f t="shared" si="26"/>
        <v>11.231874999999999</v>
      </c>
      <c r="G18" s="9">
        <f t="shared" si="26"/>
        <v>9.5068749999999991</v>
      </c>
      <c r="H18" s="9">
        <f t="shared" si="26"/>
        <v>9.4318750000000016</v>
      </c>
      <c r="I18" s="9">
        <f t="shared" si="26"/>
        <v>1.109375</v>
      </c>
      <c r="J18" s="9">
        <f t="shared" si="26"/>
        <v>1.1793750000000001</v>
      </c>
      <c r="K18" s="9">
        <f t="shared" si="26"/>
        <v>23.901875</v>
      </c>
      <c r="L18" s="9">
        <f t="shared" si="26"/>
        <v>20.229374999999997</v>
      </c>
      <c r="M18" s="31">
        <f>(1000*M4/40)</f>
        <v>18.804375</v>
      </c>
      <c r="O18">
        <v>1.7093750000000001</v>
      </c>
      <c r="P18" s="16">
        <v>0.80187500000000012</v>
      </c>
      <c r="Q18" s="16">
        <v>0.676875</v>
      </c>
      <c r="R18" s="16">
        <v>0.38687499999999997</v>
      </c>
      <c r="S18" s="16">
        <v>0.26937500000000003</v>
      </c>
      <c r="T18" s="16">
        <f>AVERAGE(O15:O18)</f>
        <v>1.6243750000000001</v>
      </c>
      <c r="U18" s="16">
        <f t="shared" ref="U18" si="27">AVERAGE(P15:P18)</f>
        <v>0.80500000000000016</v>
      </c>
      <c r="V18" s="16">
        <f t="shared" ref="V18" si="28">AVERAGE(Q15:Q18)</f>
        <v>0.72812499999999991</v>
      </c>
      <c r="W18" s="16">
        <f t="shared" ref="W18" si="29">AVERAGE(R15:R18)</f>
        <v>0.42374999999999996</v>
      </c>
      <c r="X18" s="16">
        <f t="shared" ref="X18" si="30">AVERAGE(S15:S18)</f>
        <v>0.34375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>
        <f t="shared" si="24"/>
        <v>1.7093750000000001</v>
      </c>
      <c r="AK18" s="16">
        <f t="shared" si="22"/>
        <v>1.496875</v>
      </c>
      <c r="AL18" s="16">
        <f t="shared" si="22"/>
        <v>1.369375</v>
      </c>
      <c r="AM18" s="16">
        <f t="shared" si="22"/>
        <v>0.88687500000000008</v>
      </c>
      <c r="AN18" s="16">
        <f t="shared" si="22"/>
        <v>0.65187499999999998</v>
      </c>
      <c r="AO18" s="16">
        <f t="shared" si="22"/>
        <v>0.17187499999999972</v>
      </c>
      <c r="AP18" s="16">
        <f t="shared" si="22"/>
        <v>0.15937499999999977</v>
      </c>
      <c r="AQ18" s="57">
        <f>AVERAGE(AJ15:AJ18)</f>
        <v>1.6243750000000001</v>
      </c>
      <c r="AR18" s="57">
        <f t="shared" ref="AR18" si="31">AVERAGE(AK15:AK18)</f>
        <v>1.35375</v>
      </c>
      <c r="AS18" s="57">
        <f t="shared" ref="AS18" si="32">AVERAGE(AL15:AL18)</f>
        <v>1.2806250000000001</v>
      </c>
      <c r="AT18" s="57">
        <f t="shared" ref="AT18" si="33">AVERAGE(AM15:AM18)</f>
        <v>0.85000000000000009</v>
      </c>
      <c r="AU18" s="57">
        <f t="shared" ref="AU18" si="34">AVERAGE(AN15:AN18)</f>
        <v>0.68874999999999997</v>
      </c>
      <c r="AV18" s="57">
        <f t="shared" ref="AV18" si="35">AVERAGE(AO15:AO18)</f>
        <v>0.20437499999999986</v>
      </c>
      <c r="AW18" s="57">
        <f t="shared" ref="AW18" si="36">AVERAGE(AP15:AP18)</f>
        <v>0.19062499999999982</v>
      </c>
    </row>
    <row r="19" spans="1:49" x14ac:dyDescent="0.25">
      <c r="A19" s="84"/>
      <c r="B19" s="75"/>
      <c r="C19" s="30">
        <f t="shared" si="26"/>
        <v>2.734375</v>
      </c>
      <c r="D19" s="9">
        <f t="shared" si="26"/>
        <v>7.3518749999999997</v>
      </c>
      <c r="E19" s="9">
        <f t="shared" si="26"/>
        <v>9.0743749999999999</v>
      </c>
      <c r="F19" s="9">
        <f t="shared" si="26"/>
        <v>11.331875</v>
      </c>
      <c r="G19" s="9">
        <f t="shared" si="26"/>
        <v>10.324375</v>
      </c>
      <c r="H19" s="9">
        <f t="shared" si="26"/>
        <v>10.321875</v>
      </c>
      <c r="I19" s="9">
        <f t="shared" si="26"/>
        <v>1.2368749999999999</v>
      </c>
      <c r="J19" s="9">
        <f t="shared" si="26"/>
        <v>1.2243749999999998</v>
      </c>
      <c r="K19" s="9">
        <f t="shared" si="26"/>
        <v>23.786874999999998</v>
      </c>
      <c r="L19" s="9">
        <f t="shared" si="26"/>
        <v>25.116875</v>
      </c>
      <c r="M19" s="31">
        <f t="shared" si="26"/>
        <v>19.264375000000001</v>
      </c>
    </row>
    <row r="20" spans="1:49" x14ac:dyDescent="0.25">
      <c r="A20" s="84"/>
      <c r="B20" s="75"/>
      <c r="C20" s="30">
        <f t="shared" si="26"/>
        <v>2.296875</v>
      </c>
      <c r="D20" s="9">
        <f>(1000*D6/40)</f>
        <v>7.0443749999999996</v>
      </c>
      <c r="E20" s="9">
        <f t="shared" si="26"/>
        <v>8.9493749999999999</v>
      </c>
      <c r="F20" s="9">
        <f t="shared" si="26"/>
        <v>10.636875</v>
      </c>
      <c r="G20" s="9">
        <f t="shared" si="26"/>
        <v>10.449375</v>
      </c>
      <c r="H20" s="9">
        <f t="shared" si="26"/>
        <v>11.169374999999999</v>
      </c>
      <c r="I20" s="9">
        <f t="shared" si="26"/>
        <v>1.284375</v>
      </c>
      <c r="J20" s="9">
        <f t="shared" si="26"/>
        <v>1.1868750000000001</v>
      </c>
      <c r="K20" s="9">
        <f t="shared" si="26"/>
        <v>25.731874999999995</v>
      </c>
      <c r="L20" s="9">
        <f t="shared" si="26"/>
        <v>30.094375000000003</v>
      </c>
      <c r="M20" s="31">
        <f t="shared" si="26"/>
        <v>20.184374999999999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49" ht="15.75" thickBot="1" x14ac:dyDescent="0.3">
      <c r="A21" s="85"/>
      <c r="B21" s="86"/>
      <c r="C21" s="32">
        <f t="shared" si="26"/>
        <v>2.6968749999999999</v>
      </c>
      <c r="D21" s="10">
        <f t="shared" si="26"/>
        <v>8.1743750000000013</v>
      </c>
      <c r="E21" s="10">
        <f t="shared" si="26"/>
        <v>9.2043749999999989</v>
      </c>
      <c r="F21" s="10">
        <f t="shared" si="26"/>
        <v>10.176875000000001</v>
      </c>
      <c r="G21" s="10">
        <f t="shared" si="26"/>
        <v>10.424375</v>
      </c>
      <c r="H21" s="10">
        <f t="shared" si="26"/>
        <v>8.8218750000000004</v>
      </c>
      <c r="I21" s="10">
        <f t="shared" si="26"/>
        <v>1.2368749999999999</v>
      </c>
      <c r="J21" s="10">
        <f t="shared" si="26"/>
        <v>1.1118749999999999</v>
      </c>
      <c r="K21" s="10">
        <f t="shared" si="26"/>
        <v>24.599375000000002</v>
      </c>
      <c r="L21" s="10">
        <f t="shared" si="26"/>
        <v>20.049375000000001</v>
      </c>
      <c r="M21" s="33">
        <f t="shared" si="26"/>
        <v>20.056874999999998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49" x14ac:dyDescent="0.25">
      <c r="A22" s="74" t="s">
        <v>8</v>
      </c>
      <c r="B22" s="75"/>
      <c r="C22" s="34">
        <f t="shared" si="26"/>
        <v>1.296875</v>
      </c>
      <c r="D22" s="11">
        <f t="shared" si="26"/>
        <v>0.28187499999999999</v>
      </c>
      <c r="E22" s="11">
        <f t="shared" si="26"/>
        <v>1.1443750000000001</v>
      </c>
      <c r="F22" s="11">
        <f t="shared" si="26"/>
        <v>1.2518750000000001</v>
      </c>
      <c r="G22" s="11">
        <f t="shared" si="26"/>
        <v>0.90437499999999993</v>
      </c>
      <c r="H22" s="11">
        <f t="shared" si="26"/>
        <v>0.64187499999999997</v>
      </c>
      <c r="I22" s="11">
        <f t="shared" si="26"/>
        <v>0.25437500000000002</v>
      </c>
      <c r="J22" s="11">
        <f t="shared" si="26"/>
        <v>0.22937499999999975</v>
      </c>
      <c r="K22" s="11">
        <f t="shared" si="26"/>
        <v>0.71187500000000004</v>
      </c>
      <c r="L22" s="11">
        <f t="shared" si="26"/>
        <v>0.65937500000000004</v>
      </c>
      <c r="M22" s="35">
        <f t="shared" si="26"/>
        <v>0.50437499999999991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49" x14ac:dyDescent="0.25">
      <c r="A23" s="74"/>
      <c r="B23" s="75"/>
      <c r="C23" s="30">
        <f t="shared" si="26"/>
        <v>1.909375</v>
      </c>
      <c r="D23" s="9">
        <f>(1000*D9/40)</f>
        <v>0.43187499999999995</v>
      </c>
      <c r="E23" s="9">
        <f t="shared" si="26"/>
        <v>1.246875</v>
      </c>
      <c r="F23" s="9">
        <f t="shared" si="26"/>
        <v>1.2918749999999999</v>
      </c>
      <c r="G23" s="9">
        <f t="shared" si="26"/>
        <v>0.76937499999999992</v>
      </c>
      <c r="H23" s="9">
        <f>(1000*H9/40)</f>
        <v>0.729375</v>
      </c>
      <c r="I23" s="9">
        <f t="shared" si="26"/>
        <v>0.20437499999999975</v>
      </c>
      <c r="J23" s="9">
        <f t="shared" si="26"/>
        <v>0.22187499999999977</v>
      </c>
      <c r="K23" s="9">
        <f t="shared" si="26"/>
        <v>0.94437500000000019</v>
      </c>
      <c r="L23" s="9">
        <f t="shared" si="26"/>
        <v>0.77437499999999992</v>
      </c>
      <c r="M23" s="31">
        <f t="shared" si="26"/>
        <v>0.39687499999999998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49" x14ac:dyDescent="0.25">
      <c r="A24" s="74"/>
      <c r="B24" s="75"/>
      <c r="C24" s="30">
        <f t="shared" si="26"/>
        <v>1.5818749999999999</v>
      </c>
      <c r="D24" s="9">
        <f t="shared" si="26"/>
        <v>0.39187500000000003</v>
      </c>
      <c r="E24" s="9">
        <f t="shared" si="26"/>
        <v>1.526875</v>
      </c>
      <c r="F24" s="9">
        <f t="shared" si="26"/>
        <v>1.2093750000000001</v>
      </c>
      <c r="G24" s="9">
        <f t="shared" si="26"/>
        <v>0.83937500000000009</v>
      </c>
      <c r="H24" s="9">
        <f t="shared" si="26"/>
        <v>0.73187499999999994</v>
      </c>
      <c r="I24" s="9">
        <f t="shared" si="26"/>
        <v>0.18687499999999999</v>
      </c>
      <c r="J24" s="9">
        <f t="shared" si="26"/>
        <v>0.15187499999999998</v>
      </c>
      <c r="K24" s="9">
        <f t="shared" si="26"/>
        <v>0.76187499999999997</v>
      </c>
      <c r="L24" s="9">
        <f t="shared" si="26"/>
        <v>0.80187500000000012</v>
      </c>
      <c r="M24" s="31">
        <f t="shared" si="26"/>
        <v>0.40687500000000004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49" ht="15.75" thickBot="1" x14ac:dyDescent="0.3">
      <c r="A25" s="78"/>
      <c r="B25" s="79"/>
      <c r="C25" s="32">
        <f t="shared" si="26"/>
        <v>1.7093750000000001</v>
      </c>
      <c r="D25" s="10">
        <f t="shared" si="26"/>
        <v>0.26937500000000003</v>
      </c>
      <c r="E25" s="10">
        <f t="shared" si="26"/>
        <v>1.496875</v>
      </c>
      <c r="F25" s="10">
        <f t="shared" si="26"/>
        <v>1.369375</v>
      </c>
      <c r="G25" s="10">
        <f t="shared" si="26"/>
        <v>0.88687500000000008</v>
      </c>
      <c r="H25" s="10">
        <f t="shared" si="26"/>
        <v>0.65187499999999998</v>
      </c>
      <c r="I25" s="10">
        <f t="shared" si="26"/>
        <v>0.17187499999999972</v>
      </c>
      <c r="J25" s="10">
        <f t="shared" si="26"/>
        <v>0.15937499999999977</v>
      </c>
      <c r="K25" s="10">
        <f t="shared" si="26"/>
        <v>0.80187500000000012</v>
      </c>
      <c r="L25" s="10">
        <f t="shared" si="26"/>
        <v>0.676875</v>
      </c>
      <c r="M25" s="33">
        <f t="shared" si="26"/>
        <v>0.38687499999999997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49" x14ac:dyDescent="0.25">
      <c r="A26" s="72" t="s">
        <v>9</v>
      </c>
      <c r="B26" s="73"/>
      <c r="C26" s="24">
        <f t="shared" ref="C26:M26" si="37">AVERAGE(C18:C21)</f>
        <v>2.4350000000000001</v>
      </c>
      <c r="D26" s="4">
        <f t="shared" si="37"/>
        <v>7.4850000000000003</v>
      </c>
      <c r="E26" s="4">
        <f t="shared" si="37"/>
        <v>8.9199999999999982</v>
      </c>
      <c r="F26" s="4">
        <f t="shared" si="37"/>
        <v>10.844375000000001</v>
      </c>
      <c r="G26" s="4">
        <f t="shared" si="37"/>
        <v>10.17625</v>
      </c>
      <c r="H26" s="4">
        <f t="shared" si="37"/>
        <v>9.9362500000000011</v>
      </c>
      <c r="I26" s="4">
        <f t="shared" si="37"/>
        <v>1.2168749999999999</v>
      </c>
      <c r="J26" s="4">
        <f t="shared" si="37"/>
        <v>1.1756249999999999</v>
      </c>
      <c r="K26" s="4">
        <f t="shared" si="37"/>
        <v>24.505000000000003</v>
      </c>
      <c r="L26" s="4">
        <f t="shared" si="37"/>
        <v>23.872499999999999</v>
      </c>
      <c r="M26" s="25">
        <f t="shared" si="37"/>
        <v>19.577500000000001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49" x14ac:dyDescent="0.25">
      <c r="A27" s="70" t="s">
        <v>4</v>
      </c>
      <c r="B27" s="71"/>
      <c r="C27" s="26">
        <f t="shared" ref="C27:M27" si="38">STDEV(C18:C21)</f>
        <v>0.34463371256064346</v>
      </c>
      <c r="D27" s="5">
        <f t="shared" si="38"/>
        <v>0.48321137110654522</v>
      </c>
      <c r="E27" s="5">
        <f t="shared" si="38"/>
        <v>0.32899072302016863</v>
      </c>
      <c r="F27" s="5">
        <f t="shared" si="38"/>
        <v>0.54050131051336592</v>
      </c>
      <c r="G27" s="5">
        <f t="shared" si="38"/>
        <v>0.4495060946935725</v>
      </c>
      <c r="H27" s="5">
        <f t="shared" si="38"/>
        <v>1.0272178748931495</v>
      </c>
      <c r="I27" s="5">
        <f t="shared" si="38"/>
        <v>7.5083287088406045E-2</v>
      </c>
      <c r="J27" s="5">
        <f t="shared" si="38"/>
        <v>4.6837484987987947E-2</v>
      </c>
      <c r="K27" s="5">
        <f t="shared" si="38"/>
        <v>0.89323236758415603</v>
      </c>
      <c r="L27" s="5">
        <f t="shared" si="38"/>
        <v>4.7661599563135422</v>
      </c>
      <c r="M27" s="27">
        <f t="shared" si="38"/>
        <v>0.65672601783392026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49" x14ac:dyDescent="0.25">
      <c r="A28" s="6" t="s">
        <v>5</v>
      </c>
      <c r="B28" s="7"/>
      <c r="C28" s="26">
        <f t="shared" ref="C28:M28" si="39">1.96*(C27)/SQRT(4)</f>
        <v>0.33774103830943059</v>
      </c>
      <c r="D28" s="5">
        <f t="shared" si="39"/>
        <v>0.47354714368441431</v>
      </c>
      <c r="E28" s="5">
        <f t="shared" si="39"/>
        <v>0.32241090855976523</v>
      </c>
      <c r="F28" s="5">
        <f t="shared" si="39"/>
        <v>0.52969128430309864</v>
      </c>
      <c r="G28" s="5">
        <f t="shared" si="39"/>
        <v>0.44051597279970106</v>
      </c>
      <c r="H28" s="5">
        <f t="shared" si="39"/>
        <v>1.0066735173952865</v>
      </c>
      <c r="I28" s="5">
        <f t="shared" si="39"/>
        <v>7.3581621346637927E-2</v>
      </c>
      <c r="J28" s="5">
        <f t="shared" si="39"/>
        <v>4.5900735288228189E-2</v>
      </c>
      <c r="K28" s="5">
        <f t="shared" si="39"/>
        <v>0.87536772023247289</v>
      </c>
      <c r="L28" s="5">
        <f t="shared" si="39"/>
        <v>4.6708367571872715</v>
      </c>
      <c r="M28" s="27">
        <f t="shared" si="39"/>
        <v>0.64359149747724187</v>
      </c>
    </row>
    <row r="29" spans="1:49" x14ac:dyDescent="0.25">
      <c r="A29" s="72" t="s">
        <v>10</v>
      </c>
      <c r="B29" s="73"/>
      <c r="C29" s="28">
        <f t="shared" ref="C29:M29" si="40">AVERAGE(C22:C25)</f>
        <v>1.6243750000000001</v>
      </c>
      <c r="D29" s="8">
        <f t="shared" si="40"/>
        <v>0.34375</v>
      </c>
      <c r="E29" s="8">
        <f t="shared" si="40"/>
        <v>1.35375</v>
      </c>
      <c r="F29" s="8">
        <f t="shared" si="40"/>
        <v>1.2806250000000001</v>
      </c>
      <c r="G29" s="8">
        <f t="shared" si="40"/>
        <v>0.85000000000000009</v>
      </c>
      <c r="H29" s="8">
        <f t="shared" si="40"/>
        <v>0.68874999999999997</v>
      </c>
      <c r="I29" s="8">
        <f t="shared" si="40"/>
        <v>0.20437499999999986</v>
      </c>
      <c r="J29" s="8">
        <f t="shared" si="40"/>
        <v>0.19062499999999982</v>
      </c>
      <c r="K29" s="8">
        <f t="shared" si="40"/>
        <v>0.80500000000000016</v>
      </c>
      <c r="L29" s="8">
        <f t="shared" si="40"/>
        <v>0.72812499999999991</v>
      </c>
      <c r="M29" s="29">
        <f t="shared" si="40"/>
        <v>0.42374999999999996</v>
      </c>
    </row>
    <row r="30" spans="1:49" x14ac:dyDescent="0.25">
      <c r="A30" s="70" t="s">
        <v>4</v>
      </c>
      <c r="B30" s="71"/>
      <c r="C30" s="26">
        <f t="shared" ref="C30:M30" si="41">STDEV(C22:C25)</f>
        <v>0.25658819146640299</v>
      </c>
      <c r="D30" s="5">
        <f t="shared" si="41"/>
        <v>8.0502976135461243E-2</v>
      </c>
      <c r="E30" s="5">
        <f t="shared" si="41"/>
        <v>0.18772070343997815</v>
      </c>
      <c r="F30" s="5">
        <f t="shared" si="41"/>
        <v>6.8083894326534083E-2</v>
      </c>
      <c r="G30" s="5">
        <f t="shared" si="41"/>
        <v>6.0359168041538395E-2</v>
      </c>
      <c r="H30" s="5">
        <f t="shared" si="41"/>
        <v>4.8535854444592463E-2</v>
      </c>
      <c r="I30" s="5">
        <f t="shared" si="41"/>
        <v>3.5881750236018396E-2</v>
      </c>
      <c r="J30" s="5">
        <f t="shared" si="41"/>
        <v>4.0645827994190531E-2</v>
      </c>
      <c r="K30" s="5">
        <f t="shared" si="41"/>
        <v>9.9945297538201971E-2</v>
      </c>
      <c r="L30" s="5">
        <f t="shared" si="41"/>
        <v>7.054844671098956E-2</v>
      </c>
      <c r="M30" s="27">
        <f t="shared" si="41"/>
        <v>5.4366618127916669E-2</v>
      </c>
    </row>
    <row r="31" spans="1:49" x14ac:dyDescent="0.25">
      <c r="A31" s="70" t="s">
        <v>5</v>
      </c>
      <c r="B31" s="71"/>
      <c r="C31" s="26">
        <f t="shared" ref="C31:M31" si="42">1.96*(C30)/SQRT(4)</f>
        <v>0.25145642763707493</v>
      </c>
      <c r="D31" s="5">
        <f t="shared" si="42"/>
        <v>7.8892916612752023E-2</v>
      </c>
      <c r="E31" s="5">
        <f t="shared" si="42"/>
        <v>0.18396628937117859</v>
      </c>
      <c r="F31" s="5">
        <f t="shared" si="42"/>
        <v>6.6722216440003396E-2</v>
      </c>
      <c r="G31" s="5">
        <f t="shared" si="42"/>
        <v>5.9151984680707627E-2</v>
      </c>
      <c r="H31" s="5">
        <f t="shared" si="42"/>
        <v>4.7565137355700615E-2</v>
      </c>
      <c r="I31" s="5">
        <f t="shared" si="42"/>
        <v>3.5164115231298025E-2</v>
      </c>
      <c r="J31" s="5">
        <f t="shared" si="42"/>
        <v>3.9832911434306721E-2</v>
      </c>
      <c r="K31" s="5">
        <f t="shared" si="42"/>
        <v>9.7946391587437925E-2</v>
      </c>
      <c r="L31" s="5">
        <f t="shared" si="42"/>
        <v>6.9137477776769762E-2</v>
      </c>
      <c r="M31" s="27">
        <f t="shared" si="42"/>
        <v>5.3279285765358335E-2</v>
      </c>
    </row>
    <row r="32" spans="1:49" x14ac:dyDescent="0.25">
      <c r="A32" s="87" t="s">
        <v>11</v>
      </c>
      <c r="B32" s="88"/>
      <c r="C32" s="36">
        <f t="shared" ref="C32:M34" si="43">(C18/C22)</f>
        <v>1.5513253012048196</v>
      </c>
      <c r="D32" s="12">
        <f t="shared" si="43"/>
        <v>26.144124168514416</v>
      </c>
      <c r="E32" s="12">
        <f t="shared" si="43"/>
        <v>7.3855816493719262</v>
      </c>
      <c r="F32" s="12">
        <f t="shared" si="43"/>
        <v>8.9720419370943567</v>
      </c>
      <c r="G32" s="12">
        <f t="shared" si="43"/>
        <v>10.512093987560469</v>
      </c>
      <c r="H32" s="12">
        <f t="shared" si="43"/>
        <v>14.694255111976634</v>
      </c>
      <c r="I32" s="12">
        <f t="shared" si="43"/>
        <v>4.361179361179361</v>
      </c>
      <c r="J32" s="12">
        <f t="shared" si="43"/>
        <v>5.1416893732970088</v>
      </c>
      <c r="K32" s="12">
        <f t="shared" si="43"/>
        <v>33.575943810359966</v>
      </c>
      <c r="L32" s="12">
        <f t="shared" si="43"/>
        <v>30.679620853080564</v>
      </c>
      <c r="M32" s="37">
        <f t="shared" si="43"/>
        <v>37.282527881040899</v>
      </c>
    </row>
    <row r="33" spans="1:13" x14ac:dyDescent="0.25">
      <c r="A33" s="74"/>
      <c r="B33" s="75"/>
      <c r="C33" s="36">
        <f t="shared" si="43"/>
        <v>1.4320785597381342</v>
      </c>
      <c r="D33" s="12">
        <f t="shared" si="43"/>
        <v>17.02315484804631</v>
      </c>
      <c r="E33" s="12">
        <f t="shared" si="43"/>
        <v>7.2776942355889727</v>
      </c>
      <c r="F33" s="12">
        <f t="shared" si="43"/>
        <v>8.7716497339138861</v>
      </c>
      <c r="G33" s="12">
        <f t="shared" si="43"/>
        <v>13.419171405361496</v>
      </c>
      <c r="H33" s="12">
        <f t="shared" si="43"/>
        <v>14.151670951156813</v>
      </c>
      <c r="I33" s="12">
        <f t="shared" si="43"/>
        <v>6.0519877675841052</v>
      </c>
      <c r="J33" s="12">
        <f t="shared" si="43"/>
        <v>5.5183098591549342</v>
      </c>
      <c r="K33" s="12">
        <f t="shared" si="43"/>
        <v>25.187954996690927</v>
      </c>
      <c r="L33" s="12">
        <f t="shared" si="43"/>
        <v>32.435028248587571</v>
      </c>
      <c r="M33" s="37">
        <f t="shared" si="43"/>
        <v>48.540157480314967</v>
      </c>
    </row>
    <row r="34" spans="1:13" x14ac:dyDescent="0.25">
      <c r="A34" s="74"/>
      <c r="B34" s="75"/>
      <c r="C34" s="36">
        <f>(C20/C24)</f>
        <v>1.4519952587909917</v>
      </c>
      <c r="D34" s="12">
        <f t="shared" si="43"/>
        <v>17.976076555023923</v>
      </c>
      <c r="E34" s="12">
        <f t="shared" si="43"/>
        <v>5.86123618501842</v>
      </c>
      <c r="F34" s="12">
        <f t="shared" si="43"/>
        <v>8.7953488372093016</v>
      </c>
      <c r="G34" s="12">
        <f t="shared" si="43"/>
        <v>12.448994787788532</v>
      </c>
      <c r="H34" s="12">
        <f t="shared" si="43"/>
        <v>15.261315115286079</v>
      </c>
      <c r="I34" s="12">
        <f t="shared" si="43"/>
        <v>6.872909698996656</v>
      </c>
      <c r="J34" s="12">
        <f t="shared" si="43"/>
        <v>7.8148148148148167</v>
      </c>
      <c r="K34" s="12">
        <f t="shared" si="43"/>
        <v>33.774405250205078</v>
      </c>
      <c r="L34" s="12">
        <f t="shared" si="43"/>
        <v>37.530007794232269</v>
      </c>
      <c r="M34" s="37">
        <f t="shared" si="43"/>
        <v>49.608294930875566</v>
      </c>
    </row>
    <row r="35" spans="1:13" ht="15.75" thickBot="1" x14ac:dyDescent="0.3">
      <c r="A35" s="78"/>
      <c r="B35" s="79"/>
      <c r="C35" s="38">
        <f t="shared" ref="C35:M35" si="44">(C21/C25)</f>
        <v>1.5776965265082266</v>
      </c>
      <c r="D35" s="13">
        <f t="shared" si="44"/>
        <v>30.345707656612529</v>
      </c>
      <c r="E35" s="13">
        <f t="shared" si="44"/>
        <v>6.1490605427974945</v>
      </c>
      <c r="F35" s="13">
        <f t="shared" si="44"/>
        <v>7.4317663167503429</v>
      </c>
      <c r="G35" s="13">
        <f t="shared" si="44"/>
        <v>11.754052149400986</v>
      </c>
      <c r="H35" s="13">
        <f t="shared" si="44"/>
        <v>13.53307766059444</v>
      </c>
      <c r="I35" s="13">
        <f t="shared" si="44"/>
        <v>7.1963636363636478</v>
      </c>
      <c r="J35" s="13">
        <f t="shared" si="44"/>
        <v>6.976470588235304</v>
      </c>
      <c r="K35" s="13">
        <f t="shared" si="44"/>
        <v>30.677318784099764</v>
      </c>
      <c r="L35" s="13">
        <f t="shared" si="44"/>
        <v>29.62049861495845</v>
      </c>
      <c r="M35" s="39">
        <f t="shared" si="44"/>
        <v>51.843295638126008</v>
      </c>
    </row>
    <row r="36" spans="1:13" ht="15.75" thickBot="1" x14ac:dyDescent="0.3">
      <c r="A36" s="72" t="s">
        <v>11</v>
      </c>
      <c r="B36" s="73"/>
      <c r="C36" s="40">
        <f t="shared" ref="C36:M36" si="45">AVERAGE(C32:C35)</f>
        <v>1.5032739115605431</v>
      </c>
      <c r="D36" s="14">
        <f t="shared" si="45"/>
        <v>22.872265807049295</v>
      </c>
      <c r="E36" s="14">
        <f t="shared" si="45"/>
        <v>6.668393153194204</v>
      </c>
      <c r="F36" s="14">
        <f t="shared" si="45"/>
        <v>8.4927017062419718</v>
      </c>
      <c r="G36" s="14">
        <f t="shared" si="45"/>
        <v>12.033578082527869</v>
      </c>
      <c r="H36" s="14">
        <f t="shared" si="45"/>
        <v>14.410079709753493</v>
      </c>
      <c r="I36" s="14">
        <f t="shared" si="45"/>
        <v>6.1206101160309423</v>
      </c>
      <c r="J36" s="14">
        <f t="shared" si="45"/>
        <v>6.3628211588755166</v>
      </c>
      <c r="K36" s="14">
        <f t="shared" si="45"/>
        <v>30.803905710338935</v>
      </c>
      <c r="L36" s="14">
        <f t="shared" si="45"/>
        <v>32.566288877714712</v>
      </c>
      <c r="M36" s="41">
        <f t="shared" si="45"/>
        <v>46.818568982589355</v>
      </c>
    </row>
    <row r="37" spans="1:13" x14ac:dyDescent="0.25">
      <c r="A37" s="70" t="s">
        <v>4</v>
      </c>
      <c r="B37" s="71"/>
      <c r="C37" s="42">
        <f t="shared" ref="C37:M37" si="46">STDEV(C32:C35)</f>
        <v>7.198597088640267E-2</v>
      </c>
      <c r="D37" s="15">
        <f t="shared" si="46"/>
        <v>6.4483113660004037</v>
      </c>
      <c r="E37" s="15">
        <f t="shared" si="46"/>
        <v>0.77606182733792262</v>
      </c>
      <c r="F37" s="15">
        <f t="shared" si="46"/>
        <v>0.71291847257457119</v>
      </c>
      <c r="G37" s="15">
        <f t="shared" si="46"/>
        <v>1.2227685109101094</v>
      </c>
      <c r="H37" s="15">
        <f t="shared" si="46"/>
        <v>0.7396542110133999</v>
      </c>
      <c r="I37" s="15">
        <f t="shared" si="46"/>
        <v>1.2680044567301476</v>
      </c>
      <c r="J37" s="15">
        <f t="shared" si="46"/>
        <v>1.250228428747781</v>
      </c>
      <c r="K37" s="15">
        <f t="shared" si="46"/>
        <v>4.0026236983730108</v>
      </c>
      <c r="L37" s="15">
        <f t="shared" si="46"/>
        <v>3.5067996493612048</v>
      </c>
      <c r="M37" s="43">
        <f t="shared" si="46"/>
        <v>6.5046238854968017</v>
      </c>
    </row>
    <row r="38" spans="1:13" x14ac:dyDescent="0.25">
      <c r="A38" s="70" t="s">
        <v>5</v>
      </c>
      <c r="B38" s="71"/>
      <c r="C38" s="44">
        <f t="shared" ref="C38:M38" si="47">1.96*(C37)/SQRT(4)</f>
        <v>7.0546251468674617E-2</v>
      </c>
      <c r="D38" s="15">
        <f t="shared" si="47"/>
        <v>6.3193451386803954</v>
      </c>
      <c r="E38" s="15">
        <f t="shared" si="47"/>
        <v>0.7605405907911641</v>
      </c>
      <c r="F38" s="15">
        <f t="shared" si="47"/>
        <v>0.6986601031230798</v>
      </c>
      <c r="G38" s="15">
        <f t="shared" si="47"/>
        <v>1.1983131406919072</v>
      </c>
      <c r="H38" s="15">
        <f t="shared" si="47"/>
        <v>0.72486112679313186</v>
      </c>
      <c r="I38" s="15">
        <f t="shared" si="47"/>
        <v>1.2426443675955445</v>
      </c>
      <c r="J38" s="15">
        <f t="shared" si="47"/>
        <v>1.2252238601728254</v>
      </c>
      <c r="K38" s="15">
        <f t="shared" si="47"/>
        <v>3.9225712244055506</v>
      </c>
      <c r="L38" s="15">
        <f t="shared" si="47"/>
        <v>3.4366636563739807</v>
      </c>
      <c r="M38" s="43">
        <f t="shared" si="47"/>
        <v>6.3745314077868658</v>
      </c>
    </row>
    <row r="39" spans="1:13" x14ac:dyDescent="0.25">
      <c r="A39" s="87" t="s">
        <v>12</v>
      </c>
      <c r="B39" s="88"/>
      <c r="C39" s="36">
        <f t="shared" ref="C39:M40" si="48">(C32/$C$36)</f>
        <v>1.0319644938123049</v>
      </c>
      <c r="D39" s="12">
        <f t="shared" si="48"/>
        <v>17.391457383421425</v>
      </c>
      <c r="E39" s="12">
        <f t="shared" si="48"/>
        <v>4.9129979523857905</v>
      </c>
      <c r="F39" s="12">
        <f t="shared" si="48"/>
        <v>5.9683347579553967</v>
      </c>
      <c r="G39" s="12">
        <f t="shared" si="48"/>
        <v>6.9928001189403357</v>
      </c>
      <c r="H39" s="12">
        <f t="shared" si="48"/>
        <v>9.7748354434772189</v>
      </c>
      <c r="I39" s="12">
        <f t="shared" si="48"/>
        <v>2.9011208986205559</v>
      </c>
      <c r="J39" s="12">
        <f t="shared" si="48"/>
        <v>3.4203276819721031</v>
      </c>
      <c r="K39" s="12">
        <f t="shared" si="48"/>
        <v>22.335213531048979</v>
      </c>
      <c r="L39" s="12">
        <f t="shared" si="48"/>
        <v>20.408536739144342</v>
      </c>
      <c r="M39" s="37">
        <f t="shared" si="48"/>
        <v>24.8008879781184</v>
      </c>
    </row>
    <row r="40" spans="1:13" x14ac:dyDescent="0.25">
      <c r="A40" s="74"/>
      <c r="B40" s="75"/>
      <c r="C40" s="36">
        <f>(C33/$C$36)</f>
        <v>0.95263980085405642</v>
      </c>
      <c r="D40" s="12">
        <f t="shared" si="48"/>
        <v>11.32405393131225</v>
      </c>
      <c r="E40" s="12">
        <f t="shared" si="48"/>
        <v>4.8412296519095612</v>
      </c>
      <c r="F40" s="12">
        <f t="shared" si="48"/>
        <v>5.8350309058500649</v>
      </c>
      <c r="G40" s="12">
        <f t="shared" si="48"/>
        <v>8.9266309367606222</v>
      </c>
      <c r="H40" s="12">
        <f t="shared" si="48"/>
        <v>9.413900449097806</v>
      </c>
      <c r="I40" s="12">
        <f t="shared" si="48"/>
        <v>4.025871613312014</v>
      </c>
      <c r="J40" s="12">
        <f t="shared" si="48"/>
        <v>3.670861189512959</v>
      </c>
      <c r="K40" s="12">
        <f t="shared" si="48"/>
        <v>16.755399533637487</v>
      </c>
      <c r="L40" s="12">
        <f t="shared" si="48"/>
        <v>21.576259655112946</v>
      </c>
      <c r="M40" s="37">
        <f t="shared" si="48"/>
        <v>32.289629392906583</v>
      </c>
    </row>
    <row r="41" spans="1:13" x14ac:dyDescent="0.25">
      <c r="A41" s="74"/>
      <c r="B41" s="75"/>
      <c r="C41" s="36">
        <f t="shared" ref="C41:M42" si="49">(C34/$C$36)</f>
        <v>0.96588868311010645</v>
      </c>
      <c r="D41" s="12">
        <f t="shared" si="49"/>
        <v>11.957951519535801</v>
      </c>
      <c r="E41" s="12">
        <f t="shared" si="49"/>
        <v>3.8989808443717968</v>
      </c>
      <c r="F41" s="12">
        <f t="shared" si="49"/>
        <v>5.8507958992509108</v>
      </c>
      <c r="G41" s="12">
        <f t="shared" si="49"/>
        <v>8.2812551272610566</v>
      </c>
      <c r="H41" s="12">
        <f t="shared" si="49"/>
        <v>10.152052129637083</v>
      </c>
      <c r="I41" s="12">
        <f t="shared" si="49"/>
        <v>4.5719610020118777</v>
      </c>
      <c r="J41" s="12">
        <f t="shared" si="49"/>
        <v>5.1985301911494535</v>
      </c>
      <c r="K41" s="12">
        <f t="shared" si="49"/>
        <v>22.467233010878232</v>
      </c>
      <c r="L41" s="12">
        <f t="shared" si="49"/>
        <v>24.965515270116345</v>
      </c>
      <c r="M41" s="37">
        <f t="shared" si="49"/>
        <v>33.000170194783315</v>
      </c>
    </row>
    <row r="42" spans="1:13" ht="15.75" thickBot="1" x14ac:dyDescent="0.3">
      <c r="A42" s="78"/>
      <c r="B42" s="79"/>
      <c r="C42" s="38">
        <f t="shared" si="49"/>
        <v>1.0495070222235319</v>
      </c>
      <c r="D42" s="13">
        <f t="shared" si="49"/>
        <v>20.186412751027362</v>
      </c>
      <c r="E42" s="13">
        <f t="shared" si="49"/>
        <v>4.0904458565466468</v>
      </c>
      <c r="F42" s="13">
        <f t="shared" si="49"/>
        <v>4.9437206749869382</v>
      </c>
      <c r="G42" s="13">
        <f t="shared" si="49"/>
        <v>7.8189690242140548</v>
      </c>
      <c r="H42" s="13">
        <f t="shared" si="49"/>
        <v>9.0024030594303355</v>
      </c>
      <c r="I42" s="13">
        <f t="shared" si="49"/>
        <v>4.7871273365564688</v>
      </c>
      <c r="J42" s="13">
        <f t="shared" si="49"/>
        <v>4.6408512344853081</v>
      </c>
      <c r="K42" s="13">
        <f t="shared" si="49"/>
        <v>20.407005368871033</v>
      </c>
      <c r="L42" s="13">
        <f t="shared" si="49"/>
        <v>19.703992989680451</v>
      </c>
      <c r="M42" s="39">
        <f t="shared" si="49"/>
        <v>34.486925662341648</v>
      </c>
    </row>
    <row r="43" spans="1:13" x14ac:dyDescent="0.25">
      <c r="A43" s="72" t="s">
        <v>12</v>
      </c>
      <c r="B43" s="73"/>
      <c r="C43" s="45">
        <f t="shared" ref="C43:M43" si="50">AVERAGE(C39:C42)</f>
        <v>1</v>
      </c>
      <c r="D43" s="14">
        <f t="shared" si="50"/>
        <v>15.214968896324208</v>
      </c>
      <c r="E43" s="14">
        <f t="shared" si="50"/>
        <v>4.4359135763034487</v>
      </c>
      <c r="F43" s="14">
        <f t="shared" si="50"/>
        <v>5.6494705595108279</v>
      </c>
      <c r="G43" s="14">
        <f t="shared" si="50"/>
        <v>8.004913801794018</v>
      </c>
      <c r="H43" s="14">
        <f t="shared" si="50"/>
        <v>9.5857977704106112</v>
      </c>
      <c r="I43" s="14">
        <f t="shared" si="50"/>
        <v>4.071520212625229</v>
      </c>
      <c r="J43" s="14">
        <f t="shared" si="50"/>
        <v>4.2326425742799563</v>
      </c>
      <c r="K43" s="14">
        <f t="shared" si="50"/>
        <v>20.491212861108934</v>
      </c>
      <c r="L43" s="14">
        <f t="shared" si="50"/>
        <v>21.663576163513518</v>
      </c>
      <c r="M43" s="41">
        <f t="shared" si="50"/>
        <v>31.144403307037489</v>
      </c>
    </row>
    <row r="44" spans="1:13" x14ac:dyDescent="0.25">
      <c r="A44" s="70" t="s">
        <v>4</v>
      </c>
      <c r="B44" s="71"/>
      <c r="C44" s="44">
        <f t="shared" ref="C44:M44" si="51">STDEV(C39:C42)</f>
        <v>4.7886130619851128E-2</v>
      </c>
      <c r="D44" s="15">
        <f t="shared" si="51"/>
        <v>4.289511922219444</v>
      </c>
      <c r="E44" s="15">
        <f t="shared" si="51"/>
        <v>0.51624778516398817</v>
      </c>
      <c r="F44" s="15">
        <f t="shared" si="51"/>
        <v>0.47424389333976608</v>
      </c>
      <c r="G44" s="15">
        <f t="shared" si="51"/>
        <v>0.81340366616271398</v>
      </c>
      <c r="H44" s="15">
        <f t="shared" si="51"/>
        <v>0.49202890127027321</v>
      </c>
      <c r="I44" s="15">
        <f t="shared" si="51"/>
        <v>0.84349528517649675</v>
      </c>
      <c r="J44" s="15">
        <f t="shared" si="51"/>
        <v>0.83167040892096733</v>
      </c>
      <c r="K44" s="15">
        <f t="shared" si="51"/>
        <v>2.662604378078949</v>
      </c>
      <c r="L44" s="15">
        <f t="shared" si="51"/>
        <v>2.3327749004310245</v>
      </c>
      <c r="M44" s="43">
        <f t="shared" si="51"/>
        <v>4.3269718415749461</v>
      </c>
    </row>
    <row r="45" spans="1:13" x14ac:dyDescent="0.25">
      <c r="A45" s="70" t="s">
        <v>5</v>
      </c>
      <c r="B45" s="71"/>
      <c r="C45" s="44">
        <f t="shared" ref="C45:M45" si="52">1.96*(C44)/SQRT(4)</f>
        <v>4.6928408007454105E-2</v>
      </c>
      <c r="D45" s="15">
        <f t="shared" si="52"/>
        <v>4.2037216837750551</v>
      </c>
      <c r="E45" s="15">
        <f t="shared" si="52"/>
        <v>0.50592282946070843</v>
      </c>
      <c r="F45" s="15">
        <f t="shared" si="52"/>
        <v>0.46475901547297077</v>
      </c>
      <c r="G45" s="15">
        <f t="shared" si="52"/>
        <v>0.79713559283945967</v>
      </c>
      <c r="H45" s="15">
        <f t="shared" si="52"/>
        <v>0.48218832324486771</v>
      </c>
      <c r="I45" s="15">
        <f t="shared" si="52"/>
        <v>0.82662537947296677</v>
      </c>
      <c r="J45" s="15">
        <f t="shared" si="52"/>
        <v>0.81503700074254792</v>
      </c>
      <c r="K45" s="15">
        <f t="shared" si="52"/>
        <v>2.6093522905173701</v>
      </c>
      <c r="L45" s="15">
        <f t="shared" si="52"/>
        <v>2.2861194024224041</v>
      </c>
      <c r="M45" s="43">
        <f t="shared" si="52"/>
        <v>4.240432404743447</v>
      </c>
    </row>
    <row r="46" spans="1:13" x14ac:dyDescent="0.25">
      <c r="A46" s="58" t="s">
        <v>35</v>
      </c>
      <c r="B46" s="7"/>
      <c r="C46" s="91">
        <f>((C44/C43)*100)</f>
        <v>4.7886130619851128</v>
      </c>
      <c r="D46" s="91">
        <f t="shared" ref="D46:M46" si="53">((D44/D43)*100)</f>
        <v>28.192709110668961</v>
      </c>
      <c r="E46" s="91">
        <f t="shared" si="53"/>
        <v>11.637913504937796</v>
      </c>
      <c r="F46" s="91">
        <f t="shared" si="53"/>
        <v>8.3944838431166104</v>
      </c>
      <c r="G46" s="91">
        <f t="shared" si="53"/>
        <v>10.161304497500252</v>
      </c>
      <c r="H46" s="91">
        <f t="shared" si="53"/>
        <v>5.132894653683028</v>
      </c>
      <c r="I46" s="91">
        <f t="shared" si="53"/>
        <v>20.716961752048604</v>
      </c>
      <c r="J46" s="91">
        <f t="shared" si="53"/>
        <v>19.648963840573014</v>
      </c>
      <c r="K46" s="91">
        <f t="shared" si="53"/>
        <v>12.993883749714049</v>
      </c>
      <c r="L46" s="91">
        <f t="shared" si="53"/>
        <v>10.76818934613371</v>
      </c>
      <c r="M46" s="91">
        <f t="shared" si="53"/>
        <v>13.893256515199345</v>
      </c>
    </row>
    <row r="47" spans="1:13" ht="15.75" thickBot="1" x14ac:dyDescent="0.3">
      <c r="A47" s="89"/>
      <c r="B47" s="90"/>
      <c r="C47" s="46" t="s">
        <v>0</v>
      </c>
      <c r="D47" s="52">
        <v>0.05</v>
      </c>
      <c r="E47" s="53">
        <v>0.5</v>
      </c>
      <c r="F47" s="53">
        <v>1</v>
      </c>
      <c r="G47" s="53">
        <v>1.5</v>
      </c>
      <c r="H47" s="53">
        <v>2</v>
      </c>
      <c r="I47" s="53">
        <v>4</v>
      </c>
      <c r="J47" s="53">
        <v>6</v>
      </c>
      <c r="K47" s="54">
        <v>2E-3</v>
      </c>
      <c r="L47" s="55">
        <v>8.0000000000000002E-3</v>
      </c>
      <c r="M47" s="56">
        <v>1.7999999999999999E-2</v>
      </c>
    </row>
  </sheetData>
  <mergeCells count="28">
    <mergeCell ref="A45:B45"/>
    <mergeCell ref="A47:B47"/>
    <mergeCell ref="A39:B42"/>
    <mergeCell ref="A43:B43"/>
    <mergeCell ref="A44:B44"/>
    <mergeCell ref="A36:B36"/>
    <mergeCell ref="A37:B37"/>
    <mergeCell ref="A38:B38"/>
    <mergeCell ref="A30:B30"/>
    <mergeCell ref="A31:B31"/>
    <mergeCell ref="A32:B35"/>
    <mergeCell ref="A26:B26"/>
    <mergeCell ref="A27:B27"/>
    <mergeCell ref="A29:B29"/>
    <mergeCell ref="A17:B17"/>
    <mergeCell ref="A18:B21"/>
    <mergeCell ref="A22:B25"/>
    <mergeCell ref="A13:B13"/>
    <mergeCell ref="A15:B15"/>
    <mergeCell ref="A16:B16"/>
    <mergeCell ref="A4:B7"/>
    <mergeCell ref="A8:B11"/>
    <mergeCell ref="A12:B12"/>
    <mergeCell ref="A1:B3"/>
    <mergeCell ref="C1:M1"/>
    <mergeCell ref="C2:C3"/>
    <mergeCell ref="D2:H2"/>
    <mergeCell ref="I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Antony Quiñones Camacho</cp:lastModifiedBy>
  <dcterms:created xsi:type="dcterms:W3CDTF">2013-10-03T01:49:18Z</dcterms:created>
  <dcterms:modified xsi:type="dcterms:W3CDTF">2019-08-22T21:39:29Z</dcterms:modified>
</cp:coreProperties>
</file>