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50540" windowHeight="28340" tabRatio="500"/>
  </bookViews>
  <sheets>
    <sheet name="Hoja1" sheetId="1" r:id="rId1"/>
  </sheets>
  <definedNames>
    <definedName name="AeroDosisVuelos" localSheetId="0">Hoja1!$A$2:$E$93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M21" i="1"/>
  <c r="L21" i="1"/>
  <c r="N20" i="1"/>
  <c r="M20" i="1"/>
  <c r="L20" i="1"/>
  <c r="N19" i="1"/>
  <c r="M19" i="1"/>
  <c r="L19" i="1"/>
  <c r="N18" i="1"/>
  <c r="L18" i="1"/>
  <c r="M18" i="1"/>
  <c r="N17" i="1"/>
  <c r="M17" i="1"/>
  <c r="L17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H91" i="1"/>
  <c r="H85" i="1"/>
  <c r="H79" i="1"/>
  <c r="H73" i="1"/>
  <c r="H67" i="1"/>
  <c r="H61" i="1"/>
  <c r="H55" i="1"/>
  <c r="H49" i="1"/>
  <c r="H43" i="1"/>
  <c r="H37" i="1"/>
  <c r="H31" i="1"/>
  <c r="H25" i="1"/>
  <c r="H19" i="1"/>
  <c r="H13" i="1"/>
  <c r="H7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86" i="1"/>
  <c r="F87" i="1"/>
  <c r="F88" i="1"/>
  <c r="F89" i="1"/>
  <c r="F90" i="1"/>
  <c r="F91" i="1"/>
  <c r="G91" i="1"/>
  <c r="F80" i="1"/>
  <c r="F81" i="1"/>
  <c r="F82" i="1"/>
  <c r="F83" i="1"/>
  <c r="F84" i="1"/>
  <c r="F85" i="1"/>
  <c r="G85" i="1"/>
  <c r="F74" i="1"/>
  <c r="F75" i="1"/>
  <c r="F76" i="1"/>
  <c r="F77" i="1"/>
  <c r="F78" i="1"/>
  <c r="F79" i="1"/>
  <c r="G79" i="1"/>
  <c r="F68" i="1"/>
  <c r="F69" i="1"/>
  <c r="F70" i="1"/>
  <c r="F71" i="1"/>
  <c r="F72" i="1"/>
  <c r="F73" i="1"/>
  <c r="G73" i="1"/>
  <c r="F62" i="1"/>
  <c r="F63" i="1"/>
  <c r="F64" i="1"/>
  <c r="F65" i="1"/>
  <c r="F66" i="1"/>
  <c r="F67" i="1"/>
  <c r="G67" i="1"/>
  <c r="F56" i="1"/>
  <c r="F57" i="1"/>
  <c r="F58" i="1"/>
  <c r="F59" i="1"/>
  <c r="F60" i="1"/>
  <c r="F61" i="1"/>
  <c r="G61" i="1"/>
  <c r="F50" i="1"/>
  <c r="F51" i="1"/>
  <c r="F52" i="1"/>
  <c r="F53" i="1"/>
  <c r="F54" i="1"/>
  <c r="F55" i="1"/>
  <c r="G55" i="1"/>
  <c r="F44" i="1"/>
  <c r="F45" i="1"/>
  <c r="F46" i="1"/>
  <c r="F47" i="1"/>
  <c r="F48" i="1"/>
  <c r="F49" i="1"/>
  <c r="G49" i="1"/>
  <c r="F38" i="1"/>
  <c r="F39" i="1"/>
  <c r="F40" i="1"/>
  <c r="F41" i="1"/>
  <c r="F42" i="1"/>
  <c r="F43" i="1"/>
  <c r="G43" i="1"/>
  <c r="F32" i="1"/>
  <c r="F33" i="1"/>
  <c r="F34" i="1"/>
  <c r="F35" i="1"/>
  <c r="F36" i="1"/>
  <c r="F37" i="1"/>
  <c r="G37" i="1"/>
  <c r="F14" i="1"/>
  <c r="F15" i="1"/>
  <c r="F16" i="1"/>
  <c r="F17" i="1"/>
  <c r="F18" i="1"/>
  <c r="F19" i="1"/>
  <c r="G19" i="1"/>
  <c r="F26" i="1"/>
  <c r="F27" i="1"/>
  <c r="F28" i="1"/>
  <c r="F29" i="1"/>
  <c r="F30" i="1"/>
  <c r="F31" i="1"/>
  <c r="G31" i="1"/>
  <c r="F20" i="1"/>
  <c r="F21" i="1"/>
  <c r="F22" i="1"/>
  <c r="F23" i="1"/>
  <c r="F24" i="1"/>
  <c r="F25" i="1"/>
  <c r="G25" i="1"/>
  <c r="F8" i="1"/>
  <c r="F9" i="1"/>
  <c r="F10" i="1"/>
  <c r="F11" i="1"/>
  <c r="F12" i="1"/>
  <c r="F13" i="1"/>
  <c r="G13" i="1"/>
  <c r="F2" i="1"/>
  <c r="F3" i="1"/>
  <c r="F4" i="1"/>
  <c r="F5" i="1"/>
  <c r="F6" i="1"/>
  <c r="F7" i="1"/>
  <c r="G7" i="1"/>
</calcChain>
</file>

<file path=xl/connections.xml><?xml version="1.0" encoding="utf-8"?>
<connections xmlns="http://schemas.openxmlformats.org/spreadsheetml/2006/main">
  <connection id="1" name="AeroDosisVuelos.txt" type="6" refreshedVersion="0" background="1" saveData="1">
    <textPr fileType="mac" sourceFile="Macintosh HD:Users:luisnunez:Dropbox (Personal):MisDocumentos:UIS:UISProyectos:2016UISProyectos:2016VIEAeroDosis:AeroDosisVuelos.txt" delimited="0">
      <textFields count="8">
        <textField type="text"/>
        <textField type="text" position="5"/>
        <textField type="text" position="12"/>
        <textField type="text" position="18"/>
        <textField type="text" position="23"/>
        <textField type="text" position="28"/>
        <textField type="text" position="37"/>
        <textField position="44"/>
      </textFields>
    </textPr>
  </connection>
</connections>
</file>

<file path=xl/sharedStrings.xml><?xml version="1.0" encoding="utf-8"?>
<sst xmlns="http://schemas.openxmlformats.org/spreadsheetml/2006/main" count="299" uniqueCount="26">
  <si>
    <t>UV-A</t>
  </si>
  <si>
    <t>UV-B</t>
  </si>
  <si>
    <t>UV-C</t>
  </si>
  <si>
    <t>[</t>
  </si>
  <si>
    <t xml:space="preserve">by e- </t>
  </si>
  <si>
    <t xml:space="preserve">by e+ </t>
  </si>
  <si>
    <t>by  m+</t>
  </si>
  <si>
    <t>by  m-</t>
  </si>
  <si>
    <t>by p+</t>
  </si>
  <si>
    <t>by p-</t>
  </si>
  <si>
    <t>BOG-BUE</t>
  </si>
  <si>
    <t>BUE-MAD</t>
  </si>
  <si>
    <t>JNB-SYD</t>
  </si>
  <si>
    <t>JFK-HND</t>
  </si>
  <si>
    <t>SAO-JNB</t>
  </si>
  <si>
    <t>Ruta</t>
  </si>
  <si>
    <t>UV</t>
  </si>
  <si>
    <t>Particula</t>
  </si>
  <si>
    <t>MeV</t>
  </si>
  <si>
    <t>Joule</t>
  </si>
  <si>
    <t>min</t>
  </si>
  <si>
    <t>Total (J/cm2)</t>
  </si>
  <si>
    <t>Total (J/(cm2*min))</t>
  </si>
  <si>
    <t>vuelo</t>
  </si>
  <si>
    <t>Total (J/cm2)*1.0E-06</t>
  </si>
  <si>
    <t>Total (J/cm2)*1.0E-09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</si>
</sst>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 tint="0.39997558519241921"/>
      <name val="Arial"/>
    </font>
    <font>
      <sz val="12"/>
      <color rgb="FFFF6600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2"/>
      <color rgb="FF800000"/>
      <name val="Calibri"/>
      <scheme val="minor"/>
    </font>
    <font>
      <sz val="12"/>
      <color theme="5" tint="0.59999389629810485"/>
      <name val="Calibri"/>
      <scheme val="minor"/>
    </font>
    <font>
      <sz val="12"/>
      <color theme="5" tint="0.59999389629810485"/>
      <name val="Arial"/>
    </font>
    <font>
      <sz val="12"/>
      <color theme="6" tint="0.39997558519241921"/>
      <name val="Calibri"/>
      <family val="2"/>
      <scheme val="minor"/>
    </font>
    <font>
      <sz val="12"/>
      <color theme="6" tint="0.39997558519241921"/>
      <name val="Arial"/>
    </font>
    <font>
      <sz val="12"/>
      <color theme="8" tint="0.39997558519241921"/>
      <name val="Arial"/>
    </font>
    <font>
      <sz val="12"/>
      <color theme="9" tint="0.39997558519241921"/>
      <name val="Calibri"/>
      <family val="2"/>
      <scheme val="minor"/>
    </font>
    <font>
      <sz val="12"/>
      <color theme="9" tint="0.39997558519241921"/>
      <name val="Arial"/>
    </font>
    <font>
      <sz val="12"/>
      <color rgb="FFFF0000"/>
      <name val="Calibri"/>
      <family val="2"/>
      <scheme val="minor"/>
    </font>
    <font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49" fontId="4" fillId="0" borderId="0" xfId="0" applyNumberFormat="1" applyFont="1"/>
    <xf numFmtId="11" fontId="4" fillId="0" borderId="0" xfId="0" applyNumberFormat="1" applyFont="1"/>
    <xf numFmtId="0" fontId="5" fillId="0" borderId="0" xfId="0" applyFont="1" applyAlignment="1">
      <alignment horizontal="center"/>
    </xf>
    <xf numFmtId="11" fontId="6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11" fontId="7" fillId="0" borderId="0" xfId="0" applyNumberFormat="1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0" fontId="11" fillId="0" borderId="0" xfId="0" applyFont="1"/>
    <xf numFmtId="0" fontId="12" fillId="0" borderId="0" xfId="0" applyFont="1"/>
    <xf numFmtId="49" fontId="13" fillId="0" borderId="0" xfId="0" applyNumberFormat="1" applyFont="1"/>
    <xf numFmtId="0" fontId="14" fillId="0" borderId="0" xfId="0" applyFont="1"/>
    <xf numFmtId="11" fontId="16" fillId="0" borderId="0" xfId="0" applyNumberFormat="1" applyFont="1"/>
    <xf numFmtId="11" fontId="15" fillId="0" borderId="0" xfId="0" applyNumberFormat="1" applyFont="1"/>
    <xf numFmtId="49" fontId="6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9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Energía de fotones Cherenkov depositada (micoJ/cm2)</a:t>
            </a:r>
            <a:r>
              <a:rPr lang="es-ES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Hoja1!$L$10</c:f>
              <c:strCache>
                <c:ptCount val="1"/>
                <c:pt idx="0">
                  <c:v>UV-A</c:v>
                </c:pt>
              </c:strCache>
            </c:strRef>
          </c:tx>
          <c:invertIfNegative val="0"/>
          <c:cat>
            <c:strRef>
              <c:f>Hoja1!$K$11:$K$15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Hoja1!$L$11:$L$15</c:f>
              <c:numCache>
                <c:formatCode>0.00E+00</c:formatCode>
                <c:ptCount val="5"/>
                <c:pt idx="0">
                  <c:v>0.502106827947102</c:v>
                </c:pt>
                <c:pt idx="1">
                  <c:v>1.023275874588102</c:v>
                </c:pt>
                <c:pt idx="2">
                  <c:v>1.877963443031628</c:v>
                </c:pt>
                <c:pt idx="3">
                  <c:v>1.777451195512062</c:v>
                </c:pt>
                <c:pt idx="4">
                  <c:v>0.98511614245665</c:v>
                </c:pt>
              </c:numCache>
            </c:numRef>
          </c:val>
        </c:ser>
        <c:ser>
          <c:idx val="1"/>
          <c:order val="1"/>
          <c:tx>
            <c:strRef>
              <c:f>Hoja1!$M$10</c:f>
              <c:strCache>
                <c:ptCount val="1"/>
                <c:pt idx="0">
                  <c:v>UV-B</c:v>
                </c:pt>
              </c:strCache>
            </c:strRef>
          </c:tx>
          <c:invertIfNegative val="0"/>
          <c:cat>
            <c:strRef>
              <c:f>Hoja1!$K$11:$K$15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Hoja1!$M$11:$M$15</c:f>
              <c:numCache>
                <c:formatCode>0.00E+00</c:formatCode>
                <c:ptCount val="5"/>
                <c:pt idx="0">
                  <c:v>0.354924944208108</c:v>
                </c:pt>
                <c:pt idx="1">
                  <c:v>0.723323457976356</c:v>
                </c:pt>
                <c:pt idx="2">
                  <c:v>1.327476898771254</c:v>
                </c:pt>
                <c:pt idx="3">
                  <c:v>1.25642876772744</c:v>
                </c:pt>
                <c:pt idx="4">
                  <c:v>0.696351232562508</c:v>
                </c:pt>
              </c:numCache>
            </c:numRef>
          </c:val>
        </c:ser>
        <c:ser>
          <c:idx val="2"/>
          <c:order val="2"/>
          <c:tx>
            <c:strRef>
              <c:f>Hoja1!$N$10</c:f>
              <c:strCache>
                <c:ptCount val="1"/>
                <c:pt idx="0">
                  <c:v>UV-C</c:v>
                </c:pt>
              </c:strCache>
            </c:strRef>
          </c:tx>
          <c:invertIfNegative val="0"/>
          <c:cat>
            <c:strRef>
              <c:f>Hoja1!$K$11:$K$15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Hoja1!$N$11:$N$15</c:f>
              <c:numCache>
                <c:formatCode>0.00E+00</c:formatCode>
                <c:ptCount val="5"/>
                <c:pt idx="0">
                  <c:v>9.00295624708308</c:v>
                </c:pt>
                <c:pt idx="1">
                  <c:v>18.3476567960244</c:v>
                </c:pt>
                <c:pt idx="2">
                  <c:v>33.6724720464294</c:v>
                </c:pt>
                <c:pt idx="3">
                  <c:v>31.8703025875482</c:v>
                </c:pt>
                <c:pt idx="4">
                  <c:v>17.663470692858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2781560"/>
        <c:axId val="2122783928"/>
      </c:barChart>
      <c:catAx>
        <c:axId val="2122781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783928"/>
        <c:crosses val="autoZero"/>
        <c:auto val="1"/>
        <c:lblAlgn val="ctr"/>
        <c:lblOffset val="100"/>
        <c:noMultiLvlLbl val="0"/>
      </c:catAx>
      <c:valAx>
        <c:axId val="212278392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12278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Deposited energy for Cherenkov photons (nanoJ/cm2 min)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Hoja1!$L$16</c:f>
              <c:strCache>
                <c:ptCount val="1"/>
                <c:pt idx="0">
                  <c:v>UV-A</c:v>
                </c:pt>
              </c:strCache>
            </c:strRef>
          </c:tx>
          <c:invertIfNegative val="0"/>
          <c:cat>
            <c:strRef>
              <c:f>Hoja1!$K$17:$K$21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Hoja1!$L$17:$L$21</c:f>
              <c:numCache>
                <c:formatCode>0.00E+00</c:formatCode>
                <c:ptCount val="5"/>
                <c:pt idx="0">
                  <c:v>1.494365559366375</c:v>
                </c:pt>
                <c:pt idx="1">
                  <c:v>1.470223957741526</c:v>
                </c:pt>
                <c:pt idx="2">
                  <c:v>2.435750250365277</c:v>
                </c:pt>
                <c:pt idx="3">
                  <c:v>2.53921599358866</c:v>
                </c:pt>
                <c:pt idx="4">
                  <c:v>1.954595520747321</c:v>
                </c:pt>
              </c:numCache>
            </c:numRef>
          </c:val>
        </c:ser>
        <c:ser>
          <c:idx val="1"/>
          <c:order val="1"/>
          <c:tx>
            <c:strRef>
              <c:f>Hoja1!$M$16</c:f>
              <c:strCache>
                <c:ptCount val="1"/>
                <c:pt idx="0">
                  <c:v>UV-B</c:v>
                </c:pt>
              </c:strCache>
            </c:strRef>
          </c:tx>
          <c:invertIfNegative val="0"/>
          <c:cat>
            <c:strRef>
              <c:f>Hoja1!$K$17:$K$21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Hoja1!$M$17:$M$21</c:f>
              <c:numCache>
                <c:formatCode>0.00E+00</c:formatCode>
                <c:ptCount val="5"/>
                <c:pt idx="0">
                  <c:v>1.056324238714607</c:v>
                </c:pt>
                <c:pt idx="1">
                  <c:v>1.039257841920052</c:v>
                </c:pt>
                <c:pt idx="2">
                  <c:v>1.721759920585284</c:v>
                </c:pt>
                <c:pt idx="3">
                  <c:v>1.794898239610629</c:v>
                </c:pt>
                <c:pt idx="4">
                  <c:v>1.381649270957357</c:v>
                </c:pt>
              </c:numCache>
            </c:numRef>
          </c:val>
        </c:ser>
        <c:ser>
          <c:idx val="2"/>
          <c:order val="2"/>
          <c:tx>
            <c:strRef>
              <c:f>Hoja1!$N$16</c:f>
              <c:strCache>
                <c:ptCount val="1"/>
                <c:pt idx="0">
                  <c:v>UV-C</c:v>
                </c:pt>
              </c:strCache>
            </c:strRef>
          </c:tx>
          <c:invertIfNegative val="0"/>
          <c:cat>
            <c:strRef>
              <c:f>Hoja1!$K$17:$K$21</c:f>
              <c:strCache>
                <c:ptCount val="5"/>
                <c:pt idx="0">
                  <c:v>BOG-BUE</c:v>
                </c:pt>
                <c:pt idx="1">
                  <c:v>BUE-MAD</c:v>
                </c:pt>
                <c:pt idx="2">
                  <c:v>JFK-HND</c:v>
                </c:pt>
                <c:pt idx="3">
                  <c:v>JNB-SYD</c:v>
                </c:pt>
                <c:pt idx="4">
                  <c:v>SAO-JNB</c:v>
                </c:pt>
              </c:strCache>
            </c:strRef>
          </c:cat>
          <c:val>
            <c:numRef>
              <c:f>Hoja1!$N$17:$N$21</c:f>
              <c:numCache>
                <c:formatCode>0.00E+00</c:formatCode>
                <c:ptCount val="5"/>
                <c:pt idx="0">
                  <c:v>26.79451264012822</c:v>
                </c:pt>
                <c:pt idx="1">
                  <c:v>26.3615758563569</c:v>
                </c:pt>
                <c:pt idx="2">
                  <c:v>43.67376400315098</c:v>
                </c:pt>
                <c:pt idx="3">
                  <c:v>45.52900369649743</c:v>
                </c:pt>
                <c:pt idx="4">
                  <c:v>35.0465688350357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79473064"/>
        <c:axId val="2079476040"/>
      </c:barChart>
      <c:catAx>
        <c:axId val="20794730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000" b="1"/>
            </a:pPr>
            <a:endParaRPr lang="es-ES"/>
          </a:p>
        </c:txPr>
        <c:crossAx val="2079476040"/>
        <c:crosses val="autoZero"/>
        <c:auto val="1"/>
        <c:lblAlgn val="ctr"/>
        <c:lblOffset val="100"/>
        <c:noMultiLvlLbl val="0"/>
      </c:catAx>
      <c:valAx>
        <c:axId val="2079476040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2079473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24</xdr:row>
      <xdr:rowOff>152400</xdr:rowOff>
    </xdr:from>
    <xdr:to>
      <xdr:col>18</xdr:col>
      <xdr:colOff>711200</xdr:colOff>
      <xdr:row>56</xdr:row>
      <xdr:rowOff>127000</xdr:rowOff>
    </xdr:to>
    <xdr:graphicFrame macro="">
      <xdr:nvGraphicFramePr>
        <xdr:cNvPr id="2" name="Gráfico 1" title="Energy (microJoules/cm2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58</xdr:row>
      <xdr:rowOff>177800</xdr:rowOff>
    </xdr:from>
    <xdr:to>
      <xdr:col>19</xdr:col>
      <xdr:colOff>25400</xdr:colOff>
      <xdr:row>94</xdr:row>
      <xdr:rowOff>63500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eroDosisVuelo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B50" workbookViewId="0">
      <selection activeCell="G1" sqref="G1:G1048576"/>
    </sheetView>
  </sheetViews>
  <sheetFormatPr baseColWidth="10" defaultRowHeight="15" x14ac:dyDescent="0"/>
  <cols>
    <col min="1" max="1" width="10.5" bestFit="1" customWidth="1"/>
    <col min="2" max="2" width="10.5" customWidth="1"/>
    <col min="3" max="3" width="5.5" bestFit="1" customWidth="1"/>
    <col min="4" max="4" width="7.33203125" bestFit="1" customWidth="1"/>
    <col min="5" max="5" width="16.33203125" bestFit="1" customWidth="1"/>
    <col min="7" max="7" width="12.1640625" bestFit="1" customWidth="1"/>
    <col min="8" max="8" width="17.6640625" bestFit="1" customWidth="1"/>
    <col min="10" max="10" width="19.33203125" bestFit="1" customWidth="1"/>
    <col min="12" max="12" width="12.6640625" bestFit="1" customWidth="1"/>
    <col min="13" max="14" width="13" bestFit="1" customWidth="1"/>
  </cols>
  <sheetData>
    <row r="1" spans="1:15">
      <c r="A1" s="3" t="s">
        <v>15</v>
      </c>
      <c r="B1" s="3" t="s">
        <v>20</v>
      </c>
      <c r="C1" s="3" t="s">
        <v>16</v>
      </c>
      <c r="D1" s="3" t="s">
        <v>17</v>
      </c>
      <c r="E1" s="3" t="s">
        <v>18</v>
      </c>
      <c r="F1" s="3" t="s">
        <v>19</v>
      </c>
      <c r="G1" s="7" t="s">
        <v>21</v>
      </c>
      <c r="H1" s="7" t="s">
        <v>22</v>
      </c>
    </row>
    <row r="2" spans="1:15">
      <c r="A2" s="4" t="s">
        <v>10</v>
      </c>
      <c r="B2" s="4">
        <f>5*60+36</f>
        <v>336</v>
      </c>
      <c r="C2" s="9" t="s">
        <v>0</v>
      </c>
      <c r="D2" s="1" t="s">
        <v>4</v>
      </c>
      <c r="E2" s="2">
        <v>1587530</v>
      </c>
      <c r="F2" s="2">
        <f t="shared" ref="F2:F33" si="0">E2*0.000000000000160218</f>
        <v>2.5435088153999999E-7</v>
      </c>
    </row>
    <row r="3" spans="1:15">
      <c r="A3" s="4" t="s">
        <v>10</v>
      </c>
      <c r="B3" s="4">
        <f t="shared" ref="B3:B19" si="1">5*60+36</f>
        <v>336</v>
      </c>
      <c r="C3" s="9" t="s">
        <v>0</v>
      </c>
      <c r="D3" s="1" t="s">
        <v>5</v>
      </c>
      <c r="E3">
        <v>940003</v>
      </c>
      <c r="F3" s="2">
        <f t="shared" si="0"/>
        <v>1.50605400654E-7</v>
      </c>
    </row>
    <row r="4" spans="1:15">
      <c r="A4" s="4" t="s">
        <v>10</v>
      </c>
      <c r="B4" s="4">
        <f t="shared" si="1"/>
        <v>336</v>
      </c>
      <c r="C4" s="9" t="s">
        <v>0</v>
      </c>
      <c r="D4" s="1" t="s">
        <v>7</v>
      </c>
      <c r="E4">
        <v>242514</v>
      </c>
      <c r="F4" s="2">
        <f t="shared" si="0"/>
        <v>3.8855108052000002E-8</v>
      </c>
    </row>
    <row r="5" spans="1:15">
      <c r="A5" s="4" t="s">
        <v>10</v>
      </c>
      <c r="B5" s="4">
        <f t="shared" si="1"/>
        <v>336</v>
      </c>
      <c r="C5" s="9" t="s">
        <v>0</v>
      </c>
      <c r="D5" s="1" t="s">
        <v>6</v>
      </c>
      <c r="E5">
        <v>258831</v>
      </c>
      <c r="F5" s="2">
        <f t="shared" si="0"/>
        <v>4.1469385158E-8</v>
      </c>
    </row>
    <row r="6" spans="1:15">
      <c r="A6" s="4" t="s">
        <v>10</v>
      </c>
      <c r="B6" s="4">
        <f t="shared" si="1"/>
        <v>336</v>
      </c>
      <c r="C6" s="9" t="s">
        <v>0</v>
      </c>
      <c r="D6" s="1" t="s">
        <v>8</v>
      </c>
      <c r="E6">
        <v>104643</v>
      </c>
      <c r="F6" s="2">
        <f t="shared" si="0"/>
        <v>1.6765692174E-8</v>
      </c>
    </row>
    <row r="7" spans="1:15">
      <c r="A7" s="4" t="s">
        <v>10</v>
      </c>
      <c r="B7" s="4">
        <f t="shared" si="1"/>
        <v>336</v>
      </c>
      <c r="C7" s="9" t="s">
        <v>0</v>
      </c>
      <c r="D7" s="1" t="s">
        <v>9</v>
      </c>
      <c r="E7">
        <v>376.73899999999998</v>
      </c>
      <c r="F7" s="2">
        <f t="shared" si="0"/>
        <v>6.0360369102000002E-11</v>
      </c>
      <c r="G7" s="8">
        <f>SUM(F2:F7)</f>
        <v>5.0210682794710197E-7</v>
      </c>
      <c r="H7" s="2">
        <f>G7/B7</f>
        <v>1.4943655593663748E-9</v>
      </c>
    </row>
    <row r="8" spans="1:15">
      <c r="A8" s="4" t="s">
        <v>10</v>
      </c>
      <c r="B8" s="4">
        <f t="shared" si="1"/>
        <v>336</v>
      </c>
      <c r="C8" s="5" t="s">
        <v>1</v>
      </c>
      <c r="D8" s="1" t="s">
        <v>4</v>
      </c>
      <c r="E8" s="2">
        <v>1122180</v>
      </c>
      <c r="F8" s="2">
        <f t="shared" si="0"/>
        <v>1.7979343524E-7</v>
      </c>
    </row>
    <row r="9" spans="1:15">
      <c r="A9" s="4" t="s">
        <v>10</v>
      </c>
      <c r="B9" s="4">
        <f t="shared" si="1"/>
        <v>336</v>
      </c>
      <c r="C9" s="5" t="s">
        <v>1</v>
      </c>
      <c r="D9" s="1" t="s">
        <v>5</v>
      </c>
      <c r="E9">
        <v>664461</v>
      </c>
      <c r="F9" s="2">
        <f t="shared" si="0"/>
        <v>1.0645861249800001E-7</v>
      </c>
      <c r="J9" s="7" t="s">
        <v>24</v>
      </c>
      <c r="O9" s="2">
        <v>1000000</v>
      </c>
    </row>
    <row r="10" spans="1:15">
      <c r="A10" s="4" t="s">
        <v>10</v>
      </c>
      <c r="B10" s="4">
        <f t="shared" si="1"/>
        <v>336</v>
      </c>
      <c r="C10" s="5" t="s">
        <v>1</v>
      </c>
      <c r="D10" s="1" t="s">
        <v>7</v>
      </c>
      <c r="E10">
        <v>171426</v>
      </c>
      <c r="F10" s="2">
        <f t="shared" si="0"/>
        <v>2.7465530868000002E-8</v>
      </c>
      <c r="K10" s="3" t="s">
        <v>23</v>
      </c>
      <c r="L10" s="21" t="s">
        <v>0</v>
      </c>
      <c r="M10" s="22" t="s">
        <v>1</v>
      </c>
      <c r="N10" s="23" t="s">
        <v>2</v>
      </c>
    </row>
    <row r="11" spans="1:15">
      <c r="A11" s="4" t="s">
        <v>10</v>
      </c>
      <c r="B11" s="4">
        <f t="shared" si="1"/>
        <v>336</v>
      </c>
      <c r="C11" s="5" t="s">
        <v>1</v>
      </c>
      <c r="D11" s="1" t="s">
        <v>6</v>
      </c>
      <c r="E11">
        <v>182960</v>
      </c>
      <c r="F11" s="2">
        <f t="shared" si="0"/>
        <v>2.931348528E-8</v>
      </c>
      <c r="K11" s="4" t="s">
        <v>10</v>
      </c>
      <c r="L11" s="19">
        <f>G7*$O$9</f>
        <v>0.50210682794710193</v>
      </c>
      <c r="M11" s="6">
        <f>G13*O9</f>
        <v>0.35492494420810805</v>
      </c>
      <c r="N11" s="20">
        <f>G19*O9</f>
        <v>9.0029562470830822</v>
      </c>
    </row>
    <row r="12" spans="1:15">
      <c r="A12" s="4" t="s">
        <v>10</v>
      </c>
      <c r="B12" s="4">
        <f t="shared" si="1"/>
        <v>336</v>
      </c>
      <c r="C12" s="5" t="s">
        <v>1</v>
      </c>
      <c r="D12" s="1" t="s">
        <v>8</v>
      </c>
      <c r="E12">
        <v>73969.3</v>
      </c>
      <c r="F12" s="2">
        <f t="shared" si="0"/>
        <v>1.1851213307400001E-8</v>
      </c>
      <c r="K12" s="12" t="s">
        <v>11</v>
      </c>
      <c r="L12" s="19">
        <f>G25*O9</f>
        <v>1.0232758745881021</v>
      </c>
      <c r="M12" s="6">
        <f>G31*O9</f>
        <v>0.723323457976356</v>
      </c>
      <c r="N12" s="20">
        <f>G37*O9</f>
        <v>18.347656796024403</v>
      </c>
    </row>
    <row r="13" spans="1:15">
      <c r="A13" s="4" t="s">
        <v>10</v>
      </c>
      <c r="B13" s="4">
        <f t="shared" si="1"/>
        <v>336</v>
      </c>
      <c r="C13" s="5" t="s">
        <v>1</v>
      </c>
      <c r="D13" s="1" t="s">
        <v>9</v>
      </c>
      <c r="E13">
        <v>266.30599999999998</v>
      </c>
      <c r="F13" s="2">
        <f t="shared" si="0"/>
        <v>4.2667014707999998E-11</v>
      </c>
      <c r="G13" s="6">
        <f>SUM(F8:F13)</f>
        <v>3.5492494420810805E-7</v>
      </c>
      <c r="H13" s="2">
        <f>G13/B13</f>
        <v>1.0563242387146072E-9</v>
      </c>
      <c r="K13" s="14" t="s">
        <v>13</v>
      </c>
      <c r="L13" s="19">
        <f>G43*O9</f>
        <v>1.8779634430316281</v>
      </c>
      <c r="M13" s="6">
        <f>G49*O9</f>
        <v>1.3274768987712542</v>
      </c>
      <c r="N13" s="20">
        <f>G55*O9</f>
        <v>33.672472046429405</v>
      </c>
    </row>
    <row r="14" spans="1:15">
      <c r="A14" s="4" t="s">
        <v>10</v>
      </c>
      <c r="B14" s="4">
        <f t="shared" si="1"/>
        <v>336</v>
      </c>
      <c r="C14" s="10" t="s">
        <v>2</v>
      </c>
      <c r="D14" s="1" t="s">
        <v>4</v>
      </c>
      <c r="E14" s="2">
        <v>28465000</v>
      </c>
      <c r="F14" s="2">
        <f t="shared" si="0"/>
        <v>4.5606053699999998E-6</v>
      </c>
      <c r="K14" s="16" t="s">
        <v>12</v>
      </c>
      <c r="L14" s="19">
        <f>G61*O9</f>
        <v>1.777451195512062</v>
      </c>
      <c r="M14" s="6">
        <f>G67*O9</f>
        <v>1.2564287677274402</v>
      </c>
      <c r="N14" s="20">
        <f>G73*O9</f>
        <v>31.870302587548203</v>
      </c>
    </row>
    <row r="15" spans="1:15">
      <c r="A15" s="4" t="s">
        <v>10</v>
      </c>
      <c r="B15" s="4">
        <f t="shared" si="1"/>
        <v>336</v>
      </c>
      <c r="C15" s="10" t="s">
        <v>2</v>
      </c>
      <c r="D15" s="1" t="s">
        <v>5</v>
      </c>
      <c r="E15" s="2">
        <v>16854600</v>
      </c>
      <c r="F15" s="2">
        <f t="shared" si="0"/>
        <v>2.7004103028000001E-6</v>
      </c>
      <c r="K15" s="17" t="s">
        <v>14</v>
      </c>
      <c r="L15" s="19">
        <f>G79*O9</f>
        <v>0.98511614245665002</v>
      </c>
      <c r="M15" s="6">
        <f>G85*O9</f>
        <v>0.69635123256250808</v>
      </c>
      <c r="N15" s="20">
        <f>G91*O9</f>
        <v>17.663470692857999</v>
      </c>
    </row>
    <row r="16" spans="1:15">
      <c r="A16" s="4" t="s">
        <v>10</v>
      </c>
      <c r="B16" s="4">
        <f t="shared" si="1"/>
        <v>336</v>
      </c>
      <c r="C16" s="10" t="s">
        <v>2</v>
      </c>
      <c r="D16" s="1" t="s">
        <v>7</v>
      </c>
      <c r="E16" s="2">
        <v>4348350</v>
      </c>
      <c r="F16" s="2">
        <f t="shared" si="0"/>
        <v>6.9668394030000003E-7</v>
      </c>
      <c r="J16" s="7" t="s">
        <v>25</v>
      </c>
      <c r="K16" s="3" t="s">
        <v>23</v>
      </c>
      <c r="L16" s="21" t="s">
        <v>0</v>
      </c>
      <c r="M16" s="22" t="s">
        <v>1</v>
      </c>
      <c r="N16" s="23" t="s">
        <v>2</v>
      </c>
      <c r="O16" s="2">
        <v>1000000000</v>
      </c>
    </row>
    <row r="17" spans="1:14">
      <c r="A17" s="4" t="s">
        <v>10</v>
      </c>
      <c r="B17" s="4">
        <f t="shared" si="1"/>
        <v>336</v>
      </c>
      <c r="C17" s="10" t="s">
        <v>2</v>
      </c>
      <c r="D17" s="1" t="s">
        <v>6</v>
      </c>
      <c r="E17" s="2">
        <v>4640920</v>
      </c>
      <c r="F17" s="2">
        <f t="shared" si="0"/>
        <v>7.4355892055999997E-7</v>
      </c>
      <c r="K17" s="4" t="s">
        <v>10</v>
      </c>
      <c r="L17" s="2">
        <f>H7*O16</f>
        <v>1.4943655593663749</v>
      </c>
      <c r="M17" s="2">
        <f>H13*O16</f>
        <v>1.0563242387146072</v>
      </c>
      <c r="N17" s="2">
        <f>H19*O16</f>
        <v>26.794512640128218</v>
      </c>
    </row>
    <row r="18" spans="1:14">
      <c r="A18" s="4" t="s">
        <v>10</v>
      </c>
      <c r="B18" s="4">
        <f t="shared" si="1"/>
        <v>336</v>
      </c>
      <c r="C18" s="10" t="s">
        <v>2</v>
      </c>
      <c r="D18" s="1" t="s">
        <v>8</v>
      </c>
      <c r="E18" s="2">
        <v>1876290</v>
      </c>
      <c r="F18" s="2">
        <f t="shared" si="0"/>
        <v>3.0061543122000002E-7</v>
      </c>
      <c r="K18" s="12" t="s">
        <v>11</v>
      </c>
      <c r="L18" s="2">
        <f>H25*O16</f>
        <v>1.4702239577415259</v>
      </c>
      <c r="M18" s="2">
        <f>H31*O16</f>
        <v>1.0392578419200518</v>
      </c>
      <c r="N18" s="2">
        <f>H37*O16</f>
        <v>26.361575856356904</v>
      </c>
    </row>
    <row r="19" spans="1:14">
      <c r="A19" s="4" t="s">
        <v>10</v>
      </c>
      <c r="B19" s="4">
        <f t="shared" si="1"/>
        <v>336</v>
      </c>
      <c r="C19" s="10" t="s">
        <v>2</v>
      </c>
      <c r="D19" s="1" t="s">
        <v>9</v>
      </c>
      <c r="E19">
        <v>6755.06</v>
      </c>
      <c r="F19" s="2">
        <f t="shared" si="0"/>
        <v>1.0822822030800002E-9</v>
      </c>
      <c r="G19" s="11">
        <f>SUM(F14:F19)</f>
        <v>9.0029562470830815E-6</v>
      </c>
      <c r="H19" s="2">
        <f>G19/B19</f>
        <v>2.6794512640128218E-8</v>
      </c>
      <c r="K19" s="14" t="s">
        <v>13</v>
      </c>
      <c r="L19" s="2">
        <f>H43*O16</f>
        <v>2.4357502503652766</v>
      </c>
      <c r="M19" s="2">
        <f>H49*O16</f>
        <v>1.7217599205852843</v>
      </c>
      <c r="N19" s="2">
        <f>H55*O16</f>
        <v>43.673764003150978</v>
      </c>
    </row>
    <row r="20" spans="1:14">
      <c r="A20" s="12" t="s">
        <v>11</v>
      </c>
      <c r="B20" s="13">
        <f>11*60+36</f>
        <v>696</v>
      </c>
      <c r="C20" s="9" t="s">
        <v>0</v>
      </c>
      <c r="D20" s="1" t="s">
        <v>4</v>
      </c>
      <c r="E20" s="2">
        <v>3232510</v>
      </c>
      <c r="F20" s="2">
        <f t="shared" si="0"/>
        <v>5.1790628717999999E-7</v>
      </c>
      <c r="K20" s="16" t="s">
        <v>12</v>
      </c>
      <c r="L20" s="2">
        <f>H61*O16</f>
        <v>2.5392159935886598</v>
      </c>
      <c r="M20" s="2">
        <f>H67*O16</f>
        <v>1.7948982396106288</v>
      </c>
      <c r="N20" s="2">
        <f>H73*O16</f>
        <v>45.529003696497433</v>
      </c>
    </row>
    <row r="21" spans="1:14">
      <c r="A21" s="12" t="s">
        <v>11</v>
      </c>
      <c r="B21" s="13">
        <f t="shared" ref="B21:B37" si="2">11*60+36</f>
        <v>696</v>
      </c>
      <c r="C21" s="9" t="s">
        <v>0</v>
      </c>
      <c r="D21" s="1" t="s">
        <v>5</v>
      </c>
      <c r="E21" s="2">
        <v>1913030</v>
      </c>
      <c r="F21" s="2">
        <f t="shared" si="0"/>
        <v>3.0650184054000002E-7</v>
      </c>
      <c r="K21" s="17" t="s">
        <v>14</v>
      </c>
      <c r="L21" s="2">
        <f>H79*O16</f>
        <v>1.9545955207473213</v>
      </c>
      <c r="M21" s="2">
        <f>H85*O16</f>
        <v>1.3816492709573573</v>
      </c>
      <c r="N21" s="2">
        <f>H91*O16</f>
        <v>35.046568835035707</v>
      </c>
    </row>
    <row r="22" spans="1:14">
      <c r="A22" s="12" t="s">
        <v>11</v>
      </c>
      <c r="B22" s="13">
        <f t="shared" si="2"/>
        <v>696</v>
      </c>
      <c r="C22" s="9" t="s">
        <v>0</v>
      </c>
      <c r="D22" s="1" t="s">
        <v>7</v>
      </c>
      <c r="E22">
        <v>493165</v>
      </c>
      <c r="F22" s="2">
        <f t="shared" si="0"/>
        <v>7.9013909969999999E-8</v>
      </c>
    </row>
    <row r="23" spans="1:14">
      <c r="A23" s="12" t="s">
        <v>11</v>
      </c>
      <c r="B23" s="13">
        <f t="shared" si="2"/>
        <v>696</v>
      </c>
      <c r="C23" s="9" t="s">
        <v>0</v>
      </c>
      <c r="D23" s="1" t="s">
        <v>6</v>
      </c>
      <c r="E23">
        <v>527024</v>
      </c>
      <c r="F23" s="2">
        <f t="shared" si="0"/>
        <v>8.4438731232000004E-8</v>
      </c>
    </row>
    <row r="24" spans="1:14">
      <c r="A24" s="12" t="s">
        <v>11</v>
      </c>
      <c r="B24" s="13">
        <f t="shared" si="2"/>
        <v>696</v>
      </c>
      <c r="C24" s="9" t="s">
        <v>0</v>
      </c>
      <c r="D24" s="1" t="s">
        <v>8</v>
      </c>
      <c r="E24">
        <v>220290</v>
      </c>
      <c r="F24" s="2">
        <f t="shared" si="0"/>
        <v>3.5294423220000004E-8</v>
      </c>
    </row>
    <row r="25" spans="1:14">
      <c r="A25" s="12" t="s">
        <v>11</v>
      </c>
      <c r="B25" s="13">
        <f t="shared" si="2"/>
        <v>696</v>
      </c>
      <c r="C25" s="9" t="s">
        <v>0</v>
      </c>
      <c r="D25" s="1" t="s">
        <v>9</v>
      </c>
      <c r="E25">
        <v>753.23900000000003</v>
      </c>
      <c r="F25" s="2">
        <f t="shared" si="0"/>
        <v>1.20682446102E-10</v>
      </c>
      <c r="G25" s="8">
        <f>SUM(F20:F25)</f>
        <v>1.0232758745881021E-6</v>
      </c>
      <c r="H25" s="2">
        <f>G25/B25</f>
        <v>1.470223957741526E-9</v>
      </c>
    </row>
    <row r="26" spans="1:14">
      <c r="A26" s="12" t="s">
        <v>11</v>
      </c>
      <c r="B26" s="13">
        <f t="shared" si="2"/>
        <v>696</v>
      </c>
      <c r="C26" s="5" t="s">
        <v>1</v>
      </c>
      <c r="D26" s="1" t="s">
        <v>4</v>
      </c>
      <c r="E26" s="2">
        <v>2284970</v>
      </c>
      <c r="F26" s="2">
        <f t="shared" si="0"/>
        <v>3.6609332345999998E-7</v>
      </c>
    </row>
    <row r="27" spans="1:14">
      <c r="A27" s="12" t="s">
        <v>11</v>
      </c>
      <c r="B27" s="13">
        <f t="shared" si="2"/>
        <v>696</v>
      </c>
      <c r="C27" s="5" t="s">
        <v>1</v>
      </c>
      <c r="D27" s="1" t="s">
        <v>5</v>
      </c>
      <c r="E27" s="2">
        <v>1352260</v>
      </c>
      <c r="F27" s="2">
        <f t="shared" si="0"/>
        <v>2.1665639268000001E-7</v>
      </c>
    </row>
    <row r="28" spans="1:14">
      <c r="A28" s="12" t="s">
        <v>11</v>
      </c>
      <c r="B28" s="13">
        <f t="shared" si="2"/>
        <v>696</v>
      </c>
      <c r="C28" s="5" t="s">
        <v>1</v>
      </c>
      <c r="D28" s="1" t="s">
        <v>7</v>
      </c>
      <c r="E28">
        <v>348604</v>
      </c>
      <c r="F28" s="2">
        <f t="shared" si="0"/>
        <v>5.5852635672000004E-8</v>
      </c>
    </row>
    <row r="29" spans="1:14">
      <c r="A29" s="12" t="s">
        <v>11</v>
      </c>
      <c r="B29" s="13">
        <f t="shared" si="2"/>
        <v>696</v>
      </c>
      <c r="C29" s="5" t="s">
        <v>1</v>
      </c>
      <c r="D29" s="1" t="s">
        <v>6</v>
      </c>
      <c r="E29">
        <v>372538</v>
      </c>
      <c r="F29" s="2">
        <f t="shared" si="0"/>
        <v>5.9687293283999997E-8</v>
      </c>
    </row>
    <row r="30" spans="1:14">
      <c r="A30" s="12" t="s">
        <v>11</v>
      </c>
      <c r="B30" s="13">
        <f t="shared" si="2"/>
        <v>696</v>
      </c>
      <c r="C30" s="5" t="s">
        <v>1</v>
      </c>
      <c r="D30" s="1" t="s">
        <v>8</v>
      </c>
      <c r="E30">
        <v>155716</v>
      </c>
      <c r="F30" s="2">
        <f t="shared" si="0"/>
        <v>2.4948506088000002E-8</v>
      </c>
    </row>
    <row r="31" spans="1:14">
      <c r="A31" s="12" t="s">
        <v>11</v>
      </c>
      <c r="B31" s="13">
        <f t="shared" si="2"/>
        <v>696</v>
      </c>
      <c r="C31" s="5" t="s">
        <v>1</v>
      </c>
      <c r="D31" s="1" t="s">
        <v>9</v>
      </c>
      <c r="E31">
        <v>532.44200000000001</v>
      </c>
      <c r="F31" s="2">
        <f t="shared" si="0"/>
        <v>8.5306792355999999E-11</v>
      </c>
      <c r="G31" s="6">
        <f>SUM(F26:F31)</f>
        <v>7.2332345797635602E-7</v>
      </c>
      <c r="H31" s="2">
        <f>G31/B31</f>
        <v>1.0392578419200517E-9</v>
      </c>
    </row>
    <row r="32" spans="1:14">
      <c r="A32" s="12" t="s">
        <v>11</v>
      </c>
      <c r="B32" s="13">
        <f t="shared" si="2"/>
        <v>696</v>
      </c>
      <c r="C32" s="10" t="s">
        <v>2</v>
      </c>
      <c r="D32" s="1" t="s">
        <v>4</v>
      </c>
      <c r="E32" s="2">
        <v>57959900</v>
      </c>
      <c r="F32" s="2">
        <f t="shared" si="0"/>
        <v>9.2862192582000009E-6</v>
      </c>
    </row>
    <row r="33" spans="1:8">
      <c r="A33" s="12" t="s">
        <v>11</v>
      </c>
      <c r="B33" s="13">
        <f t="shared" si="2"/>
        <v>696</v>
      </c>
      <c r="C33" s="10" t="s">
        <v>2</v>
      </c>
      <c r="D33" s="1" t="s">
        <v>5</v>
      </c>
      <c r="E33" s="2">
        <v>34301200</v>
      </c>
      <c r="F33" s="2">
        <f t="shared" si="0"/>
        <v>5.4956696616000006E-6</v>
      </c>
    </row>
    <row r="34" spans="1:8">
      <c r="A34" s="12" t="s">
        <v>11</v>
      </c>
      <c r="B34" s="13">
        <f t="shared" si="2"/>
        <v>696</v>
      </c>
      <c r="C34" s="10" t="s">
        <v>2</v>
      </c>
      <c r="D34" s="1" t="s">
        <v>7</v>
      </c>
      <c r="E34" s="2">
        <v>8842620</v>
      </c>
      <c r="F34" s="2">
        <f t="shared" ref="F34:F65" si="3">E34*0.000000000000160218</f>
        <v>1.4167468911599999E-6</v>
      </c>
    </row>
    <row r="35" spans="1:8">
      <c r="A35" s="12" t="s">
        <v>11</v>
      </c>
      <c r="B35" s="13">
        <f t="shared" si="2"/>
        <v>696</v>
      </c>
      <c r="C35" s="10" t="s">
        <v>2</v>
      </c>
      <c r="D35" s="1" t="s">
        <v>6</v>
      </c>
      <c r="E35" s="2">
        <v>9449730</v>
      </c>
      <c r="F35" s="2">
        <f t="shared" si="3"/>
        <v>1.51401684114E-6</v>
      </c>
    </row>
    <row r="36" spans="1:8">
      <c r="A36" s="12" t="s">
        <v>11</v>
      </c>
      <c r="B36" s="13">
        <f t="shared" si="2"/>
        <v>696</v>
      </c>
      <c r="C36" s="10" t="s">
        <v>2</v>
      </c>
      <c r="D36" s="1" t="s">
        <v>8</v>
      </c>
      <c r="E36" s="2">
        <v>3949870</v>
      </c>
      <c r="F36" s="2">
        <f t="shared" si="3"/>
        <v>6.3284027166E-7</v>
      </c>
    </row>
    <row r="37" spans="1:8">
      <c r="A37" s="12" t="s">
        <v>11</v>
      </c>
      <c r="B37" s="13">
        <f t="shared" si="2"/>
        <v>696</v>
      </c>
      <c r="C37" s="10" t="s">
        <v>2</v>
      </c>
      <c r="D37" s="1" t="s">
        <v>9</v>
      </c>
      <c r="E37">
        <v>13505.8</v>
      </c>
      <c r="F37" s="2">
        <f t="shared" si="3"/>
        <v>2.1638722643999999E-9</v>
      </c>
      <c r="G37" s="11">
        <f>SUM(F32:F37)</f>
        <v>1.8347656796024403E-5</v>
      </c>
      <c r="H37" s="2">
        <f>G37/B37</f>
        <v>2.6361575856356902E-8</v>
      </c>
    </row>
    <row r="38" spans="1:8">
      <c r="A38" s="14" t="s">
        <v>13</v>
      </c>
      <c r="B38" s="15">
        <f>12*60+51</f>
        <v>771</v>
      </c>
      <c r="C38" s="9" t="s">
        <v>0</v>
      </c>
      <c r="D38" s="1" t="s">
        <v>4</v>
      </c>
      <c r="E38" s="2">
        <v>5838670</v>
      </c>
      <c r="F38" s="2">
        <f t="shared" si="3"/>
        <v>9.3546003006000005E-7</v>
      </c>
    </row>
    <row r="39" spans="1:8">
      <c r="A39" s="14" t="s">
        <v>13</v>
      </c>
      <c r="B39" s="15">
        <f t="shared" ref="B39:B55" si="4">12*60+51</f>
        <v>771</v>
      </c>
      <c r="C39" s="9" t="s">
        <v>0</v>
      </c>
      <c r="D39" s="1" t="s">
        <v>5</v>
      </c>
      <c r="E39" s="2">
        <v>3434730</v>
      </c>
      <c r="F39" s="2">
        <f t="shared" si="3"/>
        <v>5.5030557113999997E-7</v>
      </c>
    </row>
    <row r="40" spans="1:8">
      <c r="A40" s="14" t="s">
        <v>13</v>
      </c>
      <c r="B40" s="15">
        <f t="shared" si="4"/>
        <v>771</v>
      </c>
      <c r="C40" s="9" t="s">
        <v>0</v>
      </c>
      <c r="D40" s="1" t="s">
        <v>7</v>
      </c>
      <c r="E40">
        <v>814944</v>
      </c>
      <c r="F40" s="2">
        <f t="shared" si="3"/>
        <v>1.3056869779199999E-7</v>
      </c>
    </row>
    <row r="41" spans="1:8">
      <c r="A41" s="14" t="s">
        <v>13</v>
      </c>
      <c r="B41" s="15">
        <f t="shared" si="4"/>
        <v>771</v>
      </c>
      <c r="C41" s="9" t="s">
        <v>0</v>
      </c>
      <c r="D41" s="1" t="s">
        <v>6</v>
      </c>
      <c r="E41">
        <v>913486</v>
      </c>
      <c r="F41" s="2">
        <f t="shared" si="3"/>
        <v>1.4635689994800001E-7</v>
      </c>
    </row>
    <row r="42" spans="1:8">
      <c r="A42" s="14" t="s">
        <v>13</v>
      </c>
      <c r="B42" s="15">
        <f t="shared" si="4"/>
        <v>771</v>
      </c>
      <c r="C42" s="9" t="s">
        <v>0</v>
      </c>
      <c r="D42" s="1" t="s">
        <v>8</v>
      </c>
      <c r="E42">
        <v>718579</v>
      </c>
      <c r="F42" s="2">
        <f t="shared" si="3"/>
        <v>1.1512929022200001E-7</v>
      </c>
    </row>
    <row r="43" spans="1:8">
      <c r="A43" s="14" t="s">
        <v>13</v>
      </c>
      <c r="B43" s="15">
        <f t="shared" si="4"/>
        <v>771</v>
      </c>
      <c r="C43" s="9" t="s">
        <v>0</v>
      </c>
      <c r="D43" s="1" t="s">
        <v>9</v>
      </c>
      <c r="E43">
        <v>892.24599999999998</v>
      </c>
      <c r="F43" s="2">
        <f t="shared" si="3"/>
        <v>1.42953869628E-10</v>
      </c>
      <c r="G43" s="8">
        <f>SUM(F38:F43)</f>
        <v>1.8779634430316281E-6</v>
      </c>
      <c r="H43" s="2">
        <f>G43/B43</f>
        <v>2.4357502503652764E-9</v>
      </c>
    </row>
    <row r="44" spans="1:8">
      <c r="A44" s="14" t="s">
        <v>13</v>
      </c>
      <c r="B44" s="15">
        <f t="shared" si="4"/>
        <v>771</v>
      </c>
      <c r="C44" s="5" t="s">
        <v>1</v>
      </c>
      <c r="D44" s="1" t="s">
        <v>4</v>
      </c>
      <c r="E44" s="2">
        <v>4127180</v>
      </c>
      <c r="F44" s="2">
        <f t="shared" si="3"/>
        <v>6.6124852523999997E-7</v>
      </c>
    </row>
    <row r="45" spans="1:8">
      <c r="A45" s="14" t="s">
        <v>13</v>
      </c>
      <c r="B45" s="15">
        <f t="shared" si="4"/>
        <v>771</v>
      </c>
      <c r="C45" s="5" t="s">
        <v>1</v>
      </c>
      <c r="D45" s="1" t="s">
        <v>5</v>
      </c>
      <c r="E45" s="2">
        <v>2427910</v>
      </c>
      <c r="F45" s="2">
        <f t="shared" si="3"/>
        <v>3.8899488438000002E-7</v>
      </c>
    </row>
    <row r="46" spans="1:8">
      <c r="A46" s="14" t="s">
        <v>13</v>
      </c>
      <c r="B46" s="15">
        <f t="shared" si="4"/>
        <v>771</v>
      </c>
      <c r="C46" s="5" t="s">
        <v>1</v>
      </c>
      <c r="D46" s="1" t="s">
        <v>7</v>
      </c>
      <c r="E46">
        <v>576061</v>
      </c>
      <c r="F46" s="2">
        <f t="shared" si="3"/>
        <v>9.2295341298000008E-8</v>
      </c>
    </row>
    <row r="47" spans="1:8">
      <c r="A47" s="14" t="s">
        <v>13</v>
      </c>
      <c r="B47" s="15">
        <f t="shared" si="4"/>
        <v>771</v>
      </c>
      <c r="C47" s="5" t="s">
        <v>1</v>
      </c>
      <c r="D47" s="1" t="s">
        <v>6</v>
      </c>
      <c r="E47">
        <v>645717</v>
      </c>
      <c r="F47" s="2">
        <f t="shared" si="3"/>
        <v>1.0345548630600001E-7</v>
      </c>
    </row>
    <row r="48" spans="1:8">
      <c r="A48" s="14" t="s">
        <v>13</v>
      </c>
      <c r="B48" s="15">
        <f t="shared" si="4"/>
        <v>771</v>
      </c>
      <c r="C48" s="5" t="s">
        <v>1</v>
      </c>
      <c r="D48" s="1" t="s">
        <v>8</v>
      </c>
      <c r="E48">
        <v>507943</v>
      </c>
      <c r="F48" s="2">
        <f t="shared" si="3"/>
        <v>8.1381611574000002E-8</v>
      </c>
    </row>
    <row r="49" spans="1:8">
      <c r="A49" s="14" t="s">
        <v>13</v>
      </c>
      <c r="B49" s="15">
        <f t="shared" si="4"/>
        <v>771</v>
      </c>
      <c r="C49" s="5" t="s">
        <v>1</v>
      </c>
      <c r="D49" s="1" t="s">
        <v>9</v>
      </c>
      <c r="E49">
        <v>630.70299999999997</v>
      </c>
      <c r="F49" s="2">
        <f t="shared" si="3"/>
        <v>1.01049973254E-10</v>
      </c>
      <c r="G49" s="6">
        <f>SUM(F44:F49)</f>
        <v>1.3274768987712543E-6</v>
      </c>
      <c r="H49" s="2">
        <f>G49/B49</f>
        <v>1.7217599205852844E-9</v>
      </c>
    </row>
    <row r="50" spans="1:8">
      <c r="A50" s="14" t="s">
        <v>13</v>
      </c>
      <c r="B50" s="15">
        <f t="shared" si="4"/>
        <v>771</v>
      </c>
      <c r="C50" s="10" t="s">
        <v>2</v>
      </c>
      <c r="D50" s="1" t="s">
        <v>4</v>
      </c>
      <c r="E50" s="2">
        <v>104689000</v>
      </c>
      <c r="F50" s="2">
        <f t="shared" si="3"/>
        <v>1.6773062202E-5</v>
      </c>
    </row>
    <row r="51" spans="1:8">
      <c r="A51" s="14" t="s">
        <v>13</v>
      </c>
      <c r="B51" s="15">
        <f t="shared" si="4"/>
        <v>771</v>
      </c>
      <c r="C51" s="10" t="s">
        <v>2</v>
      </c>
      <c r="D51" s="1" t="s">
        <v>5</v>
      </c>
      <c r="E51" s="2">
        <v>61585900</v>
      </c>
      <c r="F51" s="2">
        <f t="shared" si="3"/>
        <v>9.8671697262000004E-6</v>
      </c>
    </row>
    <row r="52" spans="1:8">
      <c r="A52" s="14" t="s">
        <v>13</v>
      </c>
      <c r="B52" s="15">
        <f t="shared" si="4"/>
        <v>771</v>
      </c>
      <c r="C52" s="10" t="s">
        <v>2</v>
      </c>
      <c r="D52" s="1" t="s">
        <v>7</v>
      </c>
      <c r="E52" s="2">
        <v>14612200</v>
      </c>
      <c r="F52" s="2">
        <f t="shared" si="3"/>
        <v>2.3411374596E-6</v>
      </c>
    </row>
    <row r="53" spans="1:8">
      <c r="A53" s="14" t="s">
        <v>13</v>
      </c>
      <c r="B53" s="15">
        <f t="shared" si="4"/>
        <v>771</v>
      </c>
      <c r="C53" s="10" t="s">
        <v>2</v>
      </c>
      <c r="D53" s="1" t="s">
        <v>6</v>
      </c>
      <c r="E53" s="2">
        <v>16379100</v>
      </c>
      <c r="F53" s="2">
        <f t="shared" si="3"/>
        <v>2.6242266438000002E-6</v>
      </c>
    </row>
    <row r="54" spans="1:8">
      <c r="A54" s="14" t="s">
        <v>13</v>
      </c>
      <c r="B54" s="15">
        <f t="shared" si="4"/>
        <v>771</v>
      </c>
      <c r="C54" s="10" t="s">
        <v>2</v>
      </c>
      <c r="D54" s="1" t="s">
        <v>8</v>
      </c>
      <c r="E54" s="2">
        <v>12884400</v>
      </c>
      <c r="F54" s="2">
        <f t="shared" si="3"/>
        <v>2.0643127992E-6</v>
      </c>
    </row>
    <row r="55" spans="1:8">
      <c r="A55" s="14" t="s">
        <v>13</v>
      </c>
      <c r="B55" s="15">
        <f t="shared" si="4"/>
        <v>771</v>
      </c>
      <c r="C55" s="10" t="s">
        <v>2</v>
      </c>
      <c r="D55" s="1" t="s">
        <v>9</v>
      </c>
      <c r="E55">
        <v>15998.3</v>
      </c>
      <c r="F55" s="2">
        <f t="shared" si="3"/>
        <v>2.5632156293999999E-9</v>
      </c>
      <c r="G55" s="11">
        <f>SUM(F50:F55)</f>
        <v>3.3672472046429403E-5</v>
      </c>
      <c r="H55" s="2">
        <f>G55/B55</f>
        <v>4.3673764003150978E-8</v>
      </c>
    </row>
    <row r="56" spans="1:8">
      <c r="A56" s="16" t="s">
        <v>12</v>
      </c>
      <c r="B56" s="16">
        <f>11*60+40</f>
        <v>700</v>
      </c>
      <c r="C56" s="9" t="s">
        <v>0</v>
      </c>
      <c r="D56" s="1" t="s">
        <v>4</v>
      </c>
      <c r="E56" s="2">
        <v>5518000</v>
      </c>
      <c r="F56" s="2">
        <f t="shared" si="3"/>
        <v>8.8408292400000003E-7</v>
      </c>
    </row>
    <row r="57" spans="1:8">
      <c r="A57" s="16" t="s">
        <v>12</v>
      </c>
      <c r="B57" s="16">
        <f t="shared" ref="B57:B73" si="5">11*60+40</f>
        <v>700</v>
      </c>
      <c r="C57" s="9" t="s">
        <v>0</v>
      </c>
      <c r="D57" s="1" t="s">
        <v>5</v>
      </c>
      <c r="E57" s="2">
        <v>3246570</v>
      </c>
      <c r="F57" s="2">
        <f t="shared" si="3"/>
        <v>5.2015895226000002E-7</v>
      </c>
    </row>
    <row r="58" spans="1:8">
      <c r="A58" s="16" t="s">
        <v>12</v>
      </c>
      <c r="B58" s="16">
        <f t="shared" si="5"/>
        <v>700</v>
      </c>
      <c r="C58" s="9" t="s">
        <v>0</v>
      </c>
      <c r="D58" s="1" t="s">
        <v>7</v>
      </c>
      <c r="E58">
        <v>771364</v>
      </c>
      <c r="F58" s="2">
        <f t="shared" si="3"/>
        <v>1.2358639735200002E-7</v>
      </c>
    </row>
    <row r="59" spans="1:8">
      <c r="A59" s="16" t="s">
        <v>12</v>
      </c>
      <c r="B59" s="16">
        <f t="shared" si="5"/>
        <v>700</v>
      </c>
      <c r="C59" s="9" t="s">
        <v>0</v>
      </c>
      <c r="D59" s="1" t="s">
        <v>6</v>
      </c>
      <c r="E59">
        <v>865968</v>
      </c>
      <c r="F59" s="2">
        <f t="shared" si="3"/>
        <v>1.3874366102399999E-7</v>
      </c>
    </row>
    <row r="60" spans="1:8">
      <c r="A60" s="16" t="s">
        <v>12</v>
      </c>
      <c r="B60" s="16">
        <f t="shared" si="5"/>
        <v>700</v>
      </c>
      <c r="C60" s="9" t="s">
        <v>0</v>
      </c>
      <c r="D60" s="1" t="s">
        <v>8</v>
      </c>
      <c r="E60">
        <v>691229</v>
      </c>
      <c r="F60" s="2">
        <f t="shared" si="3"/>
        <v>1.1074732792200001E-7</v>
      </c>
    </row>
    <row r="61" spans="1:8">
      <c r="A61" s="16" t="s">
        <v>12</v>
      </c>
      <c r="B61" s="16">
        <f t="shared" si="5"/>
        <v>700</v>
      </c>
      <c r="C61" s="9" t="s">
        <v>0</v>
      </c>
      <c r="D61" s="1" t="s">
        <v>9</v>
      </c>
      <c r="E61">
        <v>823.45899999999995</v>
      </c>
      <c r="F61" s="2">
        <f t="shared" si="3"/>
        <v>1.3193295406199999E-10</v>
      </c>
      <c r="G61" s="8">
        <f>SUM(F56:F61)</f>
        <v>1.7774511955120619E-6</v>
      </c>
      <c r="H61" s="2">
        <f>G61/B61</f>
        <v>2.5392159935886598E-9</v>
      </c>
    </row>
    <row r="62" spans="1:8">
      <c r="A62" s="16" t="s">
        <v>12</v>
      </c>
      <c r="B62" s="16">
        <f t="shared" si="5"/>
        <v>700</v>
      </c>
      <c r="C62" s="5" t="s">
        <v>1</v>
      </c>
      <c r="D62" s="1" t="s">
        <v>4</v>
      </c>
      <c r="E62" s="2">
        <v>3900510</v>
      </c>
      <c r="F62" s="2">
        <f t="shared" si="3"/>
        <v>6.2493191117999998E-7</v>
      </c>
    </row>
    <row r="63" spans="1:8">
      <c r="A63" s="16" t="s">
        <v>12</v>
      </c>
      <c r="B63" s="16">
        <f t="shared" si="5"/>
        <v>700</v>
      </c>
      <c r="C63" s="5" t="s">
        <v>1</v>
      </c>
      <c r="D63" s="1" t="s">
        <v>5</v>
      </c>
      <c r="E63" s="2">
        <v>2294910</v>
      </c>
      <c r="F63" s="2">
        <f t="shared" si="3"/>
        <v>3.6768589038E-7</v>
      </c>
    </row>
    <row r="64" spans="1:8">
      <c r="A64" s="16" t="s">
        <v>12</v>
      </c>
      <c r="B64" s="16">
        <f t="shared" si="5"/>
        <v>700</v>
      </c>
      <c r="C64" s="5" t="s">
        <v>1</v>
      </c>
      <c r="D64" s="1" t="s">
        <v>7</v>
      </c>
      <c r="E64">
        <v>545255</v>
      </c>
      <c r="F64" s="2">
        <f t="shared" si="3"/>
        <v>8.7359665590000004E-8</v>
      </c>
    </row>
    <row r="65" spans="1:8">
      <c r="A65" s="16" t="s">
        <v>12</v>
      </c>
      <c r="B65" s="16">
        <f t="shared" si="5"/>
        <v>700</v>
      </c>
      <c r="C65" s="5" t="s">
        <v>1</v>
      </c>
      <c r="D65" s="1" t="s">
        <v>6</v>
      </c>
      <c r="E65">
        <v>612128</v>
      </c>
      <c r="F65" s="2">
        <f t="shared" si="3"/>
        <v>9.8073923903999996E-8</v>
      </c>
    </row>
    <row r="66" spans="1:8">
      <c r="A66" s="16" t="s">
        <v>12</v>
      </c>
      <c r="B66" s="16">
        <f t="shared" si="5"/>
        <v>700</v>
      </c>
      <c r="C66" s="5" t="s">
        <v>1</v>
      </c>
      <c r="D66" s="1" t="s">
        <v>8</v>
      </c>
      <c r="E66">
        <v>488610</v>
      </c>
      <c r="F66" s="2">
        <f t="shared" ref="F66:F91" si="6">E66*0.000000000000160218</f>
        <v>7.8284116980000006E-8</v>
      </c>
    </row>
    <row r="67" spans="1:8">
      <c r="A67" s="16" t="s">
        <v>12</v>
      </c>
      <c r="B67" s="16">
        <f t="shared" si="5"/>
        <v>700</v>
      </c>
      <c r="C67" s="5" t="s">
        <v>1</v>
      </c>
      <c r="D67" s="1" t="s">
        <v>9</v>
      </c>
      <c r="E67">
        <v>582.08000000000004</v>
      </c>
      <c r="F67" s="2">
        <f t="shared" si="6"/>
        <v>9.3259693440000006E-11</v>
      </c>
      <c r="G67" s="6">
        <f>SUM(F62:F67)</f>
        <v>1.2564287677274402E-6</v>
      </c>
      <c r="H67" s="2">
        <f>G67/B67</f>
        <v>1.7948982396106288E-9</v>
      </c>
    </row>
    <row r="68" spans="1:8">
      <c r="A68" s="16" t="s">
        <v>12</v>
      </c>
      <c r="B68" s="16">
        <f t="shared" si="5"/>
        <v>700</v>
      </c>
      <c r="C68" s="10" t="s">
        <v>2</v>
      </c>
      <c r="D68" s="1" t="s">
        <v>4</v>
      </c>
      <c r="E68" s="2">
        <v>98939600</v>
      </c>
      <c r="F68" s="2">
        <f t="shared" si="6"/>
        <v>1.5851904832799999E-5</v>
      </c>
    </row>
    <row r="69" spans="1:8">
      <c r="A69" s="16" t="s">
        <v>12</v>
      </c>
      <c r="B69" s="16">
        <f t="shared" si="5"/>
        <v>700</v>
      </c>
      <c r="C69" s="10" t="s">
        <v>2</v>
      </c>
      <c r="D69" s="1" t="s">
        <v>5</v>
      </c>
      <c r="E69" s="2">
        <v>58212100</v>
      </c>
      <c r="F69" s="2">
        <f t="shared" si="6"/>
        <v>9.3266262377999997E-6</v>
      </c>
    </row>
    <row r="70" spans="1:8">
      <c r="A70" s="16" t="s">
        <v>12</v>
      </c>
      <c r="B70" s="16">
        <f t="shared" si="5"/>
        <v>700</v>
      </c>
      <c r="C70" s="10" t="s">
        <v>2</v>
      </c>
      <c r="D70" s="1" t="s">
        <v>7</v>
      </c>
      <c r="E70" s="2">
        <v>13830800</v>
      </c>
      <c r="F70" s="2">
        <f t="shared" si="6"/>
        <v>2.2159431144E-6</v>
      </c>
    </row>
    <row r="71" spans="1:8">
      <c r="A71" s="16" t="s">
        <v>12</v>
      </c>
      <c r="B71" s="16">
        <f t="shared" si="5"/>
        <v>700</v>
      </c>
      <c r="C71" s="10" t="s">
        <v>2</v>
      </c>
      <c r="D71" s="1" t="s">
        <v>6</v>
      </c>
      <c r="E71" s="2">
        <v>15527100</v>
      </c>
      <c r="F71" s="2">
        <f t="shared" si="6"/>
        <v>2.4877209078000002E-6</v>
      </c>
    </row>
    <row r="72" spans="1:8">
      <c r="A72" s="16" t="s">
        <v>12</v>
      </c>
      <c r="B72" s="16">
        <f t="shared" si="5"/>
        <v>700</v>
      </c>
      <c r="C72" s="10" t="s">
        <v>2</v>
      </c>
      <c r="D72" s="1" t="s">
        <v>8</v>
      </c>
      <c r="E72" s="2">
        <v>12394000</v>
      </c>
      <c r="F72" s="2">
        <f t="shared" si="6"/>
        <v>1.9857418920000002E-6</v>
      </c>
    </row>
    <row r="73" spans="1:8">
      <c r="A73" s="16" t="s">
        <v>12</v>
      </c>
      <c r="B73" s="16">
        <f t="shared" si="5"/>
        <v>700</v>
      </c>
      <c r="C73" s="10" t="s">
        <v>2</v>
      </c>
      <c r="D73" s="1" t="s">
        <v>9</v>
      </c>
      <c r="E73">
        <v>14764.9</v>
      </c>
      <c r="F73" s="2">
        <f t="shared" si="6"/>
        <v>2.3656027482000002E-9</v>
      </c>
      <c r="G73" s="11">
        <f>SUM(F68:F73)</f>
        <v>3.1870302587548203E-5</v>
      </c>
      <c r="H73" s="2">
        <f>G73/B73</f>
        <v>4.5529003696497433E-8</v>
      </c>
    </row>
    <row r="74" spans="1:8">
      <c r="A74" s="17" t="s">
        <v>14</v>
      </c>
      <c r="B74" s="18">
        <f>8*60+24</f>
        <v>504</v>
      </c>
      <c r="C74" s="9" t="s">
        <v>0</v>
      </c>
      <c r="D74" s="1" t="s">
        <v>4</v>
      </c>
      <c r="E74" s="2">
        <v>3078760</v>
      </c>
      <c r="F74" s="2">
        <f t="shared" si="6"/>
        <v>4.9327276967999996E-7</v>
      </c>
    </row>
    <row r="75" spans="1:8">
      <c r="A75" s="17" t="s">
        <v>14</v>
      </c>
      <c r="B75" s="18">
        <f t="shared" ref="B75:B91" si="7">8*60+24</f>
        <v>504</v>
      </c>
      <c r="C75" s="9" t="s">
        <v>0</v>
      </c>
      <c r="D75" s="1" t="s">
        <v>5</v>
      </c>
      <c r="E75" s="2">
        <v>1820850</v>
      </c>
      <c r="F75" s="2">
        <f t="shared" si="6"/>
        <v>2.9173294530000003E-7</v>
      </c>
    </row>
    <row r="76" spans="1:8">
      <c r="A76" s="17" t="s">
        <v>14</v>
      </c>
      <c r="B76" s="18">
        <f t="shared" si="7"/>
        <v>504</v>
      </c>
      <c r="C76" s="9" t="s">
        <v>0</v>
      </c>
      <c r="D76" s="1" t="s">
        <v>7</v>
      </c>
      <c r="E76">
        <v>467176</v>
      </c>
      <c r="F76" s="2">
        <f t="shared" si="6"/>
        <v>7.4850004368000002E-8</v>
      </c>
    </row>
    <row r="77" spans="1:8">
      <c r="A77" s="17" t="s">
        <v>14</v>
      </c>
      <c r="B77" s="18">
        <f t="shared" si="7"/>
        <v>504</v>
      </c>
      <c r="C77" s="9" t="s">
        <v>0</v>
      </c>
      <c r="D77" s="1" t="s">
        <v>6</v>
      </c>
      <c r="E77">
        <v>507799</v>
      </c>
      <c r="F77" s="2">
        <f t="shared" si="6"/>
        <v>8.1358540182000004E-8</v>
      </c>
    </row>
    <row r="78" spans="1:8">
      <c r="A78" s="17" t="s">
        <v>14</v>
      </c>
      <c r="B78" s="18">
        <f t="shared" si="7"/>
        <v>504</v>
      </c>
      <c r="C78" s="9" t="s">
        <v>0</v>
      </c>
      <c r="D78" s="1" t="s">
        <v>8</v>
      </c>
      <c r="E78">
        <v>273430</v>
      </c>
      <c r="F78" s="2">
        <f t="shared" si="6"/>
        <v>4.3808407740000003E-8</v>
      </c>
    </row>
    <row r="79" spans="1:8">
      <c r="A79" s="17" t="s">
        <v>14</v>
      </c>
      <c r="B79" s="18">
        <f t="shared" si="7"/>
        <v>504</v>
      </c>
      <c r="C79" s="9" t="s">
        <v>0</v>
      </c>
      <c r="D79" s="1" t="s">
        <v>9</v>
      </c>
      <c r="E79">
        <v>583.42499999999995</v>
      </c>
      <c r="F79" s="2">
        <f t="shared" si="6"/>
        <v>9.3475186649999995E-11</v>
      </c>
      <c r="G79" s="8">
        <f>SUM(F74:F79)</f>
        <v>9.8511614245665008E-7</v>
      </c>
      <c r="H79" s="2">
        <f>G79/B79</f>
        <v>1.9545955207473214E-9</v>
      </c>
    </row>
    <row r="80" spans="1:8">
      <c r="A80" s="17" t="s">
        <v>14</v>
      </c>
      <c r="B80" s="18">
        <f t="shared" si="7"/>
        <v>504</v>
      </c>
      <c r="C80" s="5" t="s">
        <v>1</v>
      </c>
      <c r="D80" s="1" t="s">
        <v>4</v>
      </c>
      <c r="E80" s="2">
        <v>2176290</v>
      </c>
      <c r="F80" s="2">
        <f t="shared" si="6"/>
        <v>3.4868083121999999E-7</v>
      </c>
    </row>
    <row r="81" spans="1:8">
      <c r="A81" s="17" t="s">
        <v>14</v>
      </c>
      <c r="B81" s="18">
        <f t="shared" si="7"/>
        <v>504</v>
      </c>
      <c r="C81" s="5" t="s">
        <v>1</v>
      </c>
      <c r="D81" s="1" t="s">
        <v>5</v>
      </c>
      <c r="E81" s="2">
        <v>1287110</v>
      </c>
      <c r="F81" s="2">
        <f t="shared" si="6"/>
        <v>2.0621818998000002E-7</v>
      </c>
    </row>
    <row r="82" spans="1:8">
      <c r="A82" s="17" t="s">
        <v>14</v>
      </c>
      <c r="B82" s="18">
        <f t="shared" si="7"/>
        <v>504</v>
      </c>
      <c r="C82" s="5" t="s">
        <v>1</v>
      </c>
      <c r="D82" s="1" t="s">
        <v>7</v>
      </c>
      <c r="E82">
        <v>330233</v>
      </c>
      <c r="F82" s="2">
        <f t="shared" si="6"/>
        <v>5.2909270794000004E-8</v>
      </c>
    </row>
    <row r="83" spans="1:8">
      <c r="A83" s="17" t="s">
        <v>14</v>
      </c>
      <c r="B83" s="18">
        <f t="shared" si="7"/>
        <v>504</v>
      </c>
      <c r="C83" s="5" t="s">
        <v>1</v>
      </c>
      <c r="D83" s="1" t="s">
        <v>6</v>
      </c>
      <c r="E83">
        <v>358948</v>
      </c>
      <c r="F83" s="2">
        <f t="shared" si="6"/>
        <v>5.7509930664000001E-8</v>
      </c>
    </row>
    <row r="84" spans="1:8">
      <c r="A84" s="17" t="s">
        <v>14</v>
      </c>
      <c r="B84" s="18">
        <f t="shared" si="7"/>
        <v>504</v>
      </c>
      <c r="C84" s="5" t="s">
        <v>1</v>
      </c>
      <c r="D84" s="1" t="s">
        <v>8</v>
      </c>
      <c r="E84">
        <v>193280</v>
      </c>
      <c r="F84" s="2">
        <f t="shared" si="6"/>
        <v>3.0966935040000004E-8</v>
      </c>
    </row>
    <row r="85" spans="1:8">
      <c r="A85" s="17" t="s">
        <v>14</v>
      </c>
      <c r="B85" s="18">
        <f t="shared" si="7"/>
        <v>504</v>
      </c>
      <c r="C85" s="5" t="s">
        <v>1</v>
      </c>
      <c r="D85" s="1" t="s">
        <v>9</v>
      </c>
      <c r="E85">
        <v>412.40600000000001</v>
      </c>
      <c r="F85" s="2">
        <f t="shared" si="6"/>
        <v>6.6074864507999998E-11</v>
      </c>
      <c r="G85" s="6">
        <f>SUM(F80:F85)</f>
        <v>6.9635123256250805E-7</v>
      </c>
      <c r="H85" s="2">
        <f>G85/B85</f>
        <v>1.3816492709573573E-9</v>
      </c>
    </row>
    <row r="86" spans="1:8">
      <c r="A86" s="17" t="s">
        <v>14</v>
      </c>
      <c r="B86" s="18">
        <f t="shared" si="7"/>
        <v>504</v>
      </c>
      <c r="C86" s="10" t="s">
        <v>2</v>
      </c>
      <c r="D86" s="1" t="s">
        <v>4</v>
      </c>
      <c r="E86" s="2">
        <v>55203200</v>
      </c>
      <c r="F86" s="2">
        <f t="shared" si="6"/>
        <v>8.8445462976000003E-6</v>
      </c>
    </row>
    <row r="87" spans="1:8">
      <c r="A87" s="17" t="s">
        <v>14</v>
      </c>
      <c r="B87" s="18">
        <f t="shared" si="7"/>
        <v>504</v>
      </c>
      <c r="C87" s="10" t="s">
        <v>2</v>
      </c>
      <c r="D87" s="1" t="s">
        <v>5</v>
      </c>
      <c r="E87" s="2">
        <v>32648500</v>
      </c>
      <c r="F87" s="2">
        <f t="shared" si="6"/>
        <v>5.2308773730000002E-6</v>
      </c>
    </row>
    <row r="88" spans="1:8">
      <c r="A88" s="17" t="s">
        <v>14</v>
      </c>
      <c r="B88" s="18">
        <f t="shared" si="7"/>
        <v>504</v>
      </c>
      <c r="C88" s="10" t="s">
        <v>2</v>
      </c>
      <c r="D88" s="1" t="s">
        <v>7</v>
      </c>
      <c r="E88" s="2">
        <v>8376620</v>
      </c>
      <c r="F88" s="2">
        <f t="shared" si="6"/>
        <v>1.3420853031600001E-6</v>
      </c>
    </row>
    <row r="89" spans="1:8">
      <c r="A89" s="17" t="s">
        <v>14</v>
      </c>
      <c r="B89" s="18">
        <f t="shared" si="7"/>
        <v>504</v>
      </c>
      <c r="C89" s="10" t="s">
        <v>2</v>
      </c>
      <c r="D89" s="1" t="s">
        <v>6</v>
      </c>
      <c r="E89" s="2">
        <v>9105010</v>
      </c>
      <c r="F89" s="2">
        <f t="shared" si="6"/>
        <v>1.45878649218E-6</v>
      </c>
    </row>
    <row r="90" spans="1:8">
      <c r="A90" s="17" t="s">
        <v>14</v>
      </c>
      <c r="B90" s="18">
        <f t="shared" si="7"/>
        <v>504</v>
      </c>
      <c r="C90" s="10" t="s">
        <v>2</v>
      </c>
      <c r="D90" s="1" t="s">
        <v>8</v>
      </c>
      <c r="E90" s="2">
        <v>4902690</v>
      </c>
      <c r="F90" s="2">
        <f t="shared" si="6"/>
        <v>7.8549918642000007E-7</v>
      </c>
    </row>
    <row r="91" spans="1:8">
      <c r="A91" s="17" t="s">
        <v>14</v>
      </c>
      <c r="B91" s="18">
        <f t="shared" si="7"/>
        <v>504</v>
      </c>
      <c r="C91" s="10" t="s">
        <v>2</v>
      </c>
      <c r="D91" s="1" t="s">
        <v>9</v>
      </c>
      <c r="E91">
        <v>10461</v>
      </c>
      <c r="F91" s="2">
        <f t="shared" si="6"/>
        <v>1.676040498E-9</v>
      </c>
      <c r="G91" s="11">
        <f>SUM(F86:F91)</f>
        <v>1.7663470692857998E-5</v>
      </c>
      <c r="H91" s="2">
        <f>G91/B91</f>
        <v>3.5046568835035709E-8</v>
      </c>
    </row>
    <row r="93" spans="1:8">
      <c r="A93" s="1" t="s">
        <v>3</v>
      </c>
      <c r="B93" s="1"/>
    </row>
  </sheetData>
  <sortState ref="A2:F91">
    <sortCondition ref="A2:A91"/>
    <sortCondition ref="C2:C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A. Nuñez</cp:lastModifiedBy>
  <dcterms:created xsi:type="dcterms:W3CDTF">2016-07-08T22:53:05Z</dcterms:created>
  <dcterms:modified xsi:type="dcterms:W3CDTF">2017-01-23T16:58:38Z</dcterms:modified>
</cp:coreProperties>
</file>