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4-02-19\"/>
    </mc:Choice>
  </mc:AlternateContent>
  <bookViews>
    <workbookView xWindow="-120" yWindow="-120" windowWidth="20730" windowHeight="11160" tabRatio="540"/>
  </bookViews>
  <sheets>
    <sheet name="14-02-19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G31" i="34"/>
  <c r="G32" i="34"/>
  <c r="G33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C32" i="34" l="1"/>
  <c r="K15" i="34"/>
  <c r="K17" i="34" s="1"/>
  <c r="K18" i="34" s="1"/>
  <c r="C31" i="34"/>
  <c r="C35" i="34" s="1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6" i="34" l="1"/>
  <c r="C37" i="34" s="1"/>
  <c r="K16" i="34"/>
  <c r="C41" i="34"/>
  <c r="K24" i="34" s="1"/>
  <c r="G40" i="34"/>
  <c r="C39" i="34"/>
  <c r="K22" i="34" s="1"/>
  <c r="C38" i="34"/>
  <c r="K21" i="34" s="1"/>
  <c r="G39" i="34"/>
  <c r="G38" i="34"/>
  <c r="G43" i="34" s="1"/>
  <c r="G44" i="34" s="1"/>
  <c r="G36" i="34"/>
  <c r="G37" i="34" s="1"/>
  <c r="G41" i="34"/>
  <c r="G35" i="34"/>
  <c r="C40" i="34"/>
  <c r="K23" i="34" s="1"/>
  <c r="K26" i="34" l="1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<sst xmlns="http://schemas.openxmlformats.org/spreadsheetml/2006/main" count="60" uniqueCount="24">
  <si>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</si>
  <si>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</si>
  <si>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</si>
  <si>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</si>
  <si>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</si>
  <si>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</si>
  <si>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</si>
  <si>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</si>
  <si>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</si>
  <si>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</si>
  <si>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</si>
  <si>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</si>
  <si>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</si>
  <si>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</si>
  <si>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</si>
  <si>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</si>
  <si>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</si>
  <si>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</si>
  <si>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</si>
  <si>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</si>
  <si>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</si>
  <si>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Dosis de radiacion KJ/m2</t>
  </si>
  <si>
    <t>No radiacion</t>
  </si>
  <si>
    <t>C- H2O no irradiado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</si>
</sst>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'14-02-19'!$C$25:$G$25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5480"/>
        <c:axId val="3087546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'14-02-19'!$C$164:$G$164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3087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4696"/>
        <c:crosses val="autoZero"/>
        <c:auto val="1"/>
        <c:lblAlgn val="ctr"/>
        <c:lblOffset val="100"/>
        <c:noMultiLvlLbl val="0"/>
      </c:catAx>
      <c:valAx>
        <c:axId val="30875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548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'14-02-19'!$C$28:$G$28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0776"/>
        <c:axId val="3087566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'14-02-19'!$C$167:$G$167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3087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6656"/>
        <c:crosses val="autoZero"/>
        <c:auto val="1"/>
        <c:lblAlgn val="ctr"/>
        <c:lblOffset val="100"/>
        <c:noMultiLvlLbl val="0"/>
      </c:catAx>
      <c:valAx>
        <c:axId val="30875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07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'14-02-19'!$C$42:$G$42</c:f>
              <c:numCache>
                <c:formatCode>0.0</c:formatCode>
                <c:ptCount val="5"/>
                <c:pt idx="0">
                  <c:v>1</c:v>
                </c:pt>
                <c:pt idx="1">
                  <c:v>-34.280348040786336</c:v>
                </c:pt>
                <c:pt idx="2">
                  <c:v>10.739738051008111</c:v>
                </c:pt>
                <c:pt idx="3">
                  <c:v>12.428954804730635</c:v>
                </c:pt>
                <c:pt idx="4">
                  <c:v>14.436651763641438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'14-02-19'!$C$2:$G$2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49992"/>
        <c:axId val="3087503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'14-02-19'!$C$181:$G$181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30874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0384"/>
        <c:crosses val="autoZero"/>
        <c:auto val="1"/>
        <c:lblAlgn val="ctr"/>
        <c:lblOffset val="100"/>
        <c:noMultiLvlLbl val="0"/>
      </c:catAx>
      <c:valAx>
        <c:axId val="30875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4999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'14-02-19'!$I$48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'14-02-19'!$I$49:$I$53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'14-02-19'!$J$48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'14-02-19'!$J$49:$J$53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'14-02-19'!$K$48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'14-02-19'!$K$49:$K$53</c:f>
              <c:numCache>
                <c:formatCode>0.0</c:formatCode>
                <c:ptCount val="5"/>
                <c:pt idx="0">
                  <c:v>1</c:v>
                </c:pt>
                <c:pt idx="1">
                  <c:v>-34.280348040786336</c:v>
                </c:pt>
                <c:pt idx="2">
                  <c:v>10.739738051008111</c:v>
                </c:pt>
                <c:pt idx="3">
                  <c:v>12.428954804730635</c:v>
                </c:pt>
                <c:pt idx="4">
                  <c:v>14.436651763641438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2736"/>
        <c:axId val="308753128"/>
      </c:lineChart>
      <c:catAx>
        <c:axId val="3087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53128"/>
        <c:crosses val="autoZero"/>
        <c:auto val="1"/>
        <c:lblAlgn val="ctr"/>
        <c:lblOffset val="100"/>
        <c:noMultiLvlLbl val="0"/>
      </c:catAx>
      <c:valAx>
        <c:axId val="3087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zoomScale="70" zoomScaleNormal="70" workbookViewId="0">
      <selection activeCell="R30" sqref="R30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2" t="s">
        <v>19</v>
      </c>
      <c r="B1" s="83"/>
      <c r="C1" s="50"/>
      <c r="D1" s="89" t="s">
        <v>21</v>
      </c>
      <c r="E1" s="90"/>
      <c r="F1" s="90"/>
      <c r="G1" s="91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23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22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1" t="s">
        <v>0</v>
      </c>
      <c r="B3" s="72">
        <v>42831</v>
      </c>
      <c r="C3" s="39">
        <v>6.7174999999999999E-2</v>
      </c>
      <c r="D3" s="39">
        <v>0.39607500000000001</v>
      </c>
      <c r="E3" s="39">
        <v>0.61067499999999997</v>
      </c>
      <c r="F3" s="39">
        <v>0.60897500000000004</v>
      </c>
      <c r="G3" s="39">
        <v>0.66327499999999995</v>
      </c>
      <c r="H3" s="36"/>
      <c r="I3" s="71" t="s">
        <v>1</v>
      </c>
      <c r="J3" s="72">
        <f>B3</f>
        <v>42831</v>
      </c>
      <c r="K3" s="13">
        <f>C17</f>
        <v>1.6793749999999998</v>
      </c>
      <c r="L3" s="13">
        <f t="shared" ref="L3:O6" si="0">D17</f>
        <v>9.9018750000000004</v>
      </c>
      <c r="M3" s="13">
        <f t="shared" si="0"/>
        <v>15.266874999999999</v>
      </c>
      <c r="N3" s="13">
        <f t="shared" si="0"/>
        <v>15.224375</v>
      </c>
      <c r="O3" s="13">
        <f t="shared" si="0"/>
        <v>16.581875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1"/>
      <c r="B4" s="72"/>
      <c r="C4" s="39">
        <v>6.2074999999999998E-2</v>
      </c>
      <c r="D4" s="39">
        <v>0.34967500000000001</v>
      </c>
      <c r="E4" s="39">
        <v>0.53667500000000001</v>
      </c>
      <c r="F4" s="39">
        <v>0.63727500000000004</v>
      </c>
      <c r="G4" s="39">
        <v>0.67357500000000003</v>
      </c>
      <c r="H4" s="36"/>
      <c r="I4" s="71"/>
      <c r="J4" s="72"/>
      <c r="K4" s="13">
        <f>C18</f>
        <v>1.5518749999999999</v>
      </c>
      <c r="L4" s="13">
        <f t="shared" si="0"/>
        <v>8.7418750000000003</v>
      </c>
      <c r="M4" s="13">
        <f t="shared" si="0"/>
        <v>13.416875000000001</v>
      </c>
      <c r="N4" s="13">
        <f t="shared" si="0"/>
        <v>15.931875000000002</v>
      </c>
      <c r="O4" s="13">
        <f t="shared" si="0"/>
        <v>16.839375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1"/>
      <c r="B5" s="72"/>
      <c r="C5" s="39">
        <v>6.8775000000000003E-2</v>
      </c>
      <c r="D5" s="39">
        <v>0.464175</v>
      </c>
      <c r="E5" s="39">
        <v>0.59097500000000003</v>
      </c>
      <c r="F5" s="39">
        <v>0.66487499999999999</v>
      </c>
      <c r="G5" s="39">
        <v>0.680975</v>
      </c>
      <c r="H5" s="36"/>
      <c r="I5" s="71"/>
      <c r="J5" s="72"/>
      <c r="K5" s="13">
        <f>C19</f>
        <v>1.7193750000000001</v>
      </c>
      <c r="L5" s="13">
        <f t="shared" si="0"/>
        <v>11.604375000000001</v>
      </c>
      <c r="M5" s="13">
        <f t="shared" si="0"/>
        <v>14.774375000000001</v>
      </c>
      <c r="N5" s="13">
        <f t="shared" si="0"/>
        <v>16.621874999999999</v>
      </c>
      <c r="O5" s="13">
        <f t="shared" si="0"/>
        <v>17.024374999999999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1"/>
      <c r="B6" s="72"/>
      <c r="C6" s="55">
        <v>6.2975000000000003E-2</v>
      </c>
      <c r="D6" s="55">
        <v>0.44467499999999999</v>
      </c>
      <c r="E6" s="55">
        <v>0.59117500000000001</v>
      </c>
      <c r="F6" s="55">
        <v>0.56787500000000002</v>
      </c>
      <c r="G6" s="55">
        <v>0.68037499999999995</v>
      </c>
      <c r="H6" s="36"/>
      <c r="I6" s="71"/>
      <c r="J6" s="72"/>
      <c r="K6" s="13">
        <f>C20</f>
        <v>1.5743750000000001</v>
      </c>
      <c r="L6" s="13">
        <f t="shared" si="0"/>
        <v>11.116875</v>
      </c>
      <c r="M6" s="13">
        <f t="shared" si="0"/>
        <v>14.779374999999998</v>
      </c>
      <c r="N6" s="13">
        <f t="shared" si="0"/>
        <v>14.196875</v>
      </c>
      <c r="O6" s="13">
        <f t="shared" si="0"/>
        <v>17.009374999999999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1" t="s">
        <v>2</v>
      </c>
      <c r="B7" s="72"/>
      <c r="C7" s="66">
        <v>0.148975</v>
      </c>
      <c r="D7" s="66">
        <v>0.12077499999999999</v>
      </c>
      <c r="E7" s="66">
        <v>0.13677500000000001</v>
      </c>
      <c r="F7" s="66">
        <v>0.120875</v>
      </c>
      <c r="G7" s="54">
        <v>0.114775</v>
      </c>
      <c r="H7" s="14"/>
      <c r="I7" s="69" t="s">
        <v>7</v>
      </c>
      <c r="J7" s="69"/>
      <c r="K7" s="15">
        <f>AVERAGE(K3:K6)</f>
        <v>1.6312499999999999</v>
      </c>
      <c r="L7" s="15">
        <f t="shared" ref="L7:O7" si="1">AVERAGE(L3:L6)</f>
        <v>10.34125</v>
      </c>
      <c r="M7" s="15">
        <f t="shared" si="1"/>
        <v>14.559374999999999</v>
      </c>
      <c r="N7" s="15">
        <f t="shared" si="1"/>
        <v>15.49375</v>
      </c>
      <c r="O7" s="15">
        <f t="shared" si="1"/>
        <v>16.86375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1"/>
      <c r="B8" s="72"/>
      <c r="C8" s="67">
        <v>0.15057499999999999</v>
      </c>
      <c r="D8" s="67">
        <v>0.124975</v>
      </c>
      <c r="E8" s="68">
        <v>0.13617499999999999</v>
      </c>
      <c r="F8" s="67">
        <v>0.13767499999999999</v>
      </c>
      <c r="G8" s="39">
        <v>0.10917499999999999</v>
      </c>
      <c r="H8" s="14"/>
      <c r="I8" s="69" t="s">
        <v>4</v>
      </c>
      <c r="J8" s="69"/>
      <c r="K8" s="15">
        <f>STDEV(K3:K6)</f>
        <v>8.0864469948179363E-2</v>
      </c>
      <c r="L8" s="15">
        <f t="shared" ref="L8:O8" si="2">STDEV(L3:L6)</f>
        <v>1.2842805622215108</v>
      </c>
      <c r="M8" s="15">
        <f t="shared" si="2"/>
        <v>0.79592451484630877</v>
      </c>
      <c r="N8" s="15">
        <f t="shared" si="2"/>
        <v>1.035867943240514</v>
      </c>
      <c r="O8" s="15">
        <f t="shared" si="2"/>
        <v>0.2057949525620095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1"/>
      <c r="B9" s="72"/>
      <c r="C9" s="67">
        <v>0.173175</v>
      </c>
      <c r="D9" s="67">
        <v>-7.0249999999999896E-3</v>
      </c>
      <c r="E9" s="68">
        <v>0.120675</v>
      </c>
      <c r="F9" s="67">
        <v>0.12077499999999999</v>
      </c>
      <c r="G9" s="39">
        <v>0.120975</v>
      </c>
      <c r="H9" s="36"/>
      <c r="I9" s="69" t="s">
        <v>5</v>
      </c>
      <c r="J9" s="69"/>
      <c r="K9" s="15">
        <f>1.96*(K8)/SQRT(4)</f>
        <v>7.924718054921577E-2</v>
      </c>
      <c r="L9" s="15">
        <f t="shared" ref="L9:O9" si="3">1.96*(L8)/SQRT(4)</f>
        <v>1.2585949509770806</v>
      </c>
      <c r="M9" s="15">
        <f t="shared" si="3"/>
        <v>0.78000602454938261</v>
      </c>
      <c r="N9" s="15">
        <f t="shared" si="3"/>
        <v>1.0151505843757036</v>
      </c>
      <c r="O9" s="15">
        <f t="shared" si="3"/>
        <v>0.20167905351076931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1"/>
      <c r="B10" s="72"/>
      <c r="C10" s="67">
        <v>0.16587499999999999</v>
      </c>
      <c r="D10" s="67">
        <v>0.117675</v>
      </c>
      <c r="E10" s="68">
        <v>0.13717499999999999</v>
      </c>
      <c r="F10" s="67">
        <v>0.108975</v>
      </c>
      <c r="G10" s="39">
        <v>0.11157499999999999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69" t="s">
        <v>3</v>
      </c>
      <c r="B11" s="69"/>
      <c r="C11" s="16">
        <f>AVERAGE(C3:C6)</f>
        <v>6.5250000000000002E-2</v>
      </c>
      <c r="D11" s="16">
        <f t="shared" ref="D11:G11" si="4">AVERAGE(D3:D6)</f>
        <v>0.41365000000000002</v>
      </c>
      <c r="E11" s="16">
        <f t="shared" si="4"/>
        <v>0.58237499999999998</v>
      </c>
      <c r="F11" s="16">
        <f t="shared" si="4"/>
        <v>0.61975000000000002</v>
      </c>
      <c r="G11" s="16">
        <f t="shared" si="4"/>
        <v>0.67454999999999998</v>
      </c>
      <c r="H11" s="36"/>
      <c r="I11" s="41"/>
      <c r="J11" s="53"/>
      <c r="K11" s="12" t="s">
        <v>22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69" t="s">
        <v>4</v>
      </c>
      <c r="B12" s="69"/>
      <c r="C12" s="17">
        <f t="shared" ref="C12:G12" si="5">STDEV(C3:C6)</f>
        <v>3.2345787979271741E-3</v>
      </c>
      <c r="D12" s="17">
        <f t="shared" si="5"/>
        <v>5.1371222488860127E-2</v>
      </c>
      <c r="E12" s="17">
        <f t="shared" si="5"/>
        <v>3.1836980593852371E-2</v>
      </c>
      <c r="F12" s="17">
        <f t="shared" si="5"/>
        <v>4.1434717729620561E-2</v>
      </c>
      <c r="G12" s="17">
        <f t="shared" si="5"/>
        <v>8.2317981024804168E-3</v>
      </c>
      <c r="H12" s="36"/>
      <c r="I12" s="86" t="s">
        <v>8</v>
      </c>
      <c r="J12" s="79">
        <v>42831</v>
      </c>
      <c r="K12" s="18">
        <f>C21</f>
        <v>3.7243749999999998</v>
      </c>
      <c r="L12" s="18">
        <f t="shared" ref="L12:O12" si="6">D21</f>
        <v>3.0193749999999997</v>
      </c>
      <c r="M12" s="18">
        <f t="shared" si="6"/>
        <v>3.4193750000000001</v>
      </c>
      <c r="N12" s="18">
        <f t="shared" si="6"/>
        <v>3.0218750000000001</v>
      </c>
      <c r="O12" s="18">
        <f t="shared" si="6"/>
        <v>2.8693750000000002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84" t="s">
        <v>5</v>
      </c>
      <c r="B13" s="85"/>
      <c r="C13" s="17">
        <f t="shared" ref="C13:G13" si="7">1.96*(C12)/SQRT(4)</f>
        <v>3.1698872219686307E-3</v>
      </c>
      <c r="D13" s="17">
        <f t="shared" si="7"/>
        <v>5.0343798039082926E-2</v>
      </c>
      <c r="E13" s="17">
        <f t="shared" si="7"/>
        <v>3.1200240981975325E-2</v>
      </c>
      <c r="F13" s="17">
        <f t="shared" si="7"/>
        <v>4.0606023375028152E-2</v>
      </c>
      <c r="G13" s="17">
        <f t="shared" si="7"/>
        <v>8.0671621404308086E-3</v>
      </c>
      <c r="H13" s="36"/>
      <c r="I13" s="87"/>
      <c r="J13" s="80"/>
      <c r="K13" s="18">
        <f>C22</f>
        <v>3.7643749999999998</v>
      </c>
      <c r="L13" s="18">
        <f t="shared" ref="L13:O15" si="8">D22</f>
        <v>3.1243750000000001</v>
      </c>
      <c r="M13" s="18">
        <f t="shared" si="8"/>
        <v>3.4043749999999995</v>
      </c>
      <c r="N13" s="18">
        <f t="shared" si="8"/>
        <v>3.4418749999999996</v>
      </c>
      <c r="O13" s="18">
        <f t="shared" si="8"/>
        <v>2.7293750000000001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69" t="s">
        <v>6</v>
      </c>
      <c r="B14" s="69"/>
      <c r="C14" s="16">
        <f t="shared" ref="C14:G14" si="9">AVERAGE(C7:C10)</f>
        <v>0.15964999999999999</v>
      </c>
      <c r="D14" s="16">
        <f t="shared" si="9"/>
        <v>8.9100000000000013E-2</v>
      </c>
      <c r="E14" s="16">
        <f t="shared" si="9"/>
        <v>0.13269999999999998</v>
      </c>
      <c r="F14" s="16">
        <f t="shared" si="9"/>
        <v>0.122075</v>
      </c>
      <c r="G14" s="16">
        <f t="shared" si="9"/>
        <v>0.11412499999999999</v>
      </c>
      <c r="H14" s="36"/>
      <c r="I14" s="87"/>
      <c r="J14" s="80"/>
      <c r="K14" s="18">
        <f>C23</f>
        <v>4.3293749999999998</v>
      </c>
      <c r="L14" s="18">
        <f t="shared" si="8"/>
        <v>-0.17562499999999975</v>
      </c>
      <c r="M14" s="18">
        <f t="shared" si="8"/>
        <v>3.0168750000000002</v>
      </c>
      <c r="N14" s="18">
        <f t="shared" si="8"/>
        <v>3.0193749999999997</v>
      </c>
      <c r="O14" s="18">
        <f t="shared" si="8"/>
        <v>3.024375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69" t="s">
        <v>4</v>
      </c>
      <c r="B15" s="69"/>
      <c r="C15" s="17">
        <f t="shared" ref="C15:G15" si="10">STDEV(C7:C10)</f>
        <v>1.1803777643901409E-2</v>
      </c>
      <c r="D15" s="17">
        <f t="shared" si="10"/>
        <v>6.4153117617150895E-2</v>
      </c>
      <c r="E15" s="17">
        <f t="shared" si="10"/>
        <v>8.0271933658865643E-3</v>
      </c>
      <c r="F15" s="17">
        <f t="shared" si="10"/>
        <v>1.1805366011550279E-2</v>
      </c>
      <c r="G15" s="17">
        <f t="shared" si="10"/>
        <v>5.1104468167340019E-3</v>
      </c>
      <c r="H15" s="36"/>
      <c r="I15" s="88"/>
      <c r="J15" s="81"/>
      <c r="K15" s="18">
        <f>C24</f>
        <v>4.1468749999999996</v>
      </c>
      <c r="L15" s="18">
        <f t="shared" si="8"/>
        <v>2.941875</v>
      </c>
      <c r="M15" s="18">
        <f t="shared" si="8"/>
        <v>3.4293749999999994</v>
      </c>
      <c r="N15" s="18">
        <f t="shared" si="8"/>
        <v>2.7243750000000002</v>
      </c>
      <c r="O15" s="18">
        <f t="shared" si="8"/>
        <v>2.7893749999999997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69" t="s">
        <v>5</v>
      </c>
      <c r="B16" s="69"/>
      <c r="C16" s="17">
        <f t="shared" ref="C16:G16" si="11">1.96*(C15)/SQRT(4)</f>
        <v>1.1567702091023381E-2</v>
      </c>
      <c r="D16" s="17">
        <f t="shared" si="11"/>
        <v>6.2870055264807878E-2</v>
      </c>
      <c r="E16" s="17">
        <f t="shared" si="11"/>
        <v>7.8666494985688337E-3</v>
      </c>
      <c r="F16" s="17">
        <f t="shared" si="11"/>
        <v>1.1569258691319273E-2</v>
      </c>
      <c r="G16" s="17">
        <f t="shared" si="11"/>
        <v>5.0082378803993216E-3</v>
      </c>
      <c r="H16" s="36"/>
      <c r="I16" s="77" t="s">
        <v>9</v>
      </c>
      <c r="J16" s="78"/>
      <c r="K16" s="15">
        <f>AVERAGE(K12:K15)</f>
        <v>3.9912499999999995</v>
      </c>
      <c r="L16" s="15">
        <f t="shared" ref="L16:O16" si="12">AVERAGE(L12:L15)</f>
        <v>2.2275</v>
      </c>
      <c r="M16" s="15">
        <f t="shared" si="12"/>
        <v>3.3174999999999999</v>
      </c>
      <c r="N16" s="15">
        <f t="shared" si="12"/>
        <v>3.0518749999999999</v>
      </c>
      <c r="O16" s="15">
        <f t="shared" si="12"/>
        <v>2.8531250000000004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1" t="s">
        <v>1</v>
      </c>
      <c r="B17" s="72">
        <f>B3</f>
        <v>42831</v>
      </c>
      <c r="C17" s="19">
        <f t="shared" ref="C17:G24" si="13">(1000*C3/40)</f>
        <v>1.6793749999999998</v>
      </c>
      <c r="D17" s="19">
        <f t="shared" si="13"/>
        <v>9.9018750000000004</v>
      </c>
      <c r="E17" s="19">
        <f t="shared" si="13"/>
        <v>15.266874999999999</v>
      </c>
      <c r="F17" s="19">
        <f t="shared" si="13"/>
        <v>15.224375</v>
      </c>
      <c r="G17" s="19">
        <f t="shared" si="13"/>
        <v>16.581875</v>
      </c>
      <c r="H17" s="36"/>
      <c r="I17" s="77" t="s">
        <v>4</v>
      </c>
      <c r="J17" s="78"/>
      <c r="K17" s="15">
        <f>STDEV(K12:K15)</f>
        <v>0.29509444109753519</v>
      </c>
      <c r="L17" s="15">
        <f t="shared" ref="L17:O17" si="14">STDEV(L12:L15)</f>
        <v>1.6038279404287727</v>
      </c>
      <c r="M17" s="15">
        <f t="shared" si="14"/>
        <v>0.20067983414716392</v>
      </c>
      <c r="N17" s="15">
        <f t="shared" si="14"/>
        <v>0.29513415028875689</v>
      </c>
      <c r="O17" s="15">
        <f t="shared" si="14"/>
        <v>0.12776117041835003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1"/>
      <c r="B18" s="72"/>
      <c r="C18" s="19">
        <f t="shared" si="13"/>
        <v>1.5518749999999999</v>
      </c>
      <c r="D18" s="19">
        <f t="shared" si="13"/>
        <v>8.7418750000000003</v>
      </c>
      <c r="E18" s="19">
        <f t="shared" si="13"/>
        <v>13.416875000000001</v>
      </c>
      <c r="F18" s="19">
        <f t="shared" si="13"/>
        <v>15.931875000000002</v>
      </c>
      <c r="G18" s="19">
        <f t="shared" si="13"/>
        <v>16.839375</v>
      </c>
      <c r="H18" s="36"/>
      <c r="I18" s="77" t="s">
        <v>5</v>
      </c>
      <c r="J18" s="78"/>
      <c r="K18" s="15">
        <f>1.96*(K17)/SQRT(4)</f>
        <v>0.28919255227558449</v>
      </c>
      <c r="L18" s="15">
        <f t="shared" ref="L18:O18" si="15">1.96*(L17)/SQRT(4)</f>
        <v>1.5717513816201973</v>
      </c>
      <c r="M18" s="15">
        <f t="shared" si="15"/>
        <v>0.19666623746422063</v>
      </c>
      <c r="N18" s="15">
        <f t="shared" si="15"/>
        <v>0.28923146728298177</v>
      </c>
      <c r="O18" s="15">
        <f t="shared" si="15"/>
        <v>0.12520594700998303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1"/>
      <c r="B19" s="72"/>
      <c r="C19" s="19">
        <f t="shared" si="13"/>
        <v>1.7193750000000001</v>
      </c>
      <c r="D19" s="19">
        <f t="shared" si="13"/>
        <v>11.604375000000001</v>
      </c>
      <c r="E19" s="19">
        <f t="shared" si="13"/>
        <v>14.774375000000001</v>
      </c>
      <c r="F19" s="19">
        <f t="shared" si="13"/>
        <v>16.621874999999999</v>
      </c>
      <c r="G19" s="19">
        <f t="shared" si="13"/>
        <v>17.024374999999999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22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1"/>
      <c r="B20" s="72"/>
      <c r="C20" s="19">
        <f t="shared" si="13"/>
        <v>1.5743750000000001</v>
      </c>
      <c r="D20" s="19">
        <f t="shared" si="13"/>
        <v>11.116875</v>
      </c>
      <c r="E20" s="19">
        <f t="shared" si="13"/>
        <v>14.779374999999998</v>
      </c>
      <c r="F20" s="19">
        <f t="shared" si="13"/>
        <v>14.196875</v>
      </c>
      <c r="G20" s="19">
        <f t="shared" si="13"/>
        <v>17.009374999999999</v>
      </c>
      <c r="H20" s="36"/>
      <c r="I20" s="41"/>
      <c r="J20" s="53"/>
      <c r="K20" s="12" t="s">
        <v>22</v>
      </c>
      <c r="L20" s="51">
        <v>10</v>
      </c>
      <c r="M20" s="51">
        <v>20</v>
      </c>
      <c r="N20" s="51">
        <v>30</v>
      </c>
      <c r="O20" s="51">
        <v>40</v>
      </c>
      <c r="P20" s="42"/>
      <c r="Q20" s="71" t="s">
        <v>8</v>
      </c>
      <c r="R20" s="72"/>
      <c r="S20" s="13"/>
      <c r="T20" s="59">
        <f>(L12/K12)*100</f>
        <v>81.070649437825139</v>
      </c>
      <c r="U20" s="59">
        <f>(M12/K12)*100</f>
        <v>91.810706494378252</v>
      </c>
      <c r="V20" s="59">
        <f>(N12/K12)*100</f>
        <v>81.137774794428609</v>
      </c>
      <c r="W20" s="59">
        <f>(O12/K12)*100</f>
        <v>77.043128041617734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1" t="s">
        <v>8</v>
      </c>
      <c r="B21" s="72"/>
      <c r="C21" s="19">
        <f t="shared" si="13"/>
        <v>3.7243749999999998</v>
      </c>
      <c r="D21" s="19">
        <f t="shared" si="13"/>
        <v>3.0193749999999997</v>
      </c>
      <c r="E21" s="19">
        <f t="shared" si="13"/>
        <v>3.4193750000000001</v>
      </c>
      <c r="F21" s="19">
        <f t="shared" si="13"/>
        <v>3.0218750000000001</v>
      </c>
      <c r="G21" s="19">
        <f t="shared" si="13"/>
        <v>2.8693750000000002</v>
      </c>
      <c r="H21" s="36"/>
      <c r="I21" s="75" t="s">
        <v>11</v>
      </c>
      <c r="J21" s="76" t="s">
        <v>18</v>
      </c>
      <c r="K21" s="21">
        <f>C38</f>
        <v>1.0998167562469388</v>
      </c>
      <c r="L21" s="21">
        <f t="shared" ref="L21:O21" si="16">D38</f>
        <v>7.9988294294056477</v>
      </c>
      <c r="M21" s="21">
        <f t="shared" si="16"/>
        <v>10.890039843263649</v>
      </c>
      <c r="N21" s="21">
        <f t="shared" si="16"/>
        <v>12.288221414727149</v>
      </c>
      <c r="O21" s="21">
        <f t="shared" si="16"/>
        <v>14.095236848908824</v>
      </c>
      <c r="P21" s="42"/>
      <c r="Q21" s="71"/>
      <c r="R21" s="72"/>
      <c r="S21" s="13"/>
      <c r="T21" s="59">
        <f>(L13/K13)*100</f>
        <v>82.998505728042517</v>
      </c>
      <c r="U21" s="59">
        <f>(M13/K13)*100</f>
        <v>90.436659472023891</v>
      </c>
      <c r="V21" s="59">
        <f>(N13/K13)*100</f>
        <v>91.432840777021411</v>
      </c>
      <c r="W21" s="59">
        <f>(O13/K13)*100</f>
        <v>72.505395982068748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1"/>
      <c r="B22" s="72"/>
      <c r="C22" s="19">
        <f t="shared" si="13"/>
        <v>3.7643749999999998</v>
      </c>
      <c r="D22" s="19">
        <f t="shared" si="13"/>
        <v>3.1243750000000001</v>
      </c>
      <c r="E22" s="19">
        <f t="shared" si="13"/>
        <v>3.4043749999999995</v>
      </c>
      <c r="F22" s="19">
        <f t="shared" si="13"/>
        <v>3.4418749999999996</v>
      </c>
      <c r="G22" s="19">
        <f t="shared" si="13"/>
        <v>2.7293750000000001</v>
      </c>
      <c r="H22" s="36"/>
      <c r="I22" s="75"/>
      <c r="J22" s="76"/>
      <c r="K22" s="21">
        <f>C39</f>
        <v>1.0055181344191446</v>
      </c>
      <c r="L22" s="21">
        <f t="shared" ref="L22:O24" si="17">D39</f>
        <v>6.8244473756679831</v>
      </c>
      <c r="M22" s="21">
        <f t="shared" si="17"/>
        <v>9.6125814361717641</v>
      </c>
      <c r="N22" s="21">
        <f t="shared" si="17"/>
        <v>11.290101532290176</v>
      </c>
      <c r="O22" s="21">
        <f t="shared" si="17"/>
        <v>15.048347457571126</v>
      </c>
      <c r="P22" s="42"/>
      <c r="Q22" s="71"/>
      <c r="R22" s="72"/>
      <c r="S22" s="13"/>
      <c r="T22" s="59">
        <f>(L14/K14)*100</f>
        <v>-4.0565901544680187</v>
      </c>
      <c r="U22" s="59">
        <f>(M14/K14)*100</f>
        <v>69.683845820701606</v>
      </c>
      <c r="V22" s="59">
        <f>(N14/K14)*100</f>
        <v>69.741590876281208</v>
      </c>
      <c r="W22" s="59">
        <f>(O14/K14)*100</f>
        <v>69.857080987440455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1"/>
      <c r="B23" s="72"/>
      <c r="C23" s="19">
        <f t="shared" si="13"/>
        <v>4.3293749999999998</v>
      </c>
      <c r="D23" s="19">
        <f t="shared" si="13"/>
        <v>-0.17562499999999975</v>
      </c>
      <c r="E23" s="19">
        <f t="shared" si="13"/>
        <v>3.0168750000000002</v>
      </c>
      <c r="F23" s="19">
        <f t="shared" si="13"/>
        <v>3.0193749999999997</v>
      </c>
      <c r="G23" s="19">
        <f t="shared" si="13"/>
        <v>3.024375</v>
      </c>
      <c r="H23" s="36"/>
      <c r="I23" s="75"/>
      <c r="J23" s="76"/>
      <c r="K23" s="21">
        <f>C40</f>
        <v>0.96866019526930702</v>
      </c>
      <c r="L23" s="21">
        <f t="shared" si="17"/>
        <v>-161.16156222484022</v>
      </c>
      <c r="M23" s="21">
        <f t="shared" si="17"/>
        <v>11.944771683439454</v>
      </c>
      <c r="N23" s="21">
        <f t="shared" si="17"/>
        <v>13.42730976930147</v>
      </c>
      <c r="O23" s="21">
        <f t="shared" si="17"/>
        <v>13.729717097991298</v>
      </c>
      <c r="P23" s="42"/>
      <c r="Q23" s="71"/>
      <c r="R23" s="72"/>
      <c r="S23" s="13"/>
      <c r="T23" s="59">
        <f>(L15/K15)*100</f>
        <v>70.941974378296919</v>
      </c>
      <c r="U23" s="59">
        <f>(M15/K15)*100</f>
        <v>82.69781461944234</v>
      </c>
      <c r="V23" s="59">
        <f>(N15/K15)*100</f>
        <v>65.697061039939726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1"/>
      <c r="B24" s="72"/>
      <c r="C24" s="19">
        <f t="shared" si="13"/>
        <v>4.1468749999999996</v>
      </c>
      <c r="D24" s="19">
        <f t="shared" si="13"/>
        <v>2.941875</v>
      </c>
      <c r="E24" s="19">
        <f t="shared" si="13"/>
        <v>3.4293749999999994</v>
      </c>
      <c r="F24" s="19">
        <f t="shared" si="13"/>
        <v>2.7243750000000002</v>
      </c>
      <c r="G24" s="19">
        <f t="shared" si="13"/>
        <v>2.7893749999999997</v>
      </c>
      <c r="H24" s="36"/>
      <c r="I24" s="75"/>
      <c r="J24" s="76"/>
      <c r="K24" s="21">
        <f>C41</f>
        <v>0.92600491406460972</v>
      </c>
      <c r="L24" s="21">
        <f t="shared" si="17"/>
        <v>9.2168932566212476</v>
      </c>
      <c r="M24" s="21">
        <f t="shared" si="17"/>
        <v>10.511559241157574</v>
      </c>
      <c r="N24" s="21">
        <f t="shared" si="17"/>
        <v>12.71018650260374</v>
      </c>
      <c r="O24" s="21">
        <f t="shared" si="17"/>
        <v>14.873305650094503</v>
      </c>
      <c r="P24" s="42"/>
      <c r="Q24" s="69" t="s">
        <v>9</v>
      </c>
      <c r="R24" s="69"/>
      <c r="S24" s="16"/>
      <c r="T24" s="60">
        <f>AVERAGE(T20:T23)</f>
        <v>57.738634847424137</v>
      </c>
      <c r="U24" s="60">
        <f t="shared" ref="U24:W24" si="18">AVERAGE(U20:U23)</f>
        <v>83.657256601636519</v>
      </c>
      <c r="V24" s="60">
        <f t="shared" si="18"/>
        <v>77.002316871917742</v>
      </c>
      <c r="W24" s="60">
        <f t="shared" si="18"/>
        <v>73.135201670375636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69" t="s">
        <v>7</v>
      </c>
      <c r="B25" s="69"/>
      <c r="C25" s="16">
        <f t="shared" ref="C25:G25" si="19">AVERAGE(C17:C20)</f>
        <v>1.6312499999999999</v>
      </c>
      <c r="D25" s="16">
        <f t="shared" si="19"/>
        <v>10.34125</v>
      </c>
      <c r="E25" s="16">
        <f t="shared" si="19"/>
        <v>14.559374999999999</v>
      </c>
      <c r="F25" s="16">
        <f t="shared" si="19"/>
        <v>15.49375</v>
      </c>
      <c r="G25" s="16">
        <f t="shared" si="19"/>
        <v>16.86375</v>
      </c>
      <c r="H25" s="36"/>
      <c r="I25" s="74" t="s">
        <v>11</v>
      </c>
      <c r="J25" s="74"/>
      <c r="K25" s="22">
        <f>AVERAGE(K21:K24)</f>
        <v>1</v>
      </c>
      <c r="L25" s="22">
        <f t="shared" ref="L25:O25" si="20">AVERAGE(L21:L24)</f>
        <v>-34.280348040786336</v>
      </c>
      <c r="M25" s="22">
        <f t="shared" si="20"/>
        <v>10.739738051008111</v>
      </c>
      <c r="N25" s="22">
        <f t="shared" si="20"/>
        <v>12.428954804730635</v>
      </c>
      <c r="O25" s="22">
        <f t="shared" si="20"/>
        <v>14.436651763641438</v>
      </c>
      <c r="P25" s="42"/>
      <c r="Q25" s="69" t="s">
        <v>4</v>
      </c>
      <c r="R25" s="69"/>
      <c r="S25" s="17"/>
      <c r="T25" s="61">
        <f>STDEV(T20:T23)</f>
        <v>41.534812665819601</v>
      </c>
      <c r="U25" s="61">
        <f>STDEV(U20:U23)</f>
        <v>10.142579984113437</v>
      </c>
      <c r="V25" s="61">
        <f t="shared" ref="V25:W25" si="21">STDEV(V20:V23)</f>
        <v>11.631408395873782</v>
      </c>
      <c r="W25" s="61">
        <f t="shared" si="21"/>
        <v>3.6341862183961191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69" t="s">
        <v>4</v>
      </c>
      <c r="B26" s="69"/>
      <c r="C26" s="17">
        <f t="shared" ref="C26:G26" si="22">STDEV(C17:C20)</f>
        <v>8.0864469948179363E-2</v>
      </c>
      <c r="D26" s="17">
        <f t="shared" si="22"/>
        <v>1.2842805622215108</v>
      </c>
      <c r="E26" s="17">
        <f t="shared" si="22"/>
        <v>0.79592451484630877</v>
      </c>
      <c r="F26" s="17">
        <f t="shared" si="22"/>
        <v>1.035867943240514</v>
      </c>
      <c r="G26" s="17">
        <f t="shared" si="22"/>
        <v>0.2057949525620095</v>
      </c>
      <c r="H26" s="36"/>
      <c r="I26" s="74" t="s">
        <v>4</v>
      </c>
      <c r="J26" s="74"/>
      <c r="K26" s="22">
        <f>STDEV(K21:K24)</f>
        <v>7.4052438038352916E-2</v>
      </c>
      <c r="L26" s="22">
        <f t="shared" ref="L26:O26" si="23">STDEV(L21:L24)</f>
        <v>84.593115494286749</v>
      </c>
      <c r="M26" s="22">
        <f t="shared" si="23"/>
        <v>0.96561626050932614</v>
      </c>
      <c r="N26" s="22">
        <f t="shared" si="23"/>
        <v>0.89304657705744128</v>
      </c>
      <c r="O26" s="22">
        <f t="shared" si="23"/>
        <v>0.62747085032598449</v>
      </c>
      <c r="P26" s="42"/>
      <c r="Q26" s="69" t="s">
        <v>5</v>
      </c>
      <c r="R26" s="69"/>
      <c r="S26" s="17"/>
      <c r="T26" s="61">
        <f>1.96*(T25)/SQRT(4)</f>
        <v>40.704116412503211</v>
      </c>
      <c r="U26" s="61">
        <f t="shared" ref="U26:W26" si="24">1.96*(U25)/SQRT(4)</f>
        <v>9.9397283844311684</v>
      </c>
      <c r="V26" s="61">
        <f t="shared" si="24"/>
        <v>11.398780227956307</v>
      </c>
      <c r="W26" s="61">
        <f t="shared" si="24"/>
        <v>3.5615024940281965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84" t="s">
        <v>5</v>
      </c>
      <c r="B27" s="85"/>
      <c r="C27" s="17">
        <f t="shared" ref="C27:G27" si="25">1.96*(C26)/SQRT(4)</f>
        <v>7.924718054921577E-2</v>
      </c>
      <c r="D27" s="17">
        <f t="shared" si="25"/>
        <v>1.2585949509770806</v>
      </c>
      <c r="E27" s="17">
        <f t="shared" si="25"/>
        <v>0.78000602454938261</v>
      </c>
      <c r="F27" s="17">
        <f t="shared" si="25"/>
        <v>1.0151505843757036</v>
      </c>
      <c r="G27" s="17">
        <f t="shared" si="25"/>
        <v>0.20167905351076931</v>
      </c>
      <c r="H27" s="36"/>
      <c r="I27" s="74" t="s">
        <v>5</v>
      </c>
      <c r="J27" s="74"/>
      <c r="K27" s="22">
        <f>1.96*(K26)/SQRT(4)</f>
        <v>7.2571389277585857E-2</v>
      </c>
      <c r="L27" s="22">
        <f t="shared" ref="L27:O27" si="26">1.96*(L26)/SQRT(4)</f>
        <v>82.901253184401014</v>
      </c>
      <c r="M27" s="22">
        <f t="shared" si="26"/>
        <v>0.94630393529913959</v>
      </c>
      <c r="N27" s="22">
        <f t="shared" si="26"/>
        <v>0.87518564551629241</v>
      </c>
      <c r="O27" s="22">
        <f t="shared" si="26"/>
        <v>0.61492143331946481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69" t="s">
        <v>9</v>
      </c>
      <c r="B28" s="69"/>
      <c r="C28" s="16">
        <f t="shared" ref="C28:G28" si="27">AVERAGE(C21:C24)</f>
        <v>3.9912499999999995</v>
      </c>
      <c r="D28" s="16">
        <f t="shared" si="27"/>
        <v>2.2275</v>
      </c>
      <c r="E28" s="16">
        <f t="shared" si="27"/>
        <v>3.3174999999999999</v>
      </c>
      <c r="F28" s="16">
        <f t="shared" si="27"/>
        <v>3.0518749999999999</v>
      </c>
      <c r="G28" s="16">
        <f t="shared" si="27"/>
        <v>2.8531250000000004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69" t="s">
        <v>4</v>
      </c>
      <c r="B29" s="69"/>
      <c r="C29" s="17">
        <f t="shared" ref="C29:G29" si="28">STDEV(C21:C24)</f>
        <v>0.29509444109753519</v>
      </c>
      <c r="D29" s="17">
        <f t="shared" si="28"/>
        <v>1.6038279404287727</v>
      </c>
      <c r="E29" s="17">
        <f t="shared" si="28"/>
        <v>0.20067983414716392</v>
      </c>
      <c r="F29" s="17">
        <f t="shared" si="28"/>
        <v>0.29513415028875689</v>
      </c>
      <c r="G29" s="17">
        <f t="shared" si="28"/>
        <v>0.12776117041835003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69" t="s">
        <v>5</v>
      </c>
      <c r="B30" s="69"/>
      <c r="C30" s="17">
        <f t="shared" ref="C30:G30" si="29">1.96*(C29)/SQRT(4)</f>
        <v>0.28919255227558449</v>
      </c>
      <c r="D30" s="17">
        <f t="shared" si="29"/>
        <v>1.5717513816201973</v>
      </c>
      <c r="E30" s="17">
        <f t="shared" si="29"/>
        <v>0.19666623746422063</v>
      </c>
      <c r="F30" s="17">
        <f t="shared" si="29"/>
        <v>0.28923146728298177</v>
      </c>
      <c r="G30" s="17">
        <f t="shared" si="29"/>
        <v>0.12520594700998303</v>
      </c>
      <c r="H30" s="37"/>
      <c r="I30" s="73"/>
      <c r="J30" s="73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1" t="s">
        <v>10</v>
      </c>
      <c r="B31" s="72">
        <f>B3</f>
        <v>42831</v>
      </c>
      <c r="C31" s="23">
        <f t="shared" ref="C31:G34" si="30">(C17/C21)</f>
        <v>0.45091458298372211</v>
      </c>
      <c r="D31" s="23">
        <f t="shared" si="30"/>
        <v>3.27944524943076</v>
      </c>
      <c r="E31" s="23">
        <f t="shared" si="30"/>
        <v>4.4648144763297379</v>
      </c>
      <c r="F31" s="23">
        <f t="shared" si="30"/>
        <v>5.038055842812823</v>
      </c>
      <c r="G31" s="23">
        <f t="shared" si="30"/>
        <v>5.7789152690045738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1"/>
      <c r="B32" s="72"/>
      <c r="C32" s="23">
        <f t="shared" si="30"/>
        <v>0.41225303005146935</v>
      </c>
      <c r="D32" s="23">
        <f t="shared" si="30"/>
        <v>2.7979595919183837</v>
      </c>
      <c r="E32" s="23">
        <f t="shared" si="30"/>
        <v>3.941068478061319</v>
      </c>
      <c r="F32" s="23">
        <f t="shared" si="30"/>
        <v>4.6288360268748878</v>
      </c>
      <c r="G32" s="23">
        <f t="shared" si="30"/>
        <v>6.1696817036867415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1"/>
      <c r="B33" s="72"/>
      <c r="C33" s="23">
        <f t="shared" si="30"/>
        <v>0.39714161974880907</v>
      </c>
      <c r="D33" s="23">
        <f t="shared" si="30"/>
        <v>-66.074733096085509</v>
      </c>
      <c r="E33" s="23">
        <f t="shared" si="30"/>
        <v>4.897244665423659</v>
      </c>
      <c r="F33" s="23">
        <f t="shared" si="30"/>
        <v>5.5050714137859655</v>
      </c>
      <c r="G33" s="23">
        <f t="shared" si="30"/>
        <v>5.6290555899979333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1"/>
      <c r="B34" s="72"/>
      <c r="C34" s="23">
        <f t="shared" si="30"/>
        <v>0.37965335342878681</v>
      </c>
      <c r="D34" s="23">
        <f t="shared" si="30"/>
        <v>3.7788400254939454</v>
      </c>
      <c r="E34" s="23">
        <f t="shared" si="30"/>
        <v>4.3096409695644251</v>
      </c>
      <c r="F34" s="23">
        <f t="shared" si="30"/>
        <v>5.2110575820142229</v>
      </c>
      <c r="G34" s="23">
        <f t="shared" si="30"/>
        <v>6.0979161998655611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69" t="s">
        <v>10</v>
      </c>
      <c r="B35" s="69"/>
      <c r="C35" s="24">
        <f t="shared" ref="C35:G35" si="31">AVERAGE(C31:C34)</f>
        <v>0.40999064655319684</v>
      </c>
      <c r="D35" s="24">
        <f t="shared" si="31"/>
        <v>-14.054622057310606</v>
      </c>
      <c r="E35" s="24">
        <f t="shared" si="31"/>
        <v>4.4031921473447859</v>
      </c>
      <c r="F35" s="24">
        <f t="shared" si="31"/>
        <v>5.095755216371975</v>
      </c>
      <c r="G35" s="24">
        <f t="shared" si="31"/>
        <v>5.9188921906387026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69" t="s">
        <v>4</v>
      </c>
      <c r="B36" s="69"/>
      <c r="C36" s="25">
        <f t="shared" ref="C36:G36" si="32">STDEV(C31:C34)</f>
        <v>3.0360806950184865E-2</v>
      </c>
      <c r="D36" s="25">
        <f t="shared" si="32"/>
        <v>34.682386115451877</v>
      </c>
      <c r="E36" s="25">
        <f t="shared" si="32"/>
        <v>0.39589363496849872</v>
      </c>
      <c r="F36" s="25">
        <f t="shared" si="32"/>
        <v>0.36614074352989945</v>
      </c>
      <c r="G36" s="25">
        <f t="shared" si="32"/>
        <v>0.25725717961843464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69" t="s">
        <v>5</v>
      </c>
      <c r="B37" s="69"/>
      <c r="C37" s="25">
        <f t="shared" ref="C37:G37" si="33">1.96*(C36)/SQRT(4)</f>
        <v>2.9753590811181167E-2</v>
      </c>
      <c r="D37" s="25">
        <f t="shared" si="33"/>
        <v>33.988738393142839</v>
      </c>
      <c r="E37" s="25">
        <f t="shared" si="33"/>
        <v>0.38797576226912872</v>
      </c>
      <c r="F37" s="25">
        <f t="shared" si="33"/>
        <v>0.35881792865930145</v>
      </c>
      <c r="G37" s="25">
        <f t="shared" si="33"/>
        <v>0.25211203602606597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1" t="s">
        <v>11</v>
      </c>
      <c r="B38" s="72">
        <f>B3</f>
        <v>42831</v>
      </c>
      <c r="C38" s="23">
        <f t="shared" ref="C38:G41" si="34">(C31/$C$35)</f>
        <v>1.0998167562469388</v>
      </c>
      <c r="D38" s="23">
        <f t="shared" si="34"/>
        <v>7.9988294294056477</v>
      </c>
      <c r="E38" s="23">
        <f t="shared" si="34"/>
        <v>10.890039843263649</v>
      </c>
      <c r="F38" s="23">
        <f t="shared" si="34"/>
        <v>12.288221414727149</v>
      </c>
      <c r="G38" s="23">
        <f t="shared" si="34"/>
        <v>14.095236848908824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1"/>
      <c r="B39" s="72">
        <v>41235</v>
      </c>
      <c r="C39" s="23">
        <f t="shared" si="34"/>
        <v>1.0055181344191446</v>
      </c>
      <c r="D39" s="23">
        <f t="shared" si="34"/>
        <v>6.8244473756679831</v>
      </c>
      <c r="E39" s="23">
        <f t="shared" si="34"/>
        <v>9.6125814361717641</v>
      </c>
      <c r="F39" s="23">
        <f t="shared" si="34"/>
        <v>11.290101532290176</v>
      </c>
      <c r="G39" s="23">
        <f t="shared" si="34"/>
        <v>15.048347457571126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1"/>
      <c r="B40" s="72">
        <v>41235</v>
      </c>
      <c r="C40" s="23">
        <f t="shared" si="34"/>
        <v>0.96866019526930702</v>
      </c>
      <c r="D40" s="23">
        <f t="shared" si="34"/>
        <v>-161.16156222484022</v>
      </c>
      <c r="E40" s="23">
        <f t="shared" si="34"/>
        <v>11.944771683439454</v>
      </c>
      <c r="F40" s="23">
        <f t="shared" si="34"/>
        <v>13.42730976930147</v>
      </c>
      <c r="G40" s="23">
        <f t="shared" si="34"/>
        <v>13.729717097991298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1"/>
      <c r="B41" s="72">
        <v>41235</v>
      </c>
      <c r="C41" s="23">
        <f t="shared" si="34"/>
        <v>0.92600491406460972</v>
      </c>
      <c r="D41" s="23">
        <f t="shared" si="34"/>
        <v>9.2168932566212476</v>
      </c>
      <c r="E41" s="23">
        <f t="shared" si="34"/>
        <v>10.511559241157574</v>
      </c>
      <c r="F41" s="23">
        <f t="shared" si="34"/>
        <v>12.71018650260374</v>
      </c>
      <c r="G41" s="23">
        <f t="shared" si="34"/>
        <v>14.873305650094503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69" t="s">
        <v>11</v>
      </c>
      <c r="B42" s="69"/>
      <c r="C42" s="24">
        <f t="shared" ref="C42:G42" si="35">AVERAGE(C38:C41)</f>
        <v>1</v>
      </c>
      <c r="D42" s="24">
        <f t="shared" si="35"/>
        <v>-34.280348040786336</v>
      </c>
      <c r="E42" s="24">
        <f t="shared" si="35"/>
        <v>10.739738051008111</v>
      </c>
      <c r="F42" s="24">
        <f t="shared" si="35"/>
        <v>12.428954804730635</v>
      </c>
      <c r="G42" s="24">
        <f t="shared" si="35"/>
        <v>14.436651763641438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69" t="s">
        <v>4</v>
      </c>
      <c r="B43" s="69"/>
      <c r="C43" s="25">
        <f t="shared" ref="C43:G43" si="36">STDEV(C38:C41)</f>
        <v>7.4052438038352916E-2</v>
      </c>
      <c r="D43" s="25">
        <f t="shared" si="36"/>
        <v>84.593115494286749</v>
      </c>
      <c r="E43" s="25">
        <f t="shared" si="36"/>
        <v>0.96561626050932614</v>
      </c>
      <c r="F43" s="25">
        <f t="shared" si="36"/>
        <v>0.89304657705744128</v>
      </c>
      <c r="G43" s="25">
        <f t="shared" si="36"/>
        <v>0.62747085032598449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69" t="s">
        <v>5</v>
      </c>
      <c r="B44" s="69"/>
      <c r="C44" s="25">
        <f t="shared" ref="C44:G44" si="37">1.96*(C43)/SQRT(4)</f>
        <v>7.2571389277585857E-2</v>
      </c>
      <c r="D44" s="25">
        <f t="shared" si="37"/>
        <v>82.901253184401014</v>
      </c>
      <c r="E44" s="25">
        <f t="shared" si="37"/>
        <v>0.94630393529913959</v>
      </c>
      <c r="F44" s="25">
        <f t="shared" si="37"/>
        <v>0.87518564551629241</v>
      </c>
      <c r="G44" s="25">
        <f t="shared" si="37"/>
        <v>0.61492143331946481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70" t="s">
        <v>17</v>
      </c>
      <c r="N48" s="70"/>
      <c r="O48" s="70"/>
      <c r="P48" s="7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22</v>
      </c>
      <c r="I49" s="18">
        <f>K7</f>
        <v>1.6312499999999999</v>
      </c>
      <c r="J49" s="18">
        <f>K16</f>
        <v>3.9912499999999995</v>
      </c>
      <c r="K49" s="21">
        <f>K25</f>
        <v>1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10.34125</v>
      </c>
      <c r="J50" s="18">
        <f>L16</f>
        <v>2.2275</v>
      </c>
      <c r="K50" s="21">
        <f>L25</f>
        <v>-34.280348040786336</v>
      </c>
      <c r="L50" s="26"/>
      <c r="M50" s="12" t="s">
        <v>22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14.559374999999999</v>
      </c>
      <c r="J51" s="18">
        <f>M16</f>
        <v>3.3174999999999999</v>
      </c>
      <c r="K51" s="44">
        <f>M25</f>
        <v>10.739738051008111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15.49375</v>
      </c>
      <c r="J52" s="18">
        <f>N16</f>
        <v>3.0518749999999999</v>
      </c>
      <c r="K52" s="21">
        <f>N25</f>
        <v>12.428954804730635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16.86375</v>
      </c>
      <c r="J53" s="18">
        <f>O16</f>
        <v>2.8531250000000004</v>
      </c>
      <c r="K53" s="21">
        <f>O25</f>
        <v>14.436651763641438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  <mergeCell ref="A1:B1"/>
    <mergeCell ref="A13:B13"/>
    <mergeCell ref="A16:B16"/>
    <mergeCell ref="I16:J16"/>
    <mergeCell ref="I12:I15"/>
    <mergeCell ref="R20:R23"/>
    <mergeCell ref="A21:A24"/>
    <mergeCell ref="Q20:Q23"/>
    <mergeCell ref="A14:B14"/>
    <mergeCell ref="A15:B15"/>
    <mergeCell ref="J12:J15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14-02-19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2019-02-20T22:09:47Z</dcterms:modified>
</cp:coreProperties>
</file>