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7-02-19\"/>
    </mc:Choice>
  </mc:AlternateContent>
  <bookViews>
    <workbookView xWindow="0" yWindow="0" windowWidth="20490" windowHeight="7755" tabRatio="540"/>
  </bookViews>
  <sheets>
    <sheet name="27-02-19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32" i="34" s="1"/>
  <c r="G19" i="34"/>
  <c r="G20" i="34"/>
  <c r="G21" i="34"/>
  <c r="G22" i="34"/>
  <c r="G23" i="34"/>
  <c r="G24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s="1"/>
  <c r="G33" i="34" l="1"/>
  <c r="G31" i="34"/>
  <c r="C32" i="34"/>
  <c r="K15" i="34"/>
  <c r="K17" i="34" s="1"/>
  <c r="K18" i="34" s="1"/>
  <c r="C31" i="34"/>
  <c r="G25" i="34"/>
  <c r="G28" i="34"/>
  <c r="G29" i="34"/>
  <c r="G30" i="34" s="1"/>
  <c r="G26" i="34"/>
  <c r="G27" i="34" s="1"/>
  <c r="G34" i="34"/>
  <c r="C28" i="34"/>
  <c r="C33" i="34"/>
  <c r="C29" i="34"/>
  <c r="C30" i="34" s="1"/>
  <c r="C25" i="34"/>
  <c r="C26" i="34"/>
  <c r="C27" i="34" s="1"/>
  <c r="C35" i="34" l="1"/>
  <c r="C36" i="34"/>
  <c r="C37" i="34" s="1"/>
  <c r="K16" i="34"/>
  <c r="C41" i="34"/>
  <c r="K24" i="34" s="1"/>
  <c r="G40" i="34"/>
  <c r="C39" i="34"/>
  <c r="K22" i="34" s="1"/>
  <c r="C38" i="34"/>
  <c r="K21" i="34" s="1"/>
  <c r="G39" i="34"/>
  <c r="G38" i="34"/>
  <c r="G36" i="34"/>
  <c r="G37" i="34" s="1"/>
  <c r="G41" i="34"/>
  <c r="G35" i="34"/>
  <c r="C40" i="34"/>
  <c r="K23" i="34" s="1"/>
  <c r="G43" i="34" l="1"/>
  <c r="G44" i="34" s="1"/>
  <c r="K26" i="34"/>
  <c r="K27" i="34" s="1"/>
  <c r="K25" i="34"/>
  <c r="C43" i="34"/>
  <c r="G42" i="34"/>
  <c r="C42" i="34"/>
  <c r="D24" i="34" l="1"/>
  <c r="E24" i="34"/>
  <c r="E23" i="34"/>
  <c r="D23" i="34"/>
  <c r="E22" i="34"/>
  <c r="F24" i="34" l="1"/>
  <c r="F23" i="34"/>
  <c r="J3" i="34" l="1"/>
  <c r="B38" i="34" l="1"/>
  <c r="B31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4" i="34" s="1"/>
  <c r="D20" i="34"/>
  <c r="D34" i="34" s="1"/>
  <c r="F19" i="34"/>
  <c r="E19" i="34"/>
  <c r="E33" i="34" s="1"/>
  <c r="D19" i="34"/>
  <c r="D33" i="34" s="1"/>
  <c r="O4" i="34"/>
  <c r="F18" i="34"/>
  <c r="N4" i="34" s="1"/>
  <c r="E18" i="34"/>
  <c r="E32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1" i="34"/>
  <c r="T22" i="34"/>
  <c r="V23" i="34"/>
  <c r="U22" i="34"/>
  <c r="T23" i="34"/>
  <c r="U23" i="34"/>
  <c r="M5" i="34"/>
  <c r="V21" i="34"/>
  <c r="L5" i="34"/>
  <c r="N5" i="34"/>
  <c r="N8" i="34" s="1"/>
  <c r="N9" i="34" s="1"/>
  <c r="F33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1" i="34" s="1"/>
  <c r="N17" i="34"/>
  <c r="N18" i="34" s="1"/>
  <c r="N16" i="34"/>
  <c r="J52" i="34" s="1"/>
  <c r="O17" i="34"/>
  <c r="O16" i="34"/>
  <c r="J53" i="34" s="1"/>
  <c r="L17" i="34"/>
  <c r="L18" i="34" s="1"/>
  <c r="L16" i="34"/>
  <c r="J50" i="34" s="1"/>
  <c r="J49" i="34"/>
  <c r="E31" i="34"/>
  <c r="F29" i="34"/>
  <c r="F30" i="34" s="1"/>
  <c r="D32" i="34"/>
  <c r="F34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1" i="34"/>
  <c r="L3" i="34"/>
  <c r="F25" i="34"/>
  <c r="F32" i="34"/>
  <c r="D25" i="34"/>
  <c r="D28" i="34"/>
  <c r="E25" i="34"/>
  <c r="E28" i="34"/>
  <c r="K7" i="34" l="1"/>
  <c r="K8" i="34"/>
  <c r="K9" i="34" s="1"/>
  <c r="N7" i="34"/>
  <c r="I52" i="34" s="1"/>
  <c r="O8" i="34"/>
  <c r="O9" i="34" s="1"/>
  <c r="O18" i="34"/>
  <c r="O7" i="34"/>
  <c r="I53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1" i="34" s="1"/>
  <c r="L8" i="34"/>
  <c r="L9" i="34" s="1"/>
  <c r="L7" i="34"/>
  <c r="I50" i="34" s="1"/>
  <c r="I49" i="34"/>
  <c r="E35" i="34"/>
  <c r="E36" i="34"/>
  <c r="E37" i="34" s="1"/>
  <c r="D36" i="34"/>
  <c r="D37" i="34" s="1"/>
  <c r="D35" i="34"/>
  <c r="F36" i="34"/>
  <c r="F37" i="34" s="1"/>
  <c r="F35" i="34"/>
  <c r="E41" i="34" l="1"/>
  <c r="M24" i="34" s="1"/>
  <c r="D41" i="34"/>
  <c r="L24" i="34" s="1"/>
  <c r="D40" i="34"/>
  <c r="L23" i="34" s="1"/>
  <c r="E40" i="34"/>
  <c r="M23" i="34" s="1"/>
  <c r="E39" i="34"/>
  <c r="M22" i="34" s="1"/>
  <c r="D38" i="34"/>
  <c r="L21" i="34" s="1"/>
  <c r="F40" i="34"/>
  <c r="N23" i="34" s="1"/>
  <c r="F39" i="34"/>
  <c r="N22" i="34" s="1"/>
  <c r="F38" i="34"/>
  <c r="N21" i="34" s="1"/>
  <c r="E38" i="34"/>
  <c r="M21" i="34" s="1"/>
  <c r="O22" i="34"/>
  <c r="D39" i="34"/>
  <c r="L22" i="34" s="1"/>
  <c r="O23" i="34"/>
  <c r="O24" i="34"/>
  <c r="O21" i="34"/>
  <c r="F41" i="34"/>
  <c r="N24" i="34" s="1"/>
  <c r="O26" i="34" l="1"/>
  <c r="O25" i="34"/>
  <c r="K53" i="34" s="1"/>
  <c r="K49" i="34"/>
  <c r="N26" i="34"/>
  <c r="N25" i="34"/>
  <c r="K52" i="34" s="1"/>
  <c r="L26" i="34"/>
  <c r="M25" i="34"/>
  <c r="K51" i="34" s="1"/>
  <c r="M26" i="34"/>
  <c r="L25" i="34"/>
  <c r="K50" i="34" s="1"/>
  <c r="C44" i="34"/>
  <c r="F43" i="34"/>
  <c r="F44" i="34" s="1"/>
  <c r="F42" i="34"/>
  <c r="E42" i="34"/>
  <c r="E43" i="34"/>
  <c r="E44" i="34" s="1"/>
  <c r="D43" i="34"/>
  <c r="D44" i="34" s="1"/>
  <c r="D42" i="34"/>
  <c r="N27" i="34" l="1"/>
  <c r="M27" i="34"/>
  <c r="L27" i="34"/>
  <c r="O27" i="34"/>
</calcChain>
</file>

<file path=xl/sharedStrings.xml><?xml version="1.0" encoding="utf-8"?>
<sst xmlns="http://schemas.openxmlformats.org/spreadsheetml/2006/main" count="60" uniqueCount="24">
  <si>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</si>
  <si>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</si>
  <si>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</si>
  <si>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</si>
  <si>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</si>
  <si>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</si>
  <si>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</si>
  <si>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</si>
  <si>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</si>
  <si>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</si>
  <si>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</si>
  <si>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</si>
  <si>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</si>
  <si>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</si>
  <si>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</si>
  <si>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</si>
  <si>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</si>
  <si>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</si>
  <si>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</si>
  <si>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</si>
  <si>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</si>
  <si>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No radiacion</t>
  </si>
  <si>
    <t>C- H2O no irradiado</t>
  </si>
  <si>
    <t>Dosis de radiacion 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</si>
</sst>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'27-02-19'!$C$25:$G$25</c:f>
              <c:numCache>
                <c:formatCode>0.000</c:formatCode>
                <c:ptCount val="5"/>
                <c:pt idx="0">
                  <c:v>0.86937500000000001</c:v>
                </c:pt>
                <c:pt idx="1">
                  <c:v>8.734375</c:v>
                </c:pt>
                <c:pt idx="2">
                  <c:v>-2.3750000000000038E-2</c:v>
                </c:pt>
                <c:pt idx="3">
                  <c:v>10.0725</c:v>
                </c:pt>
                <c:pt idx="4">
                  <c:v>9.2175000000000011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'27-02-19'!$E$71:$G$71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'27-02-19'!$C$118:$G$118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75808"/>
        <c:axId val="3003730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'27-02-19'!$C$164:$G$164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3003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0373064"/>
        <c:crosses val="autoZero"/>
        <c:auto val="1"/>
        <c:lblAlgn val="ctr"/>
        <c:lblOffset val="100"/>
        <c:noMultiLvlLbl val="0"/>
      </c:catAx>
      <c:valAx>
        <c:axId val="300373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03758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'27-02-19'!$C$28:$G$28</c:f>
              <c:numCache>
                <c:formatCode>0.000</c:formatCode>
                <c:ptCount val="5"/>
                <c:pt idx="0">
                  <c:v>1.2512500000000002</c:v>
                </c:pt>
                <c:pt idx="1">
                  <c:v>1.296875</c:v>
                </c:pt>
                <c:pt idx="2">
                  <c:v>1.3625000000000003</c:v>
                </c:pt>
                <c:pt idx="3">
                  <c:v>0.93687500000000012</c:v>
                </c:pt>
                <c:pt idx="4">
                  <c:v>1.0956250000000001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'27-02-19'!$C$74:$G$74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'27-02-19'!$C$121:$G$121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72280"/>
        <c:axId val="3003734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'27-02-19'!$C$167:$G$167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3003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0373456"/>
        <c:crosses val="autoZero"/>
        <c:auto val="1"/>
        <c:lblAlgn val="ctr"/>
        <c:lblOffset val="100"/>
        <c:noMultiLvlLbl val="0"/>
      </c:catAx>
      <c:valAx>
        <c:axId val="30037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037228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'27-02-19'!$C$42:$G$42</c:f>
              <c:numCache>
                <c:formatCode>0.0</c:formatCode>
                <c:ptCount val="5"/>
                <c:pt idx="0">
                  <c:v>1</c:v>
                </c:pt>
                <c:pt idx="1">
                  <c:v>9.6282241757836484</c:v>
                </c:pt>
                <c:pt idx="2">
                  <c:v>-2.8183784831832093E-2</c:v>
                </c:pt>
                <c:pt idx="3">
                  <c:v>26.360015192636489</c:v>
                </c:pt>
                <c:pt idx="4">
                  <c:v>16.573939039849453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'27-02-19'!$C$88:$G$88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'27-02-19'!$C$2:$G$2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'27-02-19'!$C$135:$G$135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2536"/>
        <c:axId val="3678352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'27-02-19'!$C$181:$G$181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3678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67835280"/>
        <c:crosses val="autoZero"/>
        <c:auto val="1"/>
        <c:lblAlgn val="ctr"/>
        <c:lblOffset val="100"/>
        <c:noMultiLvlLbl val="0"/>
      </c:catAx>
      <c:valAx>
        <c:axId val="36783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6783253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'27-02-19'!$I$48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'27-02-19'!$H$49:$H$53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'27-02-19'!$I$49:$I$53</c:f>
              <c:numCache>
                <c:formatCode>0.000</c:formatCode>
                <c:ptCount val="5"/>
                <c:pt idx="0">
                  <c:v>0.86937500000000001</c:v>
                </c:pt>
                <c:pt idx="1">
                  <c:v>8.734375</c:v>
                </c:pt>
                <c:pt idx="2">
                  <c:v>-2.3750000000000038E-2</c:v>
                </c:pt>
                <c:pt idx="3">
                  <c:v>10.0725</c:v>
                </c:pt>
                <c:pt idx="4">
                  <c:v>9.2175000000000011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'27-02-19'!$J$48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'27-02-19'!$J$49:$J$53</c:f>
              <c:numCache>
                <c:formatCode>0.000</c:formatCode>
                <c:ptCount val="5"/>
                <c:pt idx="0">
                  <c:v>1.2512500000000002</c:v>
                </c:pt>
                <c:pt idx="1">
                  <c:v>1.296875</c:v>
                </c:pt>
                <c:pt idx="2">
                  <c:v>1.3625000000000003</c:v>
                </c:pt>
                <c:pt idx="3">
                  <c:v>0.93687500000000012</c:v>
                </c:pt>
                <c:pt idx="4">
                  <c:v>1.0956250000000001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'27-02-19'!$K$48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'27-02-19'!$K$49:$K$53</c:f>
              <c:numCache>
                <c:formatCode>0.0</c:formatCode>
                <c:ptCount val="5"/>
                <c:pt idx="0">
                  <c:v>1</c:v>
                </c:pt>
                <c:pt idx="1">
                  <c:v>9.6282241757836484</c:v>
                </c:pt>
                <c:pt idx="2">
                  <c:v>-2.8183784831832093E-2</c:v>
                </c:pt>
                <c:pt idx="3">
                  <c:v>26.360015192636489</c:v>
                </c:pt>
                <c:pt idx="4">
                  <c:v>16.573939039849453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34888"/>
        <c:axId val="367836848"/>
      </c:lineChart>
      <c:catAx>
        <c:axId val="36783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836848"/>
        <c:crosses val="autoZero"/>
        <c:auto val="1"/>
        <c:lblAlgn val="ctr"/>
        <c:lblOffset val="100"/>
        <c:noMultiLvlLbl val="0"/>
      </c:catAx>
      <c:valAx>
        <c:axId val="3678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83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45</xdr:row>
      <xdr:rowOff>13606</xdr:rowOff>
    </xdr:from>
    <xdr:to>
      <xdr:col>27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60</xdr:row>
      <xdr:rowOff>23130</xdr:rowOff>
    </xdr:from>
    <xdr:to>
      <xdr:col>27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zoomScale="70" zoomScaleNormal="70" workbookViewId="0">
      <selection activeCell="I34" sqref="I34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1" t="s">
        <v>19</v>
      </c>
      <c r="B1" s="82"/>
      <c r="C1" s="50"/>
      <c r="D1" s="72" t="s">
        <v>23</v>
      </c>
      <c r="E1" s="73"/>
      <c r="F1" s="73"/>
      <c r="G1" s="74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22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21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5" t="s">
        <v>0</v>
      </c>
      <c r="B3" s="76">
        <v>43523</v>
      </c>
      <c r="C3" s="39">
        <v>3.8275000000000003E-2</v>
      </c>
      <c r="D3" s="39">
        <v>0.42677500000000002</v>
      </c>
      <c r="E3" s="39">
        <v>1.9750000000000002E-3</v>
      </c>
      <c r="F3" s="39">
        <v>0.42007499999999998</v>
      </c>
      <c r="G3" s="39">
        <v>0.362875</v>
      </c>
      <c r="H3" s="36"/>
      <c r="I3" s="75" t="s">
        <v>1</v>
      </c>
      <c r="J3" s="76">
        <f>B3</f>
        <v>43523</v>
      </c>
      <c r="K3" s="13">
        <f>C17</f>
        <v>0.95687500000000014</v>
      </c>
      <c r="L3" s="13">
        <f t="shared" ref="L3:O6" si="0">D17</f>
        <v>10.669375</v>
      </c>
      <c r="M3" s="13">
        <f t="shared" si="0"/>
        <v>4.9375000000000002E-2</v>
      </c>
      <c r="N3" s="13">
        <f t="shared" si="0"/>
        <v>10.501875</v>
      </c>
      <c r="O3" s="13">
        <f t="shared" si="0"/>
        <v>9.0718750000000004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5"/>
      <c r="B4" s="76"/>
      <c r="C4" s="39">
        <v>3.6275000000000002E-2</v>
      </c>
      <c r="D4" s="39">
        <v>0.42147499999999999</v>
      </c>
      <c r="E4" s="39">
        <v>-9.2499999999999505E-4</v>
      </c>
      <c r="F4" s="39">
        <v>0.38277499999999998</v>
      </c>
      <c r="G4" s="39">
        <v>0.35517500000000002</v>
      </c>
      <c r="H4" s="36"/>
      <c r="I4" s="75"/>
      <c r="J4" s="76"/>
      <c r="K4" s="13">
        <f>C18</f>
        <v>0.90687499999999999</v>
      </c>
      <c r="L4" s="13">
        <f t="shared" si="0"/>
        <v>10.536874999999998</v>
      </c>
      <c r="M4" s="13">
        <f t="shared" si="0"/>
        <v>-2.3124999999999875E-2</v>
      </c>
      <c r="N4" s="13">
        <f t="shared" si="0"/>
        <v>9.5693749999999991</v>
      </c>
      <c r="O4" s="13">
        <f t="shared" si="0"/>
        <v>8.8793749999999996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5"/>
      <c r="B5" s="76"/>
      <c r="C5" s="39">
        <v>3.2274999999999998E-2</v>
      </c>
      <c r="D5" s="39">
        <v>0.41997499999999999</v>
      </c>
      <c r="E5" s="39">
        <v>-6.2500000000000099E-4</v>
      </c>
      <c r="F5" s="39">
        <v>0.40487499999999998</v>
      </c>
      <c r="G5" s="39">
        <v>0.39057500000000001</v>
      </c>
      <c r="H5" s="36"/>
      <c r="I5" s="75"/>
      <c r="J5" s="76"/>
      <c r="K5" s="13">
        <f>C19</f>
        <v>0.80687500000000001</v>
      </c>
      <c r="L5" s="13">
        <f t="shared" si="0"/>
        <v>10.499374999999999</v>
      </c>
      <c r="M5" s="13">
        <f t="shared" si="0"/>
        <v>-1.5625000000000024E-2</v>
      </c>
      <c r="N5" s="13">
        <f t="shared" si="0"/>
        <v>10.121874999999999</v>
      </c>
      <c r="O5" s="13">
        <f t="shared" si="0"/>
        <v>9.7643749999999994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5"/>
      <c r="B6" s="76"/>
      <c r="C6" s="55">
        <v>3.2274999999999998E-2</v>
      </c>
      <c r="D6" s="55">
        <v>0.129275</v>
      </c>
      <c r="E6" s="55">
        <v>-4.22500000000001E-3</v>
      </c>
      <c r="F6" s="55">
        <v>0.40387499999999998</v>
      </c>
      <c r="G6" s="55">
        <v>0.36617499999999997</v>
      </c>
      <c r="H6" s="36"/>
      <c r="I6" s="75"/>
      <c r="J6" s="76"/>
      <c r="K6" s="13">
        <f>C20</f>
        <v>0.80687500000000001</v>
      </c>
      <c r="L6" s="13">
        <f t="shared" si="0"/>
        <v>3.2318750000000001</v>
      </c>
      <c r="M6" s="13">
        <f t="shared" si="0"/>
        <v>-0.10562500000000026</v>
      </c>
      <c r="N6" s="13">
        <f t="shared" si="0"/>
        <v>10.096875000000001</v>
      </c>
      <c r="O6" s="13">
        <f t="shared" si="0"/>
        <v>9.1543749999999982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5" t="s">
        <v>2</v>
      </c>
      <c r="B7" s="76"/>
      <c r="C7" s="66">
        <v>2.1225000000000001E-2</v>
      </c>
      <c r="D7" s="66">
        <v>3.0525E-2</v>
      </c>
      <c r="E7" s="66">
        <v>5.1325000000000003E-2</v>
      </c>
      <c r="F7" s="66">
        <v>1.0325000000000001E-2</v>
      </c>
      <c r="G7" s="54">
        <v>1.1225000000000001E-2</v>
      </c>
      <c r="H7" s="14"/>
      <c r="I7" s="71" t="s">
        <v>7</v>
      </c>
      <c r="J7" s="71"/>
      <c r="K7" s="15">
        <f>AVERAGE(K3:K6)</f>
        <v>0.86937500000000001</v>
      </c>
      <c r="L7" s="15">
        <f t="shared" ref="L7:O7" si="1">AVERAGE(L3:L6)</f>
        <v>8.734375</v>
      </c>
      <c r="M7" s="15">
        <f t="shared" si="1"/>
        <v>-2.3750000000000038E-2</v>
      </c>
      <c r="N7" s="15">
        <f t="shared" si="1"/>
        <v>10.0725</v>
      </c>
      <c r="O7" s="15">
        <f t="shared" si="1"/>
        <v>9.2175000000000011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5"/>
      <c r="B8" s="76"/>
      <c r="C8" s="67">
        <v>8.4724999999999995E-2</v>
      </c>
      <c r="D8" s="67">
        <v>0.10452500000000001</v>
      </c>
      <c r="E8" s="68">
        <v>9.8225000000000007E-2</v>
      </c>
      <c r="F8" s="67">
        <v>9.6424999999999997E-2</v>
      </c>
      <c r="G8" s="39">
        <v>5.4425000000000001E-2</v>
      </c>
      <c r="H8" s="14"/>
      <c r="I8" s="71" t="s">
        <v>4</v>
      </c>
      <c r="J8" s="71"/>
      <c r="K8" s="15">
        <f>STDEV(K3:K6)</f>
        <v>7.5000000000000053E-2</v>
      </c>
      <c r="L8" s="15">
        <f t="shared" ref="L8:O8" si="2">STDEV(L3:L6)</f>
        <v>3.6690581216437526</v>
      </c>
      <c r="M8" s="15">
        <f t="shared" si="2"/>
        <v>6.3553619094430913E-2</v>
      </c>
      <c r="N8" s="15">
        <f t="shared" si="2"/>
        <v>0.38320129066414554</v>
      </c>
      <c r="O8" s="15">
        <f t="shared" si="2"/>
        <v>0.38235768049476038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5"/>
      <c r="B9" s="76"/>
      <c r="C9" s="67">
        <v>3.8524999999999997E-2</v>
      </c>
      <c r="D9" s="67">
        <v>2.9825000000000001E-2</v>
      </c>
      <c r="E9" s="68">
        <v>1.0625000000000001E-2</v>
      </c>
      <c r="F9" s="67">
        <v>1.0325000000000001E-2</v>
      </c>
      <c r="G9" s="39">
        <v>2.2425E-2</v>
      </c>
      <c r="H9" s="36"/>
      <c r="I9" s="71" t="s">
        <v>5</v>
      </c>
      <c r="J9" s="71"/>
      <c r="K9" s="15">
        <f>1.96*(K8)/SQRT(4)</f>
        <v>7.3500000000000051E-2</v>
      </c>
      <c r="L9" s="15">
        <f t="shared" ref="L9:O9" si="3">1.96*(L8)/SQRT(4)</f>
        <v>3.5956769592108775</v>
      </c>
      <c r="M9" s="15">
        <f t="shared" si="3"/>
        <v>6.2282546712542297E-2</v>
      </c>
      <c r="N9" s="15">
        <f t="shared" si="3"/>
        <v>0.37553726485086264</v>
      </c>
      <c r="O9" s="15">
        <f t="shared" si="3"/>
        <v>0.37471052688486517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5"/>
      <c r="B10" s="76"/>
      <c r="C10" s="67">
        <v>5.5724999999999997E-2</v>
      </c>
      <c r="D10" s="67">
        <v>4.2625000000000003E-2</v>
      </c>
      <c r="E10" s="68">
        <v>5.7825000000000001E-2</v>
      </c>
      <c r="F10" s="67">
        <v>3.2825E-2</v>
      </c>
      <c r="G10" s="39">
        <v>8.7224999999999997E-2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71" t="s">
        <v>3</v>
      </c>
      <c r="B11" s="71"/>
      <c r="C11" s="16">
        <f>AVERAGE(C3:C6)</f>
        <v>3.4775E-2</v>
      </c>
      <c r="D11" s="16">
        <f t="shared" ref="D11:G11" si="4">AVERAGE(D3:D6)</f>
        <v>0.34937499999999999</v>
      </c>
      <c r="E11" s="16">
        <f t="shared" si="4"/>
        <v>-9.5000000000000141E-4</v>
      </c>
      <c r="F11" s="16">
        <f t="shared" si="4"/>
        <v>0.40289999999999998</v>
      </c>
      <c r="G11" s="16">
        <f t="shared" si="4"/>
        <v>0.36869999999999997</v>
      </c>
      <c r="H11" s="36"/>
      <c r="I11" s="41"/>
      <c r="J11" s="53"/>
      <c r="K11" s="12" t="s">
        <v>21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71" t="s">
        <v>4</v>
      </c>
      <c r="B12" s="71"/>
      <c r="C12" s="17">
        <f t="shared" ref="C12:G12" si="5">STDEV(C3:C6)</f>
        <v>3.0000000000000027E-3</v>
      </c>
      <c r="D12" s="17">
        <f t="shared" si="5"/>
        <v>0.14676232486575022</v>
      </c>
      <c r="E12" s="17">
        <f t="shared" si="5"/>
        <v>2.5421447637772364E-3</v>
      </c>
      <c r="F12" s="17">
        <f t="shared" si="5"/>
        <v>1.5328051626565807E-2</v>
      </c>
      <c r="G12" s="17">
        <f t="shared" si="5"/>
        <v>1.5294307219790417E-2</v>
      </c>
      <c r="H12" s="36"/>
      <c r="I12" s="85" t="s">
        <v>8</v>
      </c>
      <c r="J12" s="78">
        <v>42831</v>
      </c>
      <c r="K12" s="18">
        <f>C21</f>
        <v>0.53062500000000001</v>
      </c>
      <c r="L12" s="18">
        <f t="shared" ref="L12:O12" si="6">D21</f>
        <v>0.76312499999999994</v>
      </c>
      <c r="M12" s="18">
        <f t="shared" si="6"/>
        <v>1.2831250000000001</v>
      </c>
      <c r="N12" s="18">
        <f t="shared" si="6"/>
        <v>0.25812500000000005</v>
      </c>
      <c r="O12" s="18">
        <f t="shared" si="6"/>
        <v>0.28062500000000001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69" t="s">
        <v>5</v>
      </c>
      <c r="B13" s="70"/>
      <c r="C13" s="17">
        <f t="shared" ref="C13:G13" si="7">1.96*(C12)/SQRT(4)</f>
        <v>2.9400000000000025E-3</v>
      </c>
      <c r="D13" s="17">
        <f t="shared" si="7"/>
        <v>0.14382707836843522</v>
      </c>
      <c r="E13" s="17">
        <f t="shared" si="7"/>
        <v>2.4913018685016916E-3</v>
      </c>
      <c r="F13" s="17">
        <f t="shared" si="7"/>
        <v>1.502149059403449E-2</v>
      </c>
      <c r="G13" s="17">
        <f t="shared" si="7"/>
        <v>1.4988421075394609E-2</v>
      </c>
      <c r="H13" s="36"/>
      <c r="I13" s="86"/>
      <c r="J13" s="79"/>
      <c r="K13" s="18">
        <f>C22</f>
        <v>2.118125</v>
      </c>
      <c r="L13" s="18">
        <f t="shared" ref="L13:O15" si="8">D22</f>
        <v>2.6131250000000001</v>
      </c>
      <c r="M13" s="18">
        <f t="shared" si="8"/>
        <v>2.4556250000000004</v>
      </c>
      <c r="N13" s="18">
        <f t="shared" si="8"/>
        <v>2.410625</v>
      </c>
      <c r="O13" s="18">
        <f t="shared" si="8"/>
        <v>1.3606250000000002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71" t="s">
        <v>6</v>
      </c>
      <c r="B14" s="71"/>
      <c r="C14" s="16">
        <f t="shared" ref="C14:G14" si="9">AVERAGE(C7:C10)</f>
        <v>5.0049999999999997E-2</v>
      </c>
      <c r="D14" s="16">
        <f t="shared" si="9"/>
        <v>5.1874999999999998E-2</v>
      </c>
      <c r="E14" s="16">
        <f t="shared" si="9"/>
        <v>5.4500000000000007E-2</v>
      </c>
      <c r="F14" s="16">
        <f t="shared" si="9"/>
        <v>3.7475000000000001E-2</v>
      </c>
      <c r="G14" s="16">
        <f t="shared" si="9"/>
        <v>4.3825000000000003E-2</v>
      </c>
      <c r="H14" s="36"/>
      <c r="I14" s="86"/>
      <c r="J14" s="79"/>
      <c r="K14" s="18">
        <f>C23</f>
        <v>0.96312500000000001</v>
      </c>
      <c r="L14" s="18">
        <f t="shared" si="8"/>
        <v>0.74562499999999998</v>
      </c>
      <c r="M14" s="18">
        <f t="shared" si="8"/>
        <v>0.265625</v>
      </c>
      <c r="N14" s="18">
        <f t="shared" si="8"/>
        <v>0.25812500000000005</v>
      </c>
      <c r="O14" s="18">
        <f t="shared" si="8"/>
        <v>0.56062500000000004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71" t="s">
        <v>4</v>
      </c>
      <c r="B15" s="71"/>
      <c r="C15" s="17">
        <f t="shared" ref="C15:G15" si="10">STDEV(C7:C10)</f>
        <v>2.7069463114981294E-2</v>
      </c>
      <c r="D15" s="17">
        <f t="shared" si="10"/>
        <v>3.5588434450909298E-2</v>
      </c>
      <c r="E15" s="17">
        <f t="shared" si="10"/>
        <v>3.5860969962713873E-2</v>
      </c>
      <c r="F15" s="17">
        <f t="shared" si="10"/>
        <v>4.0706142042694252E-2</v>
      </c>
      <c r="G15" s="17">
        <f t="shared" si="10"/>
        <v>3.42376011620752E-2</v>
      </c>
      <c r="H15" s="36"/>
      <c r="I15" s="87"/>
      <c r="J15" s="80"/>
      <c r="K15" s="18">
        <f>C24</f>
        <v>1.3931249999999999</v>
      </c>
      <c r="L15" s="18">
        <f t="shared" si="8"/>
        <v>1.065625</v>
      </c>
      <c r="M15" s="18">
        <f t="shared" si="8"/>
        <v>1.4456250000000002</v>
      </c>
      <c r="N15" s="18">
        <f t="shared" si="8"/>
        <v>0.82062500000000005</v>
      </c>
      <c r="O15" s="18">
        <f t="shared" si="8"/>
        <v>2.180625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71" t="s">
        <v>5</v>
      </c>
      <c r="B16" s="71"/>
      <c r="C16" s="17">
        <f t="shared" ref="C16:G16" si="11">1.96*(C15)/SQRT(4)</f>
        <v>2.6528073852681668E-2</v>
      </c>
      <c r="D16" s="17">
        <f t="shared" si="11"/>
        <v>3.4876665761891114E-2</v>
      </c>
      <c r="E16" s="17">
        <f t="shared" si="11"/>
        <v>3.5143750563459593E-2</v>
      </c>
      <c r="F16" s="17">
        <f t="shared" si="11"/>
        <v>3.9892019201840365E-2</v>
      </c>
      <c r="G16" s="17">
        <f t="shared" si="11"/>
        <v>3.3552849138833697E-2</v>
      </c>
      <c r="H16" s="36"/>
      <c r="I16" s="83" t="s">
        <v>9</v>
      </c>
      <c r="J16" s="84"/>
      <c r="K16" s="15">
        <f>AVERAGE(K12:K15)</f>
        <v>1.2512500000000002</v>
      </c>
      <c r="L16" s="15">
        <f t="shared" ref="L16:O16" si="12">AVERAGE(L12:L15)</f>
        <v>1.296875</v>
      </c>
      <c r="M16" s="15">
        <f t="shared" si="12"/>
        <v>1.3625000000000003</v>
      </c>
      <c r="N16" s="15">
        <f t="shared" si="12"/>
        <v>0.93687500000000012</v>
      </c>
      <c r="O16" s="15">
        <f t="shared" si="12"/>
        <v>1.0956250000000001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5" t="s">
        <v>1</v>
      </c>
      <c r="B17" s="76">
        <f>B3</f>
        <v>43523</v>
      </c>
      <c r="C17" s="19">
        <f t="shared" ref="C17:G24" si="13">(1000*C3/40)</f>
        <v>0.95687500000000014</v>
      </c>
      <c r="D17" s="19">
        <f t="shared" si="13"/>
        <v>10.669375</v>
      </c>
      <c r="E17" s="19">
        <f t="shared" si="13"/>
        <v>4.9375000000000002E-2</v>
      </c>
      <c r="F17" s="19">
        <f t="shared" si="13"/>
        <v>10.501875</v>
      </c>
      <c r="G17" s="19">
        <f t="shared" si="13"/>
        <v>9.0718750000000004</v>
      </c>
      <c r="H17" s="36"/>
      <c r="I17" s="83" t="s">
        <v>4</v>
      </c>
      <c r="J17" s="84"/>
      <c r="K17" s="15">
        <f>STDEV(K12:K15)</f>
        <v>0.67673657787453223</v>
      </c>
      <c r="L17" s="15">
        <f t="shared" ref="L17:O17" si="14">STDEV(L12:L15)</f>
        <v>0.88971086127273225</v>
      </c>
      <c r="M17" s="15">
        <f t="shared" si="14"/>
        <v>0.89652424906784667</v>
      </c>
      <c r="N17" s="15">
        <f t="shared" si="14"/>
        <v>1.0176535510673561</v>
      </c>
      <c r="O17" s="15">
        <f t="shared" si="14"/>
        <v>0.85594002905188027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5"/>
      <c r="B18" s="76"/>
      <c r="C18" s="19">
        <f t="shared" si="13"/>
        <v>0.90687499999999999</v>
      </c>
      <c r="D18" s="19">
        <f t="shared" si="13"/>
        <v>10.536874999999998</v>
      </c>
      <c r="E18" s="19">
        <f t="shared" si="13"/>
        <v>-2.3124999999999875E-2</v>
      </c>
      <c r="F18" s="19">
        <f t="shared" si="13"/>
        <v>9.5693749999999991</v>
      </c>
      <c r="G18" s="19">
        <f t="shared" si="13"/>
        <v>8.8793749999999996</v>
      </c>
      <c r="H18" s="36"/>
      <c r="I18" s="83" t="s">
        <v>5</v>
      </c>
      <c r="J18" s="84"/>
      <c r="K18" s="15">
        <f>1.96*(K17)/SQRT(4)</f>
        <v>0.6632018463170416</v>
      </c>
      <c r="L18" s="15">
        <f t="shared" ref="L18:O18" si="15">1.96*(L17)/SQRT(4)</f>
        <v>0.87191664404727753</v>
      </c>
      <c r="M18" s="15">
        <f t="shared" si="15"/>
        <v>0.8785937640864897</v>
      </c>
      <c r="N18" s="15">
        <f t="shared" si="15"/>
        <v>0.99730048004600902</v>
      </c>
      <c r="O18" s="15">
        <f t="shared" si="15"/>
        <v>0.83882122847084262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5"/>
      <c r="B19" s="76"/>
      <c r="C19" s="19">
        <f t="shared" si="13"/>
        <v>0.80687500000000001</v>
      </c>
      <c r="D19" s="19">
        <f t="shared" si="13"/>
        <v>10.499374999999999</v>
      </c>
      <c r="E19" s="19">
        <f t="shared" si="13"/>
        <v>-1.5625000000000024E-2</v>
      </c>
      <c r="F19" s="19">
        <f t="shared" si="13"/>
        <v>10.121874999999999</v>
      </c>
      <c r="G19" s="19">
        <f t="shared" si="13"/>
        <v>9.7643749999999994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21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5"/>
      <c r="B20" s="76"/>
      <c r="C20" s="19">
        <f t="shared" si="13"/>
        <v>0.80687500000000001</v>
      </c>
      <c r="D20" s="19">
        <f t="shared" si="13"/>
        <v>3.2318750000000001</v>
      </c>
      <c r="E20" s="19">
        <f t="shared" si="13"/>
        <v>-0.10562500000000026</v>
      </c>
      <c r="F20" s="19">
        <f t="shared" si="13"/>
        <v>10.096875000000001</v>
      </c>
      <c r="G20" s="19">
        <f t="shared" si="13"/>
        <v>9.1543749999999982</v>
      </c>
      <c r="H20" s="36"/>
      <c r="I20" s="41"/>
      <c r="J20" s="53"/>
      <c r="K20" s="12" t="s">
        <v>21</v>
      </c>
      <c r="L20" s="51">
        <v>10</v>
      </c>
      <c r="M20" s="51">
        <v>20</v>
      </c>
      <c r="N20" s="51">
        <v>30</v>
      </c>
      <c r="O20" s="51">
        <v>40</v>
      </c>
      <c r="P20" s="42"/>
      <c r="Q20" s="75" t="s">
        <v>8</v>
      </c>
      <c r="R20" s="76"/>
      <c r="S20" s="13"/>
      <c r="T20" s="59">
        <f>(L12/K12)*100</f>
        <v>143.8162544169611</v>
      </c>
      <c r="U20" s="59">
        <f>(M12/K12)*100</f>
        <v>241.81389870435805</v>
      </c>
      <c r="V20" s="59">
        <f>(N12/K12)*100</f>
        <v>48.645465253239109</v>
      </c>
      <c r="W20" s="59">
        <f>(O12/K12)*100</f>
        <v>52.885747938751472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5" t="s">
        <v>8</v>
      </c>
      <c r="B21" s="76"/>
      <c r="C21" s="19">
        <f t="shared" si="13"/>
        <v>0.53062500000000001</v>
      </c>
      <c r="D21" s="19">
        <f t="shared" si="13"/>
        <v>0.76312499999999994</v>
      </c>
      <c r="E21" s="19">
        <f t="shared" si="13"/>
        <v>1.2831250000000001</v>
      </c>
      <c r="F21" s="19">
        <f t="shared" si="13"/>
        <v>0.25812500000000005</v>
      </c>
      <c r="G21" s="19">
        <f t="shared" si="13"/>
        <v>0.28062500000000001</v>
      </c>
      <c r="H21" s="36"/>
      <c r="I21" s="88" t="s">
        <v>11</v>
      </c>
      <c r="J21" s="89" t="s">
        <v>18</v>
      </c>
      <c r="K21" s="21">
        <f>C38</f>
        <v>1.9770841555555287</v>
      </c>
      <c r="L21" s="21">
        <f t="shared" ref="L21:O21" si="16">D38</f>
        <v>15.32854572145396</v>
      </c>
      <c r="M21" s="21">
        <f t="shared" si="16"/>
        <v>4.2188666375428945E-2</v>
      </c>
      <c r="N21" s="21">
        <f t="shared" si="16"/>
        <v>44.606118207352822</v>
      </c>
      <c r="O21" s="21">
        <f t="shared" si="16"/>
        <v>35.442826956612102</v>
      </c>
      <c r="P21" s="42"/>
      <c r="Q21" s="75"/>
      <c r="R21" s="76"/>
      <c r="S21" s="13"/>
      <c r="T21" s="59">
        <f>(L13/K13)*100</f>
        <v>123.36972558276777</v>
      </c>
      <c r="U21" s="59">
        <f>(M13/K13)*100</f>
        <v>115.9339038064326</v>
      </c>
      <c r="V21" s="59">
        <f>(N13/K13)*100</f>
        <v>113.80938329890824</v>
      </c>
      <c r="W21" s="59">
        <f>(O13/K13)*100</f>
        <v>64.237238123340219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5"/>
      <c r="B22" s="76"/>
      <c r="C22" s="19">
        <f t="shared" si="13"/>
        <v>2.118125</v>
      </c>
      <c r="D22" s="19">
        <f t="shared" si="13"/>
        <v>2.6131250000000001</v>
      </c>
      <c r="E22" s="19">
        <f t="shared" si="13"/>
        <v>2.4556250000000004</v>
      </c>
      <c r="F22" s="19">
        <f t="shared" si="13"/>
        <v>2.410625</v>
      </c>
      <c r="G22" s="19">
        <f t="shared" si="13"/>
        <v>1.3606250000000002</v>
      </c>
      <c r="H22" s="36"/>
      <c r="I22" s="88"/>
      <c r="J22" s="89"/>
      <c r="K22" s="21">
        <f>C39</f>
        <v>0.46941125544581841</v>
      </c>
      <c r="L22" s="21">
        <f t="shared" ref="L22:O24" si="17">D39</f>
        <v>4.4208858196577978</v>
      </c>
      <c r="M22" s="21">
        <f t="shared" si="17"/>
        <v>-1.032469783770773E-2</v>
      </c>
      <c r="N22" s="21">
        <f t="shared" si="17"/>
        <v>4.3522273404092422</v>
      </c>
      <c r="O22" s="21">
        <f t="shared" si="17"/>
        <v>7.1548676828570903</v>
      </c>
      <c r="P22" s="42"/>
      <c r="Q22" s="75"/>
      <c r="R22" s="76"/>
      <c r="S22" s="13"/>
      <c r="T22" s="59">
        <f>(L14/K14)*100</f>
        <v>77.417261518494485</v>
      </c>
      <c r="U22" s="59">
        <f>(M14/K14)*100</f>
        <v>27.579493835171963</v>
      </c>
      <c r="V22" s="59">
        <f>(N14/K14)*100</f>
        <v>26.800778715120053</v>
      </c>
      <c r="W22" s="59">
        <f>(O14/K14)*100</f>
        <v>58.208955223880601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5"/>
      <c r="B23" s="76"/>
      <c r="C23" s="19">
        <f t="shared" si="13"/>
        <v>0.96312500000000001</v>
      </c>
      <c r="D23" s="19">
        <f t="shared" si="13"/>
        <v>0.74562499999999998</v>
      </c>
      <c r="E23" s="19">
        <f t="shared" si="13"/>
        <v>0.265625</v>
      </c>
      <c r="F23" s="19">
        <f t="shared" si="13"/>
        <v>0.25812500000000005</v>
      </c>
      <c r="G23" s="19">
        <f t="shared" si="13"/>
        <v>0.56062500000000004</v>
      </c>
      <c r="H23" s="36"/>
      <c r="I23" s="88"/>
      <c r="J23" s="89"/>
      <c r="K23" s="21">
        <f>C40</f>
        <v>0.91850443736816889</v>
      </c>
      <c r="L23" s="21">
        <f t="shared" si="17"/>
        <v>15.438341437107024</v>
      </c>
      <c r="M23" s="21">
        <f t="shared" si="17"/>
        <v>-6.4492428941739205E-2</v>
      </c>
      <c r="N23" s="21">
        <f t="shared" si="17"/>
        <v>42.992089767784258</v>
      </c>
      <c r="O23" s="21">
        <f t="shared" si="17"/>
        <v>19.095438901968151</v>
      </c>
      <c r="P23" s="42"/>
      <c r="Q23" s="75"/>
      <c r="R23" s="76"/>
      <c r="S23" s="13"/>
      <c r="T23" s="59">
        <f>(L15/K15)*100</f>
        <v>76.491700314042177</v>
      </c>
      <c r="U23" s="59">
        <f>(M15/K15)*100</f>
        <v>103.76850605652761</v>
      </c>
      <c r="V23" s="59">
        <f>(N15/K15)*100</f>
        <v>58.905338716913427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5"/>
      <c r="B24" s="76"/>
      <c r="C24" s="19">
        <f t="shared" si="13"/>
        <v>1.3931249999999999</v>
      </c>
      <c r="D24" s="19">
        <f t="shared" si="13"/>
        <v>1.065625</v>
      </c>
      <c r="E24" s="19">
        <f t="shared" si="13"/>
        <v>1.4456250000000002</v>
      </c>
      <c r="F24" s="19">
        <f t="shared" si="13"/>
        <v>0.82062500000000005</v>
      </c>
      <c r="G24" s="19">
        <f t="shared" si="13"/>
        <v>2.180625</v>
      </c>
      <c r="H24" s="36"/>
      <c r="I24" s="88"/>
      <c r="J24" s="89"/>
      <c r="K24" s="21">
        <f>C41</f>
        <v>0.63500015163048373</v>
      </c>
      <c r="L24" s="21">
        <f t="shared" si="17"/>
        <v>3.3251237249158119</v>
      </c>
      <c r="M24" s="21">
        <f t="shared" si="17"/>
        <v>-8.0106678923310373E-2</v>
      </c>
      <c r="N24" s="21">
        <f t="shared" si="17"/>
        <v>13.489625454999635</v>
      </c>
      <c r="O24" s="21">
        <f t="shared" si="17"/>
        <v>4.6026226179604741</v>
      </c>
      <c r="P24" s="42"/>
      <c r="Q24" s="71" t="s">
        <v>9</v>
      </c>
      <c r="R24" s="71"/>
      <c r="S24" s="16"/>
      <c r="T24" s="60">
        <f>AVERAGE(T20:T23)</f>
        <v>105.2737354580664</v>
      </c>
      <c r="U24" s="60">
        <f t="shared" ref="U24:W24" si="18">AVERAGE(U20:U23)</f>
        <v>122.27395060062254</v>
      </c>
      <c r="V24" s="60">
        <f t="shared" si="18"/>
        <v>62.040241496045212</v>
      </c>
      <c r="W24" s="60">
        <f t="shared" si="18"/>
        <v>58.443980428657426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71" t="s">
        <v>7</v>
      </c>
      <c r="B25" s="71"/>
      <c r="C25" s="16">
        <f t="shared" ref="C25:G25" si="19">AVERAGE(C17:C20)</f>
        <v>0.86937500000000001</v>
      </c>
      <c r="D25" s="16">
        <f t="shared" si="19"/>
        <v>8.734375</v>
      </c>
      <c r="E25" s="16">
        <f t="shared" si="19"/>
        <v>-2.3750000000000038E-2</v>
      </c>
      <c r="F25" s="16">
        <f t="shared" si="19"/>
        <v>10.0725</v>
      </c>
      <c r="G25" s="16">
        <f t="shared" si="19"/>
        <v>9.2175000000000011</v>
      </c>
      <c r="H25" s="36"/>
      <c r="I25" s="77" t="s">
        <v>11</v>
      </c>
      <c r="J25" s="77"/>
      <c r="K25" s="22">
        <f>AVERAGE(K21:K24)</f>
        <v>1</v>
      </c>
      <c r="L25" s="22">
        <f t="shared" ref="L25:O25" si="20">AVERAGE(L21:L24)</f>
        <v>9.6282241757836484</v>
      </c>
      <c r="M25" s="22">
        <f t="shared" si="20"/>
        <v>-2.8183784831832093E-2</v>
      </c>
      <c r="N25" s="22">
        <f t="shared" si="20"/>
        <v>26.360015192636489</v>
      </c>
      <c r="O25" s="22">
        <f t="shared" si="20"/>
        <v>16.573939039849453</v>
      </c>
      <c r="P25" s="42"/>
      <c r="Q25" s="71" t="s">
        <v>4</v>
      </c>
      <c r="R25" s="71"/>
      <c r="S25" s="17"/>
      <c r="T25" s="61">
        <f>STDEV(T20:T23)</f>
        <v>33.750947214697696</v>
      </c>
      <c r="U25" s="61">
        <f>STDEV(U20:U23)</f>
        <v>88.768400920362581</v>
      </c>
      <c r="V25" s="61">
        <f t="shared" ref="V25:W25" si="21">STDEV(V20:V23)</f>
        <v>37.018515304833606</v>
      </c>
      <c r="W25" s="61">
        <f t="shared" si="21"/>
        <v>5.6793934524616239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71" t="s">
        <v>4</v>
      </c>
      <c r="B26" s="71"/>
      <c r="C26" s="17">
        <f t="shared" ref="C26:G26" si="22">STDEV(C17:C20)</f>
        <v>7.5000000000000053E-2</v>
      </c>
      <c r="D26" s="17">
        <f t="shared" si="22"/>
        <v>3.6690581216437526</v>
      </c>
      <c r="E26" s="17">
        <f t="shared" si="22"/>
        <v>6.3553619094430913E-2</v>
      </c>
      <c r="F26" s="17">
        <f t="shared" si="22"/>
        <v>0.38320129066414554</v>
      </c>
      <c r="G26" s="17">
        <f t="shared" si="22"/>
        <v>0.38235768049476038</v>
      </c>
      <c r="H26" s="36"/>
      <c r="I26" s="77" t="s">
        <v>4</v>
      </c>
      <c r="J26" s="77"/>
      <c r="K26" s="22">
        <f>STDEV(K21:K24)</f>
        <v>0.67727007880256329</v>
      </c>
      <c r="L26" s="22">
        <f t="shared" ref="L26:O26" si="23">STDEV(L21:L24)</f>
        <v>6.6607451125548698</v>
      </c>
      <c r="M26" s="22">
        <f t="shared" si="23"/>
        <v>5.5634322275362837E-2</v>
      </c>
      <c r="N26" s="22">
        <f t="shared" si="23"/>
        <v>20.490126386825327</v>
      </c>
      <c r="O26" s="22">
        <f t="shared" si="23"/>
        <v>14.07627098904535</v>
      </c>
      <c r="P26" s="42"/>
      <c r="Q26" s="71" t="s">
        <v>5</v>
      </c>
      <c r="R26" s="71"/>
      <c r="S26" s="17"/>
      <c r="T26" s="61">
        <f>1.96*(T25)/SQRT(4)</f>
        <v>33.075928270403743</v>
      </c>
      <c r="U26" s="61">
        <f t="shared" ref="U26:W26" si="24">1.96*(U25)/SQRT(4)</f>
        <v>86.993032901955331</v>
      </c>
      <c r="V26" s="61">
        <f t="shared" si="24"/>
        <v>36.278144998736934</v>
      </c>
      <c r="W26" s="61">
        <f t="shared" si="24"/>
        <v>5.5658055834123914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69" t="s">
        <v>5</v>
      </c>
      <c r="B27" s="70"/>
      <c r="C27" s="17">
        <f t="shared" ref="C27:G27" si="25">1.96*(C26)/SQRT(4)</f>
        <v>7.3500000000000051E-2</v>
      </c>
      <c r="D27" s="17">
        <f t="shared" si="25"/>
        <v>3.5956769592108775</v>
      </c>
      <c r="E27" s="17">
        <f t="shared" si="25"/>
        <v>6.2282546712542297E-2</v>
      </c>
      <c r="F27" s="17">
        <f t="shared" si="25"/>
        <v>0.37553726485086264</v>
      </c>
      <c r="G27" s="17">
        <f t="shared" si="25"/>
        <v>0.37471052688486517</v>
      </c>
      <c r="H27" s="36"/>
      <c r="I27" s="77" t="s">
        <v>5</v>
      </c>
      <c r="J27" s="77"/>
      <c r="K27" s="22">
        <f>1.96*(K26)/SQRT(4)</f>
        <v>0.66372467722651196</v>
      </c>
      <c r="L27" s="22">
        <f t="shared" ref="L27:O27" si="26">1.96*(L26)/SQRT(4)</f>
        <v>6.5275302103037722</v>
      </c>
      <c r="M27" s="22">
        <f t="shared" si="26"/>
        <v>5.4521635829855579E-2</v>
      </c>
      <c r="N27" s="22">
        <f t="shared" si="26"/>
        <v>20.080323859088821</v>
      </c>
      <c r="O27" s="22">
        <f t="shared" si="26"/>
        <v>13.794745569264443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71" t="s">
        <v>9</v>
      </c>
      <c r="B28" s="71"/>
      <c r="C28" s="16">
        <f t="shared" ref="C28:G28" si="27">AVERAGE(C21:C24)</f>
        <v>1.2512500000000002</v>
      </c>
      <c r="D28" s="16">
        <f t="shared" si="27"/>
        <v>1.296875</v>
      </c>
      <c r="E28" s="16">
        <f t="shared" si="27"/>
        <v>1.3625000000000003</v>
      </c>
      <c r="F28" s="16">
        <f t="shared" si="27"/>
        <v>0.93687500000000012</v>
      </c>
      <c r="G28" s="16">
        <f t="shared" si="27"/>
        <v>1.0956250000000001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71" t="s">
        <v>4</v>
      </c>
      <c r="B29" s="71"/>
      <c r="C29" s="17">
        <f t="shared" ref="C29:G29" si="28">STDEV(C21:C24)</f>
        <v>0.67673657787453223</v>
      </c>
      <c r="D29" s="17">
        <f t="shared" si="28"/>
        <v>0.88971086127273225</v>
      </c>
      <c r="E29" s="17">
        <f t="shared" si="28"/>
        <v>0.89652424906784667</v>
      </c>
      <c r="F29" s="17">
        <f t="shared" si="28"/>
        <v>1.0176535510673561</v>
      </c>
      <c r="G29" s="17">
        <f t="shared" si="28"/>
        <v>0.85594002905188027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71" t="s">
        <v>5</v>
      </c>
      <c r="B30" s="71"/>
      <c r="C30" s="17">
        <f t="shared" ref="C30:G30" si="29">1.96*(C29)/SQRT(4)</f>
        <v>0.6632018463170416</v>
      </c>
      <c r="D30" s="17">
        <f t="shared" si="29"/>
        <v>0.87191664404727753</v>
      </c>
      <c r="E30" s="17">
        <f t="shared" si="29"/>
        <v>0.8785937640864897</v>
      </c>
      <c r="F30" s="17">
        <f t="shared" si="29"/>
        <v>0.99730048004600902</v>
      </c>
      <c r="G30" s="17">
        <f t="shared" si="29"/>
        <v>0.83882122847084262</v>
      </c>
      <c r="H30" s="37"/>
      <c r="I30" s="91"/>
      <c r="J30" s="91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5" t="s">
        <v>10</v>
      </c>
      <c r="B31" s="76">
        <f>B3</f>
        <v>43523</v>
      </c>
      <c r="C31" s="23">
        <f t="shared" ref="C31:G34" si="30">(C17/C21)</f>
        <v>1.8032979976442876</v>
      </c>
      <c r="D31" s="23">
        <f t="shared" si="30"/>
        <v>13.981162981162983</v>
      </c>
      <c r="E31" s="23">
        <f t="shared" si="30"/>
        <v>3.8480272771553824E-2</v>
      </c>
      <c r="F31" s="23">
        <f t="shared" si="30"/>
        <v>40.68523002421307</v>
      </c>
      <c r="G31" s="23">
        <f t="shared" si="30"/>
        <v>32.327394209354118</v>
      </c>
      <c r="H31" s="37"/>
      <c r="I31" s="40"/>
      <c r="J31" s="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5"/>
      <c r="B32" s="76"/>
      <c r="C32" s="23">
        <f t="shared" si="30"/>
        <v>0.42814989672469755</v>
      </c>
      <c r="D32" s="23">
        <f t="shared" si="30"/>
        <v>4.0322889260942354</v>
      </c>
      <c r="E32" s="23">
        <f t="shared" si="30"/>
        <v>-9.4171544922371578E-3</v>
      </c>
      <c r="F32" s="23">
        <f t="shared" si="30"/>
        <v>3.969665543168265</v>
      </c>
      <c r="G32" s="23">
        <f t="shared" si="30"/>
        <v>6.5259531465319238</v>
      </c>
      <c r="H32" s="37"/>
      <c r="I32" s="40"/>
      <c r="J32" s="40"/>
      <c r="K32" s="20"/>
      <c r="L32" s="20"/>
      <c r="M32" s="20"/>
      <c r="N32" s="20"/>
      <c r="O32" s="20"/>
      <c r="P32" s="42"/>
      <c r="Q32" s="37"/>
      <c r="R32" s="37"/>
      <c r="S32" s="65"/>
      <c r="T32" s="65"/>
      <c r="U32" s="65"/>
      <c r="V32" s="65"/>
      <c r="W32" s="6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5"/>
      <c r="B33" s="76"/>
      <c r="C33" s="23">
        <f t="shared" si="30"/>
        <v>0.83776768332251783</v>
      </c>
      <c r="D33" s="23">
        <f t="shared" si="30"/>
        <v>14.081307627829002</v>
      </c>
      <c r="E33" s="23">
        <f t="shared" si="30"/>
        <v>-5.8823529411764795E-2</v>
      </c>
      <c r="F33" s="23">
        <f t="shared" si="30"/>
        <v>39.213075060532681</v>
      </c>
      <c r="G33" s="23">
        <f t="shared" si="30"/>
        <v>17.416945373467112</v>
      </c>
      <c r="H33" s="37"/>
      <c r="I33" s="37"/>
      <c r="J33" s="37"/>
      <c r="K33" s="37"/>
      <c r="L33" s="37"/>
      <c r="M33" s="37"/>
      <c r="N33" s="37"/>
      <c r="O33" s="37"/>
      <c r="P33" s="42"/>
      <c r="Q33" s="42"/>
      <c r="R33" s="42"/>
      <c r="S33" s="42"/>
      <c r="T33" s="42"/>
      <c r="U33" s="42"/>
      <c r="V33" s="42"/>
      <c r="W33" s="4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5"/>
      <c r="B34" s="76"/>
      <c r="C34" s="23">
        <f t="shared" si="30"/>
        <v>0.57918349035441907</v>
      </c>
      <c r="D34" s="23">
        <f t="shared" si="30"/>
        <v>3.0328445747800585</v>
      </c>
      <c r="E34" s="23">
        <f t="shared" si="30"/>
        <v>-7.306528318201487E-2</v>
      </c>
      <c r="F34" s="23">
        <f t="shared" si="30"/>
        <v>12.303884234577303</v>
      </c>
      <c r="G34" s="23">
        <f t="shared" si="30"/>
        <v>4.1980510174835191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71" t="s">
        <v>10</v>
      </c>
      <c r="B35" s="71"/>
      <c r="C35" s="24">
        <f t="shared" ref="C35:G35" si="31">AVERAGE(C31:C34)</f>
        <v>0.91209976701148054</v>
      </c>
      <c r="D35" s="24">
        <f t="shared" si="31"/>
        <v>8.7819010274665708</v>
      </c>
      <c r="E35" s="24">
        <f t="shared" si="31"/>
        <v>-2.5706423578615752E-2</v>
      </c>
      <c r="F35" s="24">
        <f t="shared" si="31"/>
        <v>24.042963715622832</v>
      </c>
      <c r="G35" s="24">
        <f t="shared" si="31"/>
        <v>15.11708593670917</v>
      </c>
      <c r="H35" s="37"/>
      <c r="I35" s="37"/>
      <c r="J35" s="37"/>
      <c r="K35" s="37"/>
      <c r="L35" s="37"/>
      <c r="M35" s="37"/>
      <c r="N35" s="37"/>
      <c r="O35" s="37"/>
      <c r="P35" s="42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71" t="s">
        <v>4</v>
      </c>
      <c r="B36" s="71"/>
      <c r="C36" s="25">
        <f t="shared" ref="C36:G36" si="32">STDEV(C31:C34)</f>
        <v>0.6177378810796651</v>
      </c>
      <c r="D36" s="25">
        <f t="shared" si="32"/>
        <v>6.0752640652841547</v>
      </c>
      <c r="E36" s="25">
        <f t="shared" si="32"/>
        <v>5.0744052385200064E-2</v>
      </c>
      <c r="F36" s="25">
        <f t="shared" si="32"/>
        <v>18.689039503459167</v>
      </c>
      <c r="G36" s="25">
        <f t="shared" si="32"/>
        <v>12.838963489498717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71" t="s">
        <v>5</v>
      </c>
      <c r="B37" s="71"/>
      <c r="C37" s="25">
        <f t="shared" ref="C37:G37" si="33">1.96*(C36)/SQRT(4)</f>
        <v>0.60538312345807177</v>
      </c>
      <c r="D37" s="25">
        <f t="shared" si="33"/>
        <v>5.9537587839784711</v>
      </c>
      <c r="E37" s="25">
        <f t="shared" si="33"/>
        <v>4.9729171337496061E-2</v>
      </c>
      <c r="F37" s="25">
        <f t="shared" si="33"/>
        <v>18.315258713389984</v>
      </c>
      <c r="G37" s="25">
        <f t="shared" si="33"/>
        <v>12.582184219708742</v>
      </c>
      <c r="H37" s="37"/>
      <c r="I37" s="37"/>
      <c r="J37" s="37"/>
      <c r="K37" s="37"/>
      <c r="L37" s="37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5" t="s">
        <v>11</v>
      </c>
      <c r="B38" s="76">
        <f>B3</f>
        <v>43523</v>
      </c>
      <c r="C38" s="23">
        <f t="shared" ref="C38:G41" si="34">(C31/$C$35)</f>
        <v>1.9770841555555287</v>
      </c>
      <c r="D38" s="23">
        <f t="shared" si="34"/>
        <v>15.32854572145396</v>
      </c>
      <c r="E38" s="23">
        <f t="shared" si="34"/>
        <v>4.2188666375428945E-2</v>
      </c>
      <c r="F38" s="23">
        <f t="shared" si="34"/>
        <v>44.606118207352822</v>
      </c>
      <c r="G38" s="23">
        <f t="shared" si="34"/>
        <v>35.442826956612102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5"/>
      <c r="B39" s="76">
        <v>41235</v>
      </c>
      <c r="C39" s="23">
        <f t="shared" si="34"/>
        <v>0.46941125544581841</v>
      </c>
      <c r="D39" s="23">
        <f t="shared" si="34"/>
        <v>4.4208858196577978</v>
      </c>
      <c r="E39" s="23">
        <f t="shared" si="34"/>
        <v>-1.032469783770773E-2</v>
      </c>
      <c r="F39" s="23">
        <f t="shared" si="34"/>
        <v>4.3522273404092422</v>
      </c>
      <c r="G39" s="23">
        <f t="shared" si="34"/>
        <v>7.1548676828570903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5"/>
      <c r="B40" s="76">
        <v>41235</v>
      </c>
      <c r="C40" s="23">
        <f t="shared" si="34"/>
        <v>0.91850443736816889</v>
      </c>
      <c r="D40" s="23">
        <f t="shared" si="34"/>
        <v>15.438341437107024</v>
      </c>
      <c r="E40" s="23">
        <f t="shared" si="34"/>
        <v>-6.4492428941739205E-2</v>
      </c>
      <c r="F40" s="23">
        <f t="shared" si="34"/>
        <v>42.992089767784258</v>
      </c>
      <c r="G40" s="23">
        <f t="shared" si="34"/>
        <v>19.095438901968151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5"/>
      <c r="B41" s="76">
        <v>41235</v>
      </c>
      <c r="C41" s="23">
        <f t="shared" si="34"/>
        <v>0.63500015163048373</v>
      </c>
      <c r="D41" s="23">
        <f t="shared" si="34"/>
        <v>3.3251237249158119</v>
      </c>
      <c r="E41" s="23">
        <f t="shared" si="34"/>
        <v>-8.0106678923310373E-2</v>
      </c>
      <c r="F41" s="23">
        <f t="shared" si="34"/>
        <v>13.489625454999635</v>
      </c>
      <c r="G41" s="23">
        <f t="shared" si="34"/>
        <v>4.6026226179604741</v>
      </c>
      <c r="H41" s="36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71" t="s">
        <v>11</v>
      </c>
      <c r="B42" s="71"/>
      <c r="C42" s="24">
        <f t="shared" ref="C42:G42" si="35">AVERAGE(C38:C41)</f>
        <v>1</v>
      </c>
      <c r="D42" s="24">
        <f t="shared" si="35"/>
        <v>9.6282241757836484</v>
      </c>
      <c r="E42" s="24">
        <f t="shared" si="35"/>
        <v>-2.8183784831832093E-2</v>
      </c>
      <c r="F42" s="24">
        <f t="shared" si="35"/>
        <v>26.360015192636489</v>
      </c>
      <c r="G42" s="24">
        <f t="shared" si="35"/>
        <v>16.573939039849453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71" t="s">
        <v>4</v>
      </c>
      <c r="B43" s="71"/>
      <c r="C43" s="25">
        <f t="shared" ref="C43:G43" si="36">STDEV(C38:C41)</f>
        <v>0.67727007880256329</v>
      </c>
      <c r="D43" s="25">
        <f t="shared" si="36"/>
        <v>6.6607451125548698</v>
      </c>
      <c r="E43" s="25">
        <f t="shared" si="36"/>
        <v>5.5634322275362837E-2</v>
      </c>
      <c r="F43" s="25">
        <f t="shared" si="36"/>
        <v>20.490126386825327</v>
      </c>
      <c r="G43" s="25">
        <f t="shared" si="36"/>
        <v>14.07627098904535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71" t="s">
        <v>5</v>
      </c>
      <c r="B44" s="71"/>
      <c r="C44" s="25">
        <f t="shared" ref="C44:G44" si="37">1.96*(C43)/SQRT(4)</f>
        <v>0.66372467722651196</v>
      </c>
      <c r="D44" s="25">
        <f t="shared" si="37"/>
        <v>6.5275302103037722</v>
      </c>
      <c r="E44" s="25">
        <f t="shared" si="37"/>
        <v>5.4521635829855579E-2</v>
      </c>
      <c r="F44" s="25">
        <f t="shared" si="37"/>
        <v>20.080323859088821</v>
      </c>
      <c r="G44" s="25">
        <f t="shared" si="37"/>
        <v>13.794745569264443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3"/>
      <c r="AJ44" s="36"/>
    </row>
    <row r="45" spans="1:36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63"/>
    </row>
    <row r="48" spans="1:36" ht="15.75" customHeight="1" x14ac:dyDescent="0.2">
      <c r="A48" s="42"/>
      <c r="B48" s="42"/>
      <c r="C48" s="42"/>
      <c r="D48" s="42"/>
      <c r="E48" s="8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26"/>
      <c r="M48" s="90" t="s">
        <v>17</v>
      </c>
      <c r="N48" s="90"/>
      <c r="O48" s="90"/>
      <c r="P48" s="90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42"/>
      <c r="B49" s="42"/>
      <c r="C49" s="42"/>
      <c r="D49" s="42"/>
      <c r="E49" s="8"/>
      <c r="F49" s="8"/>
      <c r="G49" s="8"/>
      <c r="H49" s="12" t="s">
        <v>21</v>
      </c>
      <c r="I49" s="18">
        <f>K7</f>
        <v>0.86937500000000001</v>
      </c>
      <c r="J49" s="18">
        <f>K16</f>
        <v>1.2512500000000002</v>
      </c>
      <c r="K49" s="21">
        <f>K25</f>
        <v>1</v>
      </c>
      <c r="L49" s="27"/>
      <c r="M49" s="58"/>
      <c r="N49" s="58"/>
      <c r="O49" s="58"/>
      <c r="P49" s="5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51">
        <v>10</v>
      </c>
      <c r="I50" s="18">
        <f>L7</f>
        <v>8.734375</v>
      </c>
      <c r="J50" s="18">
        <f>L16</f>
        <v>1.296875</v>
      </c>
      <c r="K50" s="21">
        <f>L25</f>
        <v>9.6282241757836484</v>
      </c>
      <c r="L50" s="26"/>
      <c r="M50" s="12" t="s">
        <v>21</v>
      </c>
      <c r="N50" s="4"/>
      <c r="O50" s="4"/>
      <c r="P50" s="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20</v>
      </c>
      <c r="I51" s="18">
        <f>M7</f>
        <v>-2.3750000000000038E-2</v>
      </c>
      <c r="J51" s="18">
        <f>M16</f>
        <v>1.3625000000000003</v>
      </c>
      <c r="K51" s="44">
        <f>M25</f>
        <v>-2.8183784831832093E-2</v>
      </c>
      <c r="L51" s="37"/>
      <c r="M51" s="51">
        <v>10</v>
      </c>
      <c r="N51" s="5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30</v>
      </c>
      <c r="I52" s="18">
        <f>N7</f>
        <v>10.0725</v>
      </c>
      <c r="J52" s="18">
        <f>N16</f>
        <v>0.93687500000000012</v>
      </c>
      <c r="K52" s="21">
        <f>N25</f>
        <v>26.360015192636489</v>
      </c>
      <c r="L52" s="29"/>
      <c r="M52" s="51">
        <v>20</v>
      </c>
      <c r="N52" s="56"/>
      <c r="O52" s="56"/>
      <c r="P52" s="5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40</v>
      </c>
      <c r="I53" s="18">
        <f>O7</f>
        <v>9.2175000000000011</v>
      </c>
      <c r="J53" s="18">
        <f>O16</f>
        <v>1.0956250000000001</v>
      </c>
      <c r="K53" s="21">
        <f>O25</f>
        <v>16.573939039849453</v>
      </c>
      <c r="L53" s="29"/>
      <c r="M53" s="51">
        <v>30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11"/>
      <c r="I54" s="11"/>
      <c r="J54" s="11"/>
      <c r="K54" s="26"/>
      <c r="L54" s="11"/>
      <c r="M54" s="51">
        <v>40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13"/>
      <c r="N55" s="30" t="s">
        <v>14</v>
      </c>
      <c r="O55" s="30" t="s">
        <v>15</v>
      </c>
      <c r="P55" s="30" t="s">
        <v>13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28" t="s">
        <v>16</v>
      </c>
      <c r="N56" s="7"/>
      <c r="O56" s="5"/>
      <c r="P56" s="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10"/>
      <c r="N57" s="57"/>
      <c r="O57" s="57"/>
      <c r="P57" s="5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ht="12.75" customHeight="1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29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37"/>
      <c r="I60" s="20"/>
      <c r="J60" s="11"/>
      <c r="K60" s="11"/>
      <c r="L60" s="11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45"/>
      <c r="N61" s="45"/>
      <c r="O61" s="45"/>
      <c r="P61" s="4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2"/>
      <c r="O63" s="42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37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3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37"/>
      <c r="J67" s="37"/>
      <c r="K67" s="37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46"/>
      <c r="K68" s="46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63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37"/>
      <c r="N71" s="47"/>
      <c r="O71" s="4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29"/>
      <c r="M74" s="4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9"/>
      <c r="B76" s="20"/>
      <c r="C76" s="20"/>
      <c r="D76" s="20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10"/>
      <c r="B77" s="20"/>
      <c r="C77" s="20"/>
      <c r="D77" s="27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32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3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20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8"/>
      <c r="K86" s="48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10"/>
      <c r="B88" s="10"/>
      <c r="C88" s="10"/>
      <c r="D88" s="10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49"/>
      <c r="R95" s="49"/>
      <c r="S95" s="49"/>
      <c r="T95" s="49"/>
      <c r="U95" s="49"/>
      <c r="V95" s="49"/>
      <c r="W95" s="49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49"/>
      <c r="R98" s="49"/>
      <c r="S98" s="49"/>
      <c r="T98" s="49"/>
      <c r="U98" s="49"/>
      <c r="V98" s="49"/>
      <c r="W98" s="49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9"/>
      <c r="Q99" s="36"/>
      <c r="R99" s="36"/>
      <c r="S99" s="36"/>
      <c r="T99" s="36"/>
      <c r="U99" s="36"/>
      <c r="V99" s="36"/>
      <c r="W99" s="36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1:36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9"/>
      <c r="Q102" s="36"/>
      <c r="R102" s="36"/>
      <c r="S102" s="36"/>
      <c r="T102" s="36"/>
      <c r="U102" s="36"/>
      <c r="V102" s="36"/>
      <c r="W102" s="36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pans="1:36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14"/>
      <c r="M138" s="14"/>
      <c r="N138" s="14"/>
      <c r="O138" s="14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14"/>
      <c r="M141" s="14"/>
      <c r="N141" s="14"/>
      <c r="O141" s="14"/>
      <c r="P141" s="4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34"/>
      <c r="M145" s="34"/>
      <c r="N145" s="34"/>
      <c r="O145" s="3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14"/>
      <c r="M146" s="14"/>
      <c r="N146" s="14"/>
      <c r="O146" s="14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29"/>
      <c r="M147" s="29"/>
      <c r="N147" s="29"/>
      <c r="O147" s="29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29"/>
      <c r="M156" s="29"/>
      <c r="N156" s="29"/>
      <c r="O156" s="29"/>
      <c r="P156" s="4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29"/>
      <c r="M174" s="29"/>
      <c r="N174" s="29"/>
      <c r="O174" s="29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</sheetData>
  <mergeCells count="52">
    <mergeCell ref="A35:B35"/>
    <mergeCell ref="A28:B28"/>
    <mergeCell ref="A29:B29"/>
    <mergeCell ref="M48:P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R20:R23"/>
    <mergeCell ref="A21:A24"/>
    <mergeCell ref="Q20:Q23"/>
    <mergeCell ref="A14:B14"/>
    <mergeCell ref="A15:B15"/>
    <mergeCell ref="J12:J15"/>
    <mergeCell ref="A1:B1"/>
    <mergeCell ref="A13:B13"/>
    <mergeCell ref="A16:B16"/>
    <mergeCell ref="I16:J16"/>
    <mergeCell ref="I12:I15"/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27-02-19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2019-02-28T14:09:36Z</dcterms:modified>
</cp:coreProperties>
</file>