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/>
  <mc:AlternateContent xmlns:mc="http://schemas.openxmlformats.org/markup-compatibility/2006">
    <mc:Choice Requires="x15">
      <x15ac:absPath xmlns:x15ac="http://schemas.microsoft.com/office/spreadsheetml/2010/11/ac" url="C:\Users\tonyq\Desktop\PROYECTO ESTRATÓSFERA\SOS Chromotest\Yo\07-03-19\"/>
    </mc:Choice>
  </mc:AlternateContent>
  <xr:revisionPtr revIDLastSave="0" documentId="13_ncr:1_{AD3C6472-B482-4A7B-95D3-4976113AEE74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05-03-19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8" i="2" l="1"/>
  <c r="B39" i="2"/>
  <c r="G28" i="2"/>
  <c r="F28" i="2"/>
  <c r="E28" i="2"/>
  <c r="D28" i="2"/>
  <c r="C28" i="2"/>
  <c r="G27" i="2"/>
  <c r="F27" i="2"/>
  <c r="E27" i="2"/>
  <c r="D27" i="2"/>
  <c r="C27" i="2"/>
  <c r="G26" i="2"/>
  <c r="F26" i="2"/>
  <c r="E26" i="2"/>
  <c r="D26" i="2"/>
  <c r="C26" i="2"/>
  <c r="G25" i="2"/>
  <c r="F25" i="2"/>
  <c r="E25" i="2"/>
  <c r="D25" i="2"/>
  <c r="C25" i="2"/>
  <c r="G24" i="2"/>
  <c r="F24" i="2"/>
  <c r="F42" i="2" s="1"/>
  <c r="E24" i="2"/>
  <c r="E42" i="2" s="1"/>
  <c r="D24" i="2"/>
  <c r="D42" i="2" s="1"/>
  <c r="C24" i="2"/>
  <c r="C42" i="2" s="1"/>
  <c r="G23" i="2"/>
  <c r="G41" i="2" s="1"/>
  <c r="F23" i="2"/>
  <c r="F41" i="2" s="1"/>
  <c r="E23" i="2"/>
  <c r="E41" i="2" s="1"/>
  <c r="D23" i="2"/>
  <c r="D41" i="2" s="1"/>
  <c r="C23" i="2"/>
  <c r="C41" i="2" s="1"/>
  <c r="G22" i="2"/>
  <c r="G40" i="2" s="1"/>
  <c r="F22" i="2"/>
  <c r="F40" i="2" s="1"/>
  <c r="E22" i="2"/>
  <c r="E40" i="2" s="1"/>
  <c r="D22" i="2"/>
  <c r="D40" i="2" s="1"/>
  <c r="C22" i="2"/>
  <c r="G21" i="2"/>
  <c r="F21" i="2"/>
  <c r="F39" i="2" s="1"/>
  <c r="E21" i="2"/>
  <c r="E39" i="2" s="1"/>
  <c r="D21" i="2"/>
  <c r="D39" i="2" s="1"/>
  <c r="C21" i="2"/>
  <c r="B21" i="2"/>
  <c r="G17" i="2"/>
  <c r="G19" i="2" s="1"/>
  <c r="F17" i="2"/>
  <c r="E17" i="2"/>
  <c r="D17" i="2"/>
  <c r="C17" i="2"/>
  <c r="G16" i="2"/>
  <c r="F16" i="2"/>
  <c r="E16" i="2"/>
  <c r="D16" i="2"/>
  <c r="C16" i="2"/>
  <c r="G12" i="2"/>
  <c r="F12" i="2"/>
  <c r="E12" i="2"/>
  <c r="E14" i="2" s="1"/>
  <c r="D12" i="2"/>
  <c r="C12" i="2"/>
  <c r="G11" i="2"/>
  <c r="G15" i="2" s="1"/>
  <c r="F11" i="2"/>
  <c r="E11" i="2"/>
  <c r="D11" i="2"/>
  <c r="C11" i="2"/>
  <c r="C15" i="2" s="1"/>
  <c r="F13" i="2" l="1"/>
  <c r="F14" i="2"/>
  <c r="C13" i="2"/>
  <c r="C14" i="2"/>
  <c r="G13" i="2"/>
  <c r="G14" i="2"/>
  <c r="D13" i="2"/>
  <c r="D14" i="2"/>
  <c r="D18" i="2"/>
  <c r="D19" i="2"/>
  <c r="E19" i="2"/>
  <c r="C18" i="2"/>
  <c r="C19" i="2"/>
  <c r="F18" i="2"/>
  <c r="F19" i="2"/>
  <c r="G42" i="2"/>
  <c r="F35" i="2"/>
  <c r="E20" i="2"/>
  <c r="C20" i="2"/>
  <c r="G20" i="2"/>
  <c r="G18" i="2"/>
  <c r="E15" i="2"/>
  <c r="C29" i="2"/>
  <c r="G29" i="2"/>
  <c r="C34" i="2"/>
  <c r="G34" i="2"/>
  <c r="F20" i="2"/>
  <c r="C30" i="2"/>
  <c r="D35" i="2"/>
  <c r="C35" i="2"/>
  <c r="G35" i="2"/>
  <c r="C39" i="2"/>
  <c r="F15" i="2"/>
  <c r="E35" i="2"/>
  <c r="G39" i="2"/>
  <c r="F43" i="2"/>
  <c r="F44" i="2"/>
  <c r="D43" i="2"/>
  <c r="D44" i="2"/>
  <c r="D46" i="2" s="1"/>
  <c r="F36" i="2"/>
  <c r="E44" i="2"/>
  <c r="E43" i="2"/>
  <c r="G30" i="2"/>
  <c r="E29" i="2"/>
  <c r="E34" i="2"/>
  <c r="C40" i="2"/>
  <c r="E13" i="2"/>
  <c r="D15" i="2"/>
  <c r="E18" i="2"/>
  <c r="D20" i="2"/>
  <c r="F29" i="2"/>
  <c r="E30" i="2"/>
  <c r="E32" i="2" s="1"/>
  <c r="F34" i="2"/>
  <c r="F38" i="2" s="1"/>
  <c r="D29" i="2"/>
  <c r="D34" i="2"/>
  <c r="D38" i="2" s="1"/>
  <c r="D30" i="2"/>
  <c r="D32" i="2" s="1"/>
  <c r="F30" i="2"/>
  <c r="C32" i="2" l="1"/>
  <c r="C33" i="2"/>
  <c r="G32" i="2"/>
  <c r="F32" i="2"/>
  <c r="E46" i="2"/>
  <c r="G43" i="2"/>
  <c r="G36" i="2"/>
  <c r="G37" i="2"/>
  <c r="E36" i="2"/>
  <c r="E37" i="2"/>
  <c r="C36" i="2"/>
  <c r="C38" i="2"/>
  <c r="C37" i="2"/>
  <c r="F46" i="2"/>
  <c r="D36" i="2"/>
  <c r="D37" i="2"/>
  <c r="F37" i="2"/>
  <c r="E38" i="2"/>
  <c r="G38" i="2"/>
  <c r="G44" i="2"/>
  <c r="C44" i="2"/>
  <c r="C31" i="2"/>
  <c r="C43" i="2"/>
  <c r="G51" i="2" s="1"/>
  <c r="F33" i="2"/>
  <c r="F31" i="2"/>
  <c r="D33" i="2"/>
  <c r="D31" i="2"/>
  <c r="D45" i="2"/>
  <c r="D47" i="2"/>
  <c r="E31" i="2"/>
  <c r="E33" i="2"/>
  <c r="G31" i="2"/>
  <c r="G33" i="2"/>
  <c r="F45" i="2"/>
  <c r="F47" i="2"/>
  <c r="E47" i="2"/>
  <c r="E45" i="2"/>
  <c r="G47" i="2" l="1"/>
  <c r="G46" i="2"/>
  <c r="C45" i="2"/>
  <c r="C46" i="2"/>
  <c r="C47" i="2"/>
  <c r="G45" i="2"/>
  <c r="F48" i="2"/>
  <c r="E49" i="2"/>
  <c r="D50" i="2"/>
  <c r="G49" i="2"/>
  <c r="F50" i="2"/>
  <c r="D48" i="2"/>
  <c r="C49" i="2"/>
  <c r="E50" i="2"/>
  <c r="C51" i="2"/>
  <c r="G50" i="2"/>
  <c r="F49" i="2"/>
  <c r="D51" i="2"/>
  <c r="E51" i="2"/>
  <c r="D49" i="2"/>
  <c r="C48" i="2"/>
  <c r="E48" i="2"/>
  <c r="C50" i="2"/>
  <c r="G48" i="2"/>
  <c r="G52" i="2" s="1"/>
  <c r="F51" i="2"/>
  <c r="F52" i="2" l="1"/>
  <c r="C53" i="2"/>
  <c r="F53" i="2"/>
  <c r="D52" i="2"/>
  <c r="E52" i="2"/>
  <c r="C52" i="2"/>
  <c r="C56" i="2" s="1"/>
  <c r="E53" i="2"/>
  <c r="D53" i="2"/>
  <c r="G53" i="2"/>
  <c r="G55" i="2" s="1"/>
  <c r="C54" i="2"/>
  <c r="E55" i="2" l="1"/>
  <c r="F56" i="2"/>
  <c r="F55" i="2"/>
  <c r="C55" i="2"/>
  <c r="D54" i="2"/>
  <c r="D55" i="2"/>
  <c r="F54" i="2"/>
  <c r="E56" i="2"/>
  <c r="E54" i="2"/>
  <c r="D56" i="2"/>
  <c r="G54" i="2"/>
  <c r="G56" i="2"/>
</calcChain>
</file>

<file path=xl/sharedStrings.xml><?xml version="1.0" encoding="utf-8"?>
<sst xmlns="http://schemas.openxmlformats.org/spreadsheetml/2006/main" count="39" uniqueCount="17">
  <si>
    <t>DATOS GENOTOXICIDAD (Radiacion UVB)</t>
  </si>
  <si>
    <t>Dosis de radiacion J/m2</t>
  </si>
  <si>
    <t>Control negativo</t>
  </si>
  <si>
    <t>Bgal</t>
  </si>
  <si>
    <t>FA</t>
  </si>
  <si>
    <t>Bgal media</t>
  </si>
  <si>
    <t>Desviación estándar</t>
  </si>
  <si>
    <t>Error estándar</t>
  </si>
  <si>
    <t>Coeficiente de Variación</t>
  </si>
  <si>
    <t>Pasa media</t>
  </si>
  <si>
    <t>U.E. Bgal</t>
  </si>
  <si>
    <t>U.E. FA</t>
  </si>
  <si>
    <t>U.E Bgal media</t>
  </si>
  <si>
    <t>U.E.Pasa media</t>
  </si>
  <si>
    <t>R</t>
  </si>
  <si>
    <t>FISOS</t>
  </si>
  <si>
    <t>Coeficiente de Variación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</si>
</sst>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"/>
  </numFmts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13"/>
        <bgColor indexed="34"/>
      </patternFill>
    </fill>
    <fill>
      <patternFill patternType="solid">
        <fgColor theme="9" tint="0.79998168889431442"/>
        <bgColor indexed="34"/>
      </patternFill>
    </fill>
    <fill>
      <patternFill patternType="solid">
        <fgColor theme="7" tint="0.79998168889431442"/>
        <bgColor indexed="26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3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34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26"/>
      </patternFill>
    </fill>
    <fill>
      <patternFill patternType="solid">
        <fgColor theme="5"/>
        <bgColor indexed="26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9">
    <xf numFmtId="0" fontId="0" fillId="0" borderId="0" xfId="0"/>
    <xf numFmtId="0" fontId="1" fillId="0" borderId="0" xfId="1"/>
    <xf numFmtId="0" fontId="2" fillId="2" borderId="3" xfId="1" applyFont="1" applyFill="1" applyBorder="1" applyAlignment="1">
      <alignment horizontal="center" vertical="center"/>
    </xf>
    <xf numFmtId="165" fontId="2" fillId="2" borderId="3" xfId="1" applyNumberFormat="1" applyFont="1" applyFill="1" applyBorder="1" applyAlignment="1">
      <alignment horizontal="center" vertical="center"/>
    </xf>
    <xf numFmtId="165" fontId="1" fillId="3" borderId="3" xfId="1" applyNumberFormat="1" applyFont="1" applyFill="1" applyBorder="1" applyAlignment="1">
      <alignment horizontal="center" vertical="center"/>
    </xf>
    <xf numFmtId="166" fontId="2" fillId="2" borderId="3" xfId="1" applyNumberFormat="1" applyFont="1" applyFill="1" applyBorder="1" applyAlignment="1">
      <alignment horizontal="center" vertical="center"/>
    </xf>
    <xf numFmtId="166" fontId="1" fillId="3" borderId="3" xfId="1" applyNumberFormat="1" applyFont="1" applyFill="1" applyBorder="1" applyAlignment="1">
      <alignment horizontal="center" vertical="center"/>
    </xf>
    <xf numFmtId="0" fontId="2" fillId="4" borderId="3" xfId="1" applyFont="1" applyFill="1" applyBorder="1" applyAlignment="1">
      <alignment horizontal="center" vertical="center"/>
    </xf>
    <xf numFmtId="2" fontId="2" fillId="5" borderId="3" xfId="1" applyNumberFormat="1" applyFont="1" applyFill="1" applyBorder="1" applyAlignment="1">
      <alignment horizontal="center" vertical="center"/>
    </xf>
    <xf numFmtId="164" fontId="1" fillId="5" borderId="3" xfId="1" applyNumberFormat="1" applyFill="1" applyBorder="1" applyAlignment="1">
      <alignment horizontal="center" vertical="center"/>
    </xf>
    <xf numFmtId="165" fontId="1" fillId="4" borderId="3" xfId="1" applyNumberFormat="1" applyFont="1" applyFill="1" applyBorder="1" applyAlignment="1">
      <alignment horizontal="center" vertical="center"/>
    </xf>
    <xf numFmtId="166" fontId="1" fillId="4" borderId="3" xfId="1" applyNumberFormat="1" applyFont="1" applyFill="1" applyBorder="1" applyAlignment="1">
      <alignment horizontal="center" vertical="center"/>
    </xf>
    <xf numFmtId="165" fontId="1" fillId="6" borderId="3" xfId="1" applyNumberFormat="1" applyFont="1" applyFill="1" applyBorder="1" applyAlignment="1">
      <alignment horizontal="center" vertical="center"/>
    </xf>
    <xf numFmtId="164" fontId="1" fillId="7" borderId="3" xfId="1" applyNumberFormat="1" applyFill="1" applyBorder="1" applyAlignment="1">
      <alignment horizontal="center" vertical="center"/>
    </xf>
    <xf numFmtId="165" fontId="1" fillId="8" borderId="3" xfId="1" applyNumberFormat="1" applyFont="1" applyFill="1" applyBorder="1" applyAlignment="1">
      <alignment horizontal="center" vertical="center"/>
    </xf>
    <xf numFmtId="164" fontId="1" fillId="9" borderId="3" xfId="1" applyNumberFormat="1" applyFill="1" applyBorder="1" applyAlignment="1">
      <alignment horizontal="center" vertical="center"/>
    </xf>
    <xf numFmtId="165" fontId="1" fillId="10" borderId="3" xfId="1" applyNumberFormat="1" applyFont="1" applyFill="1" applyBorder="1" applyAlignment="1">
      <alignment horizontal="center" vertical="center"/>
    </xf>
    <xf numFmtId="165" fontId="1" fillId="11" borderId="3" xfId="1" applyNumberFormat="1" applyFont="1" applyFill="1" applyBorder="1" applyAlignment="1">
      <alignment horizontal="center" vertical="center"/>
    </xf>
    <xf numFmtId="166" fontId="1" fillId="6" borderId="3" xfId="1" applyNumberFormat="1" applyFont="1" applyFill="1" applyBorder="1" applyAlignment="1">
      <alignment horizontal="center" vertical="center"/>
    </xf>
    <xf numFmtId="166" fontId="1" fillId="8" borderId="3" xfId="1" applyNumberFormat="1" applyFont="1" applyFill="1" applyBorder="1" applyAlignment="1">
      <alignment horizontal="center" vertical="center"/>
    </xf>
    <xf numFmtId="2" fontId="1" fillId="4" borderId="3" xfId="1" applyNumberFormat="1" applyFont="1" applyFill="1" applyBorder="1" applyAlignment="1">
      <alignment horizontal="center" vertical="center"/>
    </xf>
    <xf numFmtId="2" fontId="1" fillId="10" borderId="3" xfId="1" applyNumberFormat="1" applyFont="1" applyFill="1" applyBorder="1" applyAlignment="1">
      <alignment horizontal="center" vertical="center"/>
    </xf>
    <xf numFmtId="2" fontId="1" fillId="11" borderId="3" xfId="1" applyNumberFormat="1" applyFont="1" applyFill="1" applyBorder="1" applyAlignment="1">
      <alignment horizontal="center" vertical="center"/>
    </xf>
    <xf numFmtId="166" fontId="1" fillId="11" borderId="3" xfId="1" applyNumberFormat="1" applyFont="1" applyFill="1" applyBorder="1" applyAlignment="1">
      <alignment horizontal="center" vertical="center"/>
    </xf>
    <xf numFmtId="0" fontId="3" fillId="3" borderId="1" xfId="1" applyFont="1" applyFill="1" applyBorder="1" applyAlignment="1">
      <alignment horizontal="center" vertical="center"/>
    </xf>
    <xf numFmtId="0" fontId="3" fillId="3" borderId="2" xfId="1" applyFont="1" applyFill="1" applyBorder="1" applyAlignment="1">
      <alignment horizontal="center" vertical="center"/>
    </xf>
    <xf numFmtId="0" fontId="3" fillId="4" borderId="5" xfId="1" applyFont="1" applyFill="1" applyBorder="1" applyAlignment="1">
      <alignment horizontal="center" vertical="center"/>
    </xf>
    <xf numFmtId="0" fontId="3" fillId="4" borderId="6" xfId="1" applyFont="1" applyFill="1" applyBorder="1" applyAlignment="1">
      <alignment horizontal="center" vertical="center"/>
    </xf>
    <xf numFmtId="0" fontId="3" fillId="4" borderId="7" xfId="1" applyFont="1" applyFill="1" applyBorder="1" applyAlignment="1">
      <alignment horizontal="center" vertical="center"/>
    </xf>
    <xf numFmtId="14" fontId="2" fillId="4" borderId="5" xfId="1" applyNumberFormat="1" applyFont="1" applyFill="1" applyBorder="1" applyAlignment="1">
      <alignment horizontal="center" vertical="center"/>
    </xf>
    <xf numFmtId="14" fontId="2" fillId="4" borderId="6" xfId="1" applyNumberFormat="1" applyFont="1" applyFill="1" applyBorder="1" applyAlignment="1">
      <alignment horizontal="center" vertical="center"/>
    </xf>
    <xf numFmtId="14" fontId="2" fillId="4" borderId="7" xfId="1" applyNumberFormat="1" applyFont="1" applyFill="1" applyBorder="1" applyAlignment="1">
      <alignment horizontal="center" vertical="center"/>
    </xf>
    <xf numFmtId="0" fontId="3" fillId="2" borderId="3" xfId="1" applyFont="1" applyFill="1" applyBorder="1" applyAlignment="1">
      <alignment horizontal="center" vertical="center"/>
    </xf>
    <xf numFmtId="0" fontId="3" fillId="4" borderId="3" xfId="1" applyFont="1" applyFill="1" applyBorder="1" applyAlignment="1">
      <alignment horizontal="center" vertical="center"/>
    </xf>
    <xf numFmtId="14" fontId="2" fillId="4" borderId="3" xfId="1" applyNumberFormat="1" applyFont="1" applyFill="1" applyBorder="1" applyAlignment="1">
      <alignment horizontal="center" vertical="center"/>
    </xf>
    <xf numFmtId="0" fontId="3" fillId="3" borderId="3" xfId="1" applyFont="1" applyFill="1" applyBorder="1" applyAlignment="1">
      <alignment horizontal="center" vertical="center"/>
    </xf>
    <xf numFmtId="0" fontId="2" fillId="2" borderId="1" xfId="1" applyFont="1" applyFill="1" applyBorder="1" applyAlignment="1">
      <alignment horizontal="center" vertical="center"/>
    </xf>
    <xf numFmtId="0" fontId="2" fillId="2" borderId="2" xfId="1" applyFont="1" applyFill="1" applyBorder="1" applyAlignment="1">
      <alignment horizontal="center" vertical="center"/>
    </xf>
    <xf numFmtId="0" fontId="2" fillId="2" borderId="4" xfId="1" applyFont="1" applyFill="1" applyBorder="1" applyAlignment="1">
      <alignment horizontal="center" vertic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Calibri" panose="020F0502020204030204" pitchFamily="34" charset="0"/>
                <a:cs typeface="Calibri" panose="020F0502020204030204" pitchFamily="34" charset="0"/>
              </a:rPr>
              <a:t>β-</a:t>
            </a:r>
            <a:r>
              <a:rPr lang="en-US"/>
              <a:t>galactosidasa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30-01-19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'05-03-19'!$C$2:$G$2</c:f>
              <c:strCache>
                <c:ptCount val="5"/>
                <c:pt idx="0">
                  <c:v>Control negativo</c:v>
                </c:pt>
                <c:pt idx="1">
                  <c:v>10,00</c:v>
                </c:pt>
                <c:pt idx="2">
                  <c:v>20,00</c:v>
                </c:pt>
                <c:pt idx="3">
                  <c:v>30,00</c:v>
                </c:pt>
                <c:pt idx="4">
                  <c:v>40,00</c:v>
                </c:pt>
              </c:strCache>
            </c:strRef>
          </c:cat>
          <c:val>
            <c:numRef>
              <c:f>'05-03-19'!$C$29:$G$29</c:f>
              <c:numCache>
                <c:formatCode>0.000</c:formatCode>
                <c:ptCount val="5"/>
                <c:pt idx="0">
                  <c:v>0.34374999999999994</c:v>
                </c:pt>
                <c:pt idx="1">
                  <c:v>2.9824999999999999</c:v>
                </c:pt>
                <c:pt idx="2">
                  <c:v>6.118125</c:v>
                </c:pt>
                <c:pt idx="3">
                  <c:v>2.7037500000000003</c:v>
                </c:pt>
                <c:pt idx="4">
                  <c:v>2.265625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43-4EA9-B8D4-0FC5258AF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6799632"/>
        <c:axId val="296797672"/>
      </c:lineChart>
      <c:catAx>
        <c:axId val="29679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96797672"/>
        <c:crosses val="autoZero"/>
        <c:auto val="1"/>
        <c:lblAlgn val="ctr"/>
        <c:lblOffset val="100"/>
        <c:noMultiLvlLbl val="0"/>
      </c:catAx>
      <c:valAx>
        <c:axId val="296797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U.E. B.G.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9679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lt1"/>
    </a:solidFill>
    <a:ln w="317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Fosfatasa</a:t>
            </a:r>
            <a:r>
              <a:rPr lang="en-US" baseline="0"/>
              <a:t> alcalina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30-01-19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'05-03-19'!$C$2:$G$2</c:f>
              <c:strCache>
                <c:ptCount val="5"/>
                <c:pt idx="0">
                  <c:v>Control negativo</c:v>
                </c:pt>
                <c:pt idx="1">
                  <c:v>10,00</c:v>
                </c:pt>
                <c:pt idx="2">
                  <c:v>20,00</c:v>
                </c:pt>
                <c:pt idx="3">
                  <c:v>30,00</c:v>
                </c:pt>
                <c:pt idx="4">
                  <c:v>40,00</c:v>
                </c:pt>
              </c:strCache>
            </c:strRef>
          </c:cat>
          <c:val>
            <c:numRef>
              <c:f>'05-03-19'!$C$34:$G$34</c:f>
              <c:numCache>
                <c:formatCode>0.000</c:formatCode>
                <c:ptCount val="5"/>
                <c:pt idx="0">
                  <c:v>1.3431249999999999</c:v>
                </c:pt>
                <c:pt idx="1">
                  <c:v>1.221875</c:v>
                </c:pt>
                <c:pt idx="2">
                  <c:v>0.76374999999999993</c:v>
                </c:pt>
                <c:pt idx="3">
                  <c:v>0.57374999999999998</c:v>
                </c:pt>
                <c:pt idx="4">
                  <c:v>0.49749999999999994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48-4D4D-81D2-AC2BE236C3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6791008"/>
        <c:axId val="296796888"/>
      </c:lineChart>
      <c:catAx>
        <c:axId val="296791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96796888"/>
        <c:crosses val="autoZero"/>
        <c:auto val="1"/>
        <c:lblAlgn val="ctr"/>
        <c:lblOffset val="100"/>
        <c:noMultiLvlLbl val="0"/>
      </c:catAx>
      <c:valAx>
        <c:axId val="296796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U.E. FA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96791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lt1"/>
    </a:solidFill>
    <a:ln w="317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Calibri" panose="020F0502020204030204" pitchFamily="34" charset="0"/>
                <a:cs typeface="Calibri" panose="020F0502020204030204" pitchFamily="34" charset="0"/>
              </a:rPr>
              <a:t>Factor</a:t>
            </a:r>
            <a:r>
              <a:rPr lang="en-US" baseline="0">
                <a:latin typeface="Calibri" panose="020F0502020204030204" pitchFamily="34" charset="0"/>
                <a:cs typeface="Calibri" panose="020F0502020204030204" pitchFamily="34" charset="0"/>
              </a:rPr>
              <a:t> de Inducción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19043264804548085"/>
          <c:y val="0.19585474476136386"/>
          <c:w val="0.72402036712108231"/>
          <c:h val="0.68164617725190568"/>
        </c:manualLayout>
      </c:layout>
      <c:lineChart>
        <c:grouping val="standard"/>
        <c:varyColors val="0"/>
        <c:ser>
          <c:idx val="0"/>
          <c:order val="0"/>
          <c:tx>
            <c:v>30-01-19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'05-03-19'!$C$2:$G$2</c:f>
              <c:strCache>
                <c:ptCount val="5"/>
                <c:pt idx="0">
                  <c:v>Control negativo</c:v>
                </c:pt>
                <c:pt idx="1">
                  <c:v>10,00</c:v>
                </c:pt>
                <c:pt idx="2">
                  <c:v>20,00</c:v>
                </c:pt>
                <c:pt idx="3">
                  <c:v>30,00</c:v>
                </c:pt>
                <c:pt idx="4">
                  <c:v>40,00</c:v>
                </c:pt>
              </c:strCache>
            </c:strRef>
          </c:cat>
          <c:val>
            <c:numRef>
              <c:f>'05-03-19'!$C$52:$G$52</c:f>
              <c:numCache>
                <c:formatCode>0.0</c:formatCode>
                <c:ptCount val="5"/>
                <c:pt idx="0">
                  <c:v>1</c:v>
                </c:pt>
                <c:pt idx="1">
                  <c:v>6.7613051472002725</c:v>
                </c:pt>
                <c:pt idx="2">
                  <c:v>20.667787471646665</c:v>
                </c:pt>
                <c:pt idx="3">
                  <c:v>12.1953320674971</c:v>
                </c:pt>
                <c:pt idx="4">
                  <c:v>12.854327571980264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4A-4A57-A152-99AC8E8E65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6785520"/>
        <c:axId val="296785912"/>
      </c:lineChart>
      <c:catAx>
        <c:axId val="296785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96785912"/>
        <c:crosses val="autoZero"/>
        <c:auto val="1"/>
        <c:lblAlgn val="ctr"/>
        <c:lblOffset val="100"/>
        <c:noMultiLvlLbl val="0"/>
      </c:catAx>
      <c:valAx>
        <c:axId val="296785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FISOS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96785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lt1"/>
    </a:solidFill>
    <a:ln w="317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4762</xdr:rowOff>
    </xdr:from>
    <xdr:to>
      <xdr:col>15</xdr:col>
      <xdr:colOff>733426</xdr:colOff>
      <xdr:row>16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19</xdr:row>
      <xdr:rowOff>9525</xdr:rowOff>
    </xdr:from>
    <xdr:to>
      <xdr:col>15</xdr:col>
      <xdr:colOff>733426</xdr:colOff>
      <xdr:row>34</xdr:row>
      <xdr:rowOff>147638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9525</xdr:colOff>
      <xdr:row>37</xdr:row>
      <xdr:rowOff>9525</xdr:rowOff>
    </xdr:from>
    <xdr:to>
      <xdr:col>15</xdr:col>
      <xdr:colOff>742951</xdr:colOff>
      <xdr:row>52</xdr:row>
      <xdr:rowOff>147638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6"/>
  <sheetViews>
    <sheetView tabSelected="1" topLeftCell="A18" workbookViewId="0">
      <selection activeCell="H27" sqref="H27"/>
    </sheetView>
  </sheetViews>
  <sheetFormatPr baseColWidth="10" defaultRowHeight="12.75" x14ac:dyDescent="0.2"/>
  <cols>
    <col min="1" max="1" width="28.140625" style="1" customWidth="1"/>
    <col min="2" max="2" width="14.5703125" style="1" customWidth="1"/>
    <col min="3" max="3" width="16.5703125" style="1" customWidth="1"/>
    <col min="4" max="16384" width="11.42578125" style="1"/>
  </cols>
  <sheetData>
    <row r="1" spans="1:7" x14ac:dyDescent="0.2">
      <c r="A1" s="36" t="s">
        <v>0</v>
      </c>
      <c r="B1" s="37"/>
      <c r="C1" s="2"/>
      <c r="D1" s="36" t="s">
        <v>1</v>
      </c>
      <c r="E1" s="38"/>
      <c r="F1" s="38"/>
      <c r="G1" s="37"/>
    </row>
    <row r="2" spans="1:7" ht="15" customHeight="1" x14ac:dyDescent="0.2">
      <c r="A2" s="26" t="s">
        <v>3</v>
      </c>
      <c r="B2" s="29">
        <v>43495</v>
      </c>
      <c r="C2" s="7" t="s">
        <v>2</v>
      </c>
      <c r="D2" s="8">
        <v>10</v>
      </c>
      <c r="E2" s="8">
        <v>20</v>
      </c>
      <c r="F2" s="8">
        <v>30</v>
      </c>
      <c r="G2" s="8">
        <v>40</v>
      </c>
    </row>
    <row r="3" spans="1:7" x14ac:dyDescent="0.2">
      <c r="A3" s="27"/>
      <c r="B3" s="30"/>
      <c r="C3" s="13">
        <v>3.0000000000000001E-3</v>
      </c>
      <c r="D3" s="9">
        <v>0.10589999999999999</v>
      </c>
      <c r="E3" s="9">
        <v>0.10580000000000001</v>
      </c>
      <c r="F3" s="9">
        <v>9.2799999999999994E-2</v>
      </c>
      <c r="G3" s="9">
        <v>0.11849999999999999</v>
      </c>
    </row>
    <row r="4" spans="1:7" x14ac:dyDescent="0.2">
      <c r="A4" s="27"/>
      <c r="B4" s="30"/>
      <c r="C4" s="13">
        <v>4.1000000000000003E-3</v>
      </c>
      <c r="D4" s="9">
        <v>0.1085</v>
      </c>
      <c r="E4" s="9">
        <v>0.1166</v>
      </c>
      <c r="F4" s="9">
        <v>0.1089</v>
      </c>
      <c r="G4" s="9">
        <v>8.1199999999999994E-2</v>
      </c>
    </row>
    <row r="5" spans="1:7" x14ac:dyDescent="0.2">
      <c r="A5" s="27"/>
      <c r="B5" s="30"/>
      <c r="C5" s="9">
        <v>4.6199999999999998E-2</v>
      </c>
      <c r="D5" s="9">
        <v>0.14119999999999999</v>
      </c>
      <c r="E5" s="9">
        <v>8.1000000000000003E-2</v>
      </c>
      <c r="F5" s="9">
        <v>0.1004</v>
      </c>
      <c r="G5" s="9">
        <v>7.6499999999999999E-2</v>
      </c>
    </row>
    <row r="6" spans="1:7" x14ac:dyDescent="0.2">
      <c r="A6" s="28"/>
      <c r="B6" s="30"/>
      <c r="C6" s="13">
        <v>1.6999999999999999E-3</v>
      </c>
      <c r="D6" s="9">
        <v>0.1216</v>
      </c>
      <c r="E6" s="13">
        <v>0.67549999999999999</v>
      </c>
      <c r="F6" s="9">
        <v>0.1305</v>
      </c>
      <c r="G6" s="9">
        <v>8.6300000000000002E-2</v>
      </c>
    </row>
    <row r="7" spans="1:7" x14ac:dyDescent="0.2">
      <c r="A7" s="33" t="s">
        <v>4</v>
      </c>
      <c r="B7" s="30"/>
      <c r="C7" s="9">
        <v>5.7525E-2</v>
      </c>
      <c r="D7" s="9">
        <v>6.4024999999999999E-2</v>
      </c>
      <c r="E7" s="9">
        <v>2.2124999999999999E-2</v>
      </c>
      <c r="F7" s="9">
        <v>2.4424999999999999E-2</v>
      </c>
      <c r="G7" s="9">
        <v>2.3625E-2</v>
      </c>
    </row>
    <row r="8" spans="1:7" x14ac:dyDescent="0.2">
      <c r="A8" s="33"/>
      <c r="B8" s="30"/>
      <c r="C8" s="9">
        <v>4.0024999999999998E-2</v>
      </c>
      <c r="D8" s="9">
        <v>3.5325000000000002E-2</v>
      </c>
      <c r="E8" s="15">
        <v>4.5324999999999997E-2</v>
      </c>
      <c r="F8" s="9">
        <v>2.2425E-2</v>
      </c>
      <c r="G8" s="9">
        <v>1.2925000000000001E-2</v>
      </c>
    </row>
    <row r="9" spans="1:7" x14ac:dyDescent="0.2">
      <c r="A9" s="33"/>
      <c r="B9" s="30"/>
      <c r="C9" s="9">
        <v>3.3625000000000002E-2</v>
      </c>
      <c r="D9" s="9">
        <v>3.9024999999999997E-2</v>
      </c>
      <c r="E9" s="9">
        <v>2.2724999999999999E-2</v>
      </c>
      <c r="F9" s="9">
        <v>2.1425E-2</v>
      </c>
      <c r="G9" s="9">
        <v>1.3424999999999999E-2</v>
      </c>
    </row>
    <row r="10" spans="1:7" x14ac:dyDescent="0.2">
      <c r="A10" s="33"/>
      <c r="B10" s="31"/>
      <c r="C10" s="15">
        <v>8.3724999999999994E-2</v>
      </c>
      <c r="D10" s="9">
        <v>5.7125000000000002E-2</v>
      </c>
      <c r="E10" s="9">
        <v>3.2024999999999998E-2</v>
      </c>
      <c r="F10" s="9">
        <v>2.3525000000000001E-2</v>
      </c>
      <c r="G10" s="15">
        <v>2.9624999999999999E-2</v>
      </c>
    </row>
    <row r="11" spans="1:7" x14ac:dyDescent="0.2">
      <c r="A11" s="32" t="s">
        <v>5</v>
      </c>
      <c r="B11" s="32"/>
      <c r="C11" s="3">
        <f>AVERAGE(C3:C6)</f>
        <v>1.375E-2</v>
      </c>
      <c r="D11" s="3">
        <f t="shared" ref="D11:G11" si="0">AVERAGE(D3:D6)</f>
        <v>0.11929999999999999</v>
      </c>
      <c r="E11" s="3">
        <f t="shared" si="0"/>
        <v>0.244725</v>
      </c>
      <c r="F11" s="3">
        <f t="shared" si="0"/>
        <v>0.10815</v>
      </c>
      <c r="G11" s="3">
        <f t="shared" si="0"/>
        <v>9.0624999999999997E-2</v>
      </c>
    </row>
    <row r="12" spans="1:7" x14ac:dyDescent="0.2">
      <c r="A12" s="35" t="s">
        <v>6</v>
      </c>
      <c r="B12" s="35"/>
      <c r="C12" s="4">
        <f t="shared" ref="C12:G12" si="1">STDEV(C3:C6)</f>
        <v>2.1655561256484053E-2</v>
      </c>
      <c r="D12" s="4">
        <f t="shared" si="1"/>
        <v>1.6135881341490736E-2</v>
      </c>
      <c r="E12" s="4">
        <f t="shared" si="1"/>
        <v>0.28756978718217252</v>
      </c>
      <c r="F12" s="4">
        <f t="shared" si="1"/>
        <v>1.6286702142136299E-2</v>
      </c>
      <c r="G12" s="4">
        <f t="shared" si="1"/>
        <v>1.9009361728720173E-2</v>
      </c>
    </row>
    <row r="13" spans="1:7" x14ac:dyDescent="0.2">
      <c r="A13" s="24" t="s">
        <v>7</v>
      </c>
      <c r="B13" s="25"/>
      <c r="C13" s="4">
        <f t="shared" ref="C13:G13" si="2">1.96*(C12)/SQRT(4)</f>
        <v>2.1222450031354371E-2</v>
      </c>
      <c r="D13" s="4">
        <f t="shared" si="2"/>
        <v>1.5813163714660922E-2</v>
      </c>
      <c r="E13" s="4">
        <f t="shared" si="2"/>
        <v>0.28181839143852905</v>
      </c>
      <c r="F13" s="4">
        <f t="shared" si="2"/>
        <v>1.5960968099293572E-2</v>
      </c>
      <c r="G13" s="4">
        <f t="shared" si="2"/>
        <v>1.8629174494145771E-2</v>
      </c>
    </row>
    <row r="14" spans="1:7" x14ac:dyDescent="0.2">
      <c r="A14" s="24" t="s">
        <v>8</v>
      </c>
      <c r="B14" s="25"/>
      <c r="C14" s="4">
        <f>((C12/C11))</f>
        <v>1.5749499095624766</v>
      </c>
      <c r="D14" s="4">
        <f t="shared" ref="D14:G14" si="3">((D12/D11))</f>
        <v>0.13525466338215203</v>
      </c>
      <c r="E14" s="4">
        <f t="shared" si="3"/>
        <v>1.1750731931031668</v>
      </c>
      <c r="F14" s="4">
        <f t="shared" si="3"/>
        <v>0.15059363977934628</v>
      </c>
      <c r="G14" s="4">
        <f t="shared" si="3"/>
        <v>0.20975847424794675</v>
      </c>
    </row>
    <row r="15" spans="1:7" x14ac:dyDescent="0.2">
      <c r="A15" s="24" t="s">
        <v>16</v>
      </c>
      <c r="B15" s="25"/>
      <c r="C15" s="12">
        <f>((C12/C11)*100)</f>
        <v>157.49499095624765</v>
      </c>
      <c r="D15" s="4">
        <f>((D12/D11)*100)</f>
        <v>13.525466338215203</v>
      </c>
      <c r="E15" s="12">
        <f>((E12/E11)*100)</f>
        <v>117.50731931031669</v>
      </c>
      <c r="F15" s="4">
        <f>((F12/F11)*100)</f>
        <v>15.059363977934629</v>
      </c>
      <c r="G15" s="4">
        <f>((G12/G11)*100)</f>
        <v>20.975847424794676</v>
      </c>
    </row>
    <row r="16" spans="1:7" x14ac:dyDescent="0.2">
      <c r="A16" s="32" t="s">
        <v>9</v>
      </c>
      <c r="B16" s="32"/>
      <c r="C16" s="3">
        <f>AVERAGE(C7:C10)</f>
        <v>5.3724999999999995E-2</v>
      </c>
      <c r="D16" s="3">
        <f>AVERAGE(D7:D10)</f>
        <v>4.8875000000000002E-2</v>
      </c>
      <c r="E16" s="3">
        <f>AVERAGE(E7:E10)</f>
        <v>3.0549999999999997E-2</v>
      </c>
      <c r="F16" s="3">
        <f>AVERAGE(F7:F10)</f>
        <v>2.2950000000000002E-2</v>
      </c>
      <c r="G16" s="3">
        <f>AVERAGE(G7:G10)</f>
        <v>1.9900000000000001E-2</v>
      </c>
    </row>
    <row r="17" spans="1:7" x14ac:dyDescent="0.2">
      <c r="A17" s="35" t="s">
        <v>6</v>
      </c>
      <c r="B17" s="35"/>
      <c r="C17" s="4">
        <f>STDEV(C7:C10)</f>
        <v>2.2406397895839196E-2</v>
      </c>
      <c r="D17" s="4">
        <f>STDEV(D7:D10)</f>
        <v>1.3882963180339629E-2</v>
      </c>
      <c r="E17" s="4">
        <f>STDEV(E7:E10)</f>
        <v>1.0842624221100723E-2</v>
      </c>
      <c r="F17" s="4">
        <f>STDEV(F7:F10)</f>
        <v>1.3047988350699887E-3</v>
      </c>
      <c r="G17" s="4">
        <f>STDEV(G7:G10)</f>
        <v>8.1450905458441605E-3</v>
      </c>
    </row>
    <row r="18" spans="1:7" x14ac:dyDescent="0.2">
      <c r="A18" s="24" t="s">
        <v>7</v>
      </c>
      <c r="B18" s="25"/>
      <c r="C18" s="4">
        <f t="shared" ref="C18:G18" si="4">1.96*(C17)/SQRT(4)</f>
        <v>2.1958269937922412E-2</v>
      </c>
      <c r="D18" s="4">
        <f t="shared" si="4"/>
        <v>1.3605303916732836E-2</v>
      </c>
      <c r="E18" s="4">
        <f t="shared" si="4"/>
        <v>1.0625771736678708E-2</v>
      </c>
      <c r="F18" s="4">
        <f t="shared" si="4"/>
        <v>1.2787028583685889E-3</v>
      </c>
      <c r="G18" s="4">
        <f t="shared" si="4"/>
        <v>7.9821887349272765E-3</v>
      </c>
    </row>
    <row r="19" spans="1:7" x14ac:dyDescent="0.2">
      <c r="A19" s="24" t="s">
        <v>8</v>
      </c>
      <c r="B19" s="25"/>
      <c r="C19" s="4">
        <f>((C17/C16))</f>
        <v>0.41705719675829128</v>
      </c>
      <c r="D19" s="4">
        <f t="shared" ref="D19:G19" si="5">((D17/D16))</f>
        <v>0.28405039755170597</v>
      </c>
      <c r="E19" s="4">
        <f t="shared" si="5"/>
        <v>0.35491404979053109</v>
      </c>
      <c r="F19" s="4">
        <f t="shared" si="5"/>
        <v>5.6853979741611702E-2</v>
      </c>
      <c r="G19" s="4">
        <f t="shared" si="5"/>
        <v>0.40930103245448041</v>
      </c>
    </row>
    <row r="20" spans="1:7" x14ac:dyDescent="0.2">
      <c r="A20" s="24" t="s">
        <v>16</v>
      </c>
      <c r="B20" s="25"/>
      <c r="C20" s="14">
        <f>((C17/C16)*100)</f>
        <v>41.70571967582913</v>
      </c>
      <c r="D20" s="4">
        <f>((D17/D16)*100)</f>
        <v>28.405039755170598</v>
      </c>
      <c r="E20" s="14">
        <f>((E17/E16)*100)</f>
        <v>35.491404979053108</v>
      </c>
      <c r="F20" s="4">
        <f>((F17/F16)*100)</f>
        <v>5.6853979741611704</v>
      </c>
      <c r="G20" s="14">
        <f>((G17/G16)*100)</f>
        <v>40.930103245448038</v>
      </c>
    </row>
    <row r="21" spans="1:7" x14ac:dyDescent="0.2">
      <c r="A21" s="33" t="s">
        <v>10</v>
      </c>
      <c r="B21" s="34">
        <f>B2</f>
        <v>43495</v>
      </c>
      <c r="C21" s="16">
        <f t="shared" ref="C21:G28" si="6">((1000*C3)/40)</f>
        <v>7.4999999999999997E-2</v>
      </c>
      <c r="D21" s="10">
        <f t="shared" si="6"/>
        <v>2.6475</v>
      </c>
      <c r="E21" s="10">
        <f t="shared" si="6"/>
        <v>2.6450000000000005</v>
      </c>
      <c r="F21" s="10">
        <f t="shared" si="6"/>
        <v>2.3199999999999998</v>
      </c>
      <c r="G21" s="10">
        <f t="shared" si="6"/>
        <v>2.9624999999999999</v>
      </c>
    </row>
    <row r="22" spans="1:7" x14ac:dyDescent="0.2">
      <c r="A22" s="33"/>
      <c r="B22" s="34"/>
      <c r="C22" s="16">
        <f t="shared" si="6"/>
        <v>0.10250000000000001</v>
      </c>
      <c r="D22" s="10">
        <f t="shared" si="6"/>
        <v>2.7124999999999999</v>
      </c>
      <c r="E22" s="10">
        <f t="shared" si="6"/>
        <v>2.915</v>
      </c>
      <c r="F22" s="10">
        <f t="shared" si="6"/>
        <v>2.7224999999999997</v>
      </c>
      <c r="G22" s="10">
        <f t="shared" si="6"/>
        <v>2.0299999999999998</v>
      </c>
    </row>
    <row r="23" spans="1:7" x14ac:dyDescent="0.2">
      <c r="A23" s="33"/>
      <c r="B23" s="34"/>
      <c r="C23" s="10">
        <f t="shared" si="6"/>
        <v>1.1549999999999998</v>
      </c>
      <c r="D23" s="10">
        <f t="shared" si="6"/>
        <v>3.53</v>
      </c>
      <c r="E23" s="10">
        <f t="shared" si="6"/>
        <v>2.0249999999999999</v>
      </c>
      <c r="F23" s="10">
        <f t="shared" si="6"/>
        <v>2.5100000000000002</v>
      </c>
      <c r="G23" s="10">
        <f t="shared" si="6"/>
        <v>1.9125000000000001</v>
      </c>
    </row>
    <row r="24" spans="1:7" x14ac:dyDescent="0.2">
      <c r="A24" s="33"/>
      <c r="B24" s="34"/>
      <c r="C24" s="16">
        <f t="shared" si="6"/>
        <v>4.2499999999999996E-2</v>
      </c>
      <c r="D24" s="10">
        <f t="shared" si="6"/>
        <v>3.04</v>
      </c>
      <c r="E24" s="16">
        <f t="shared" si="6"/>
        <v>16.887499999999999</v>
      </c>
      <c r="F24" s="10">
        <f t="shared" si="6"/>
        <v>3.2625000000000002</v>
      </c>
      <c r="G24" s="10">
        <f t="shared" si="6"/>
        <v>2.1574999999999998</v>
      </c>
    </row>
    <row r="25" spans="1:7" x14ac:dyDescent="0.2">
      <c r="A25" s="33" t="s">
        <v>11</v>
      </c>
      <c r="B25" s="34"/>
      <c r="C25" s="10">
        <f t="shared" si="6"/>
        <v>1.4381249999999999</v>
      </c>
      <c r="D25" s="10">
        <f t="shared" si="6"/>
        <v>1.6006250000000002</v>
      </c>
      <c r="E25" s="10">
        <f t="shared" si="6"/>
        <v>0.55312499999999998</v>
      </c>
      <c r="F25" s="10">
        <f t="shared" si="6"/>
        <v>0.61062499999999997</v>
      </c>
      <c r="G25" s="10">
        <f t="shared" si="6"/>
        <v>0.59062499999999996</v>
      </c>
    </row>
    <row r="26" spans="1:7" x14ac:dyDescent="0.2">
      <c r="A26" s="33"/>
      <c r="B26" s="34"/>
      <c r="C26" s="10">
        <f t="shared" si="6"/>
        <v>1.0006249999999999</v>
      </c>
      <c r="D26" s="10">
        <f t="shared" si="6"/>
        <v>0.88312500000000005</v>
      </c>
      <c r="E26" s="17">
        <f t="shared" si="6"/>
        <v>1.1331249999999999</v>
      </c>
      <c r="F26" s="10">
        <f t="shared" si="6"/>
        <v>0.56062500000000004</v>
      </c>
      <c r="G26" s="10">
        <f t="shared" si="6"/>
        <v>0.323125</v>
      </c>
    </row>
    <row r="27" spans="1:7" x14ac:dyDescent="0.2">
      <c r="A27" s="33"/>
      <c r="B27" s="34"/>
      <c r="C27" s="10">
        <f t="shared" si="6"/>
        <v>0.84062499999999996</v>
      </c>
      <c r="D27" s="10">
        <f t="shared" si="6"/>
        <v>0.97562499999999996</v>
      </c>
      <c r="E27" s="10">
        <f t="shared" si="6"/>
        <v>0.56812499999999999</v>
      </c>
      <c r="F27" s="10">
        <f t="shared" si="6"/>
        <v>0.53562500000000002</v>
      </c>
      <c r="G27" s="10">
        <f t="shared" si="6"/>
        <v>0.33562499999999995</v>
      </c>
    </row>
    <row r="28" spans="1:7" x14ac:dyDescent="0.2">
      <c r="A28" s="33"/>
      <c r="B28" s="34"/>
      <c r="C28" s="16">
        <f t="shared" si="6"/>
        <v>2.0931249999999997</v>
      </c>
      <c r="D28" s="10">
        <f t="shared" si="6"/>
        <v>1.4281250000000001</v>
      </c>
      <c r="E28" s="10">
        <f t="shared" si="6"/>
        <v>0.80062499999999992</v>
      </c>
      <c r="F28" s="10">
        <f t="shared" si="6"/>
        <v>0.58812500000000001</v>
      </c>
      <c r="G28" s="17">
        <f t="shared" si="6"/>
        <v>0.74062499999999998</v>
      </c>
    </row>
    <row r="29" spans="1:7" x14ac:dyDescent="0.2">
      <c r="A29" s="32" t="s">
        <v>12</v>
      </c>
      <c r="B29" s="32"/>
      <c r="C29" s="3">
        <f t="shared" ref="C29:G29" si="7">AVERAGE(C21:C24)</f>
        <v>0.34374999999999994</v>
      </c>
      <c r="D29" s="3">
        <f t="shared" si="7"/>
        <v>2.9824999999999999</v>
      </c>
      <c r="E29" s="3">
        <f t="shared" si="7"/>
        <v>6.118125</v>
      </c>
      <c r="F29" s="3">
        <f t="shared" si="7"/>
        <v>2.7037500000000003</v>
      </c>
      <c r="G29" s="3">
        <f t="shared" si="7"/>
        <v>2.265625</v>
      </c>
    </row>
    <row r="30" spans="1:7" x14ac:dyDescent="0.2">
      <c r="A30" s="35" t="s">
        <v>6</v>
      </c>
      <c r="B30" s="35"/>
      <c r="C30" s="4">
        <f t="shared" ref="C30:G30" si="8">STDEV(C21:C24)</f>
        <v>0.54138903141210137</v>
      </c>
      <c r="D30" s="4">
        <f t="shared" si="8"/>
        <v>0.40339703353726758</v>
      </c>
      <c r="E30" s="4">
        <f t="shared" si="8"/>
        <v>7.1892446795543128</v>
      </c>
      <c r="F30" s="4">
        <f t="shared" si="8"/>
        <v>0.40716755355340389</v>
      </c>
      <c r="G30" s="4">
        <f t="shared" si="8"/>
        <v>0.47523404321800516</v>
      </c>
    </row>
    <row r="31" spans="1:7" x14ac:dyDescent="0.2">
      <c r="A31" s="24" t="s">
        <v>7</v>
      </c>
      <c r="B31" s="25"/>
      <c r="C31" s="4">
        <f t="shared" ref="C31:G31" si="9">1.96*(C30)/SQRT(4)</f>
        <v>0.5305612507838593</v>
      </c>
      <c r="D31" s="4">
        <f t="shared" si="9"/>
        <v>0.39532909286652224</v>
      </c>
      <c r="E31" s="4">
        <f t="shared" si="9"/>
        <v>7.0454597859632262</v>
      </c>
      <c r="F31" s="4">
        <f t="shared" si="9"/>
        <v>0.39902420248233583</v>
      </c>
      <c r="G31" s="4">
        <f t="shared" si="9"/>
        <v>0.46572936235364504</v>
      </c>
    </row>
    <row r="32" spans="1:7" x14ac:dyDescent="0.2">
      <c r="A32" s="24" t="s">
        <v>8</v>
      </c>
      <c r="B32" s="25"/>
      <c r="C32" s="4">
        <f>((C30/C29))</f>
        <v>1.574949909562477</v>
      </c>
      <c r="D32" s="4">
        <f t="shared" ref="D32:G32" si="10">((D30/D29))</f>
        <v>0.13525466338215175</v>
      </c>
      <c r="E32" s="4">
        <f t="shared" si="10"/>
        <v>1.1750731931031668</v>
      </c>
      <c r="F32" s="4">
        <f t="shared" si="10"/>
        <v>0.15059363977934492</v>
      </c>
      <c r="G32" s="4">
        <f t="shared" si="10"/>
        <v>0.20975847424794711</v>
      </c>
    </row>
    <row r="33" spans="1:7" x14ac:dyDescent="0.2">
      <c r="A33" s="24" t="s">
        <v>16</v>
      </c>
      <c r="B33" s="25"/>
      <c r="C33" s="12">
        <f>((C30/C29)*100)</f>
        <v>157.4949909562477</v>
      </c>
      <c r="D33" s="4">
        <f t="shared" ref="D33:G33" si="11">((D30/D29)*100)</f>
        <v>13.525466338215175</v>
      </c>
      <c r="E33" s="12">
        <f t="shared" si="11"/>
        <v>117.50731931031669</v>
      </c>
      <c r="F33" s="4">
        <f t="shared" si="11"/>
        <v>15.059363977934492</v>
      </c>
      <c r="G33" s="4">
        <f t="shared" si="11"/>
        <v>20.975847424794711</v>
      </c>
    </row>
    <row r="34" spans="1:7" x14ac:dyDescent="0.2">
      <c r="A34" s="32" t="s">
        <v>13</v>
      </c>
      <c r="B34" s="32"/>
      <c r="C34" s="3">
        <f t="shared" ref="C34:G34" si="12">AVERAGE(C25:C28)</f>
        <v>1.3431249999999999</v>
      </c>
      <c r="D34" s="3">
        <f t="shared" si="12"/>
        <v>1.221875</v>
      </c>
      <c r="E34" s="3">
        <f t="shared" si="12"/>
        <v>0.76374999999999993</v>
      </c>
      <c r="F34" s="3">
        <f t="shared" si="12"/>
        <v>0.57374999999999998</v>
      </c>
      <c r="G34" s="3">
        <f t="shared" si="12"/>
        <v>0.49749999999999994</v>
      </c>
    </row>
    <row r="35" spans="1:7" x14ac:dyDescent="0.2">
      <c r="A35" s="35" t="s">
        <v>6</v>
      </c>
      <c r="B35" s="35"/>
      <c r="C35" s="4">
        <f t="shared" ref="C35:G35" si="13">STDEV(C25:C28)</f>
        <v>0.56015994739597952</v>
      </c>
      <c r="D35" s="4">
        <f t="shared" si="13"/>
        <v>0.34707407950849151</v>
      </c>
      <c r="E35" s="4">
        <f t="shared" si="13"/>
        <v>0.27106560552751841</v>
      </c>
      <c r="F35" s="4">
        <f t="shared" si="13"/>
        <v>3.2619970876749699E-2</v>
      </c>
      <c r="G35" s="4">
        <f t="shared" si="13"/>
        <v>0.20362726364610423</v>
      </c>
    </row>
    <row r="36" spans="1:7" x14ac:dyDescent="0.2">
      <c r="A36" s="24" t="s">
        <v>7</v>
      </c>
      <c r="B36" s="25"/>
      <c r="C36" s="4">
        <f t="shared" ref="C36:G36" si="14">1.96*(C35)/SQRT(4)</f>
        <v>0.54895674844805997</v>
      </c>
      <c r="D36" s="4">
        <f t="shared" si="14"/>
        <v>0.34013259791832168</v>
      </c>
      <c r="E36" s="4">
        <f t="shared" si="14"/>
        <v>0.26564429341696805</v>
      </c>
      <c r="F36" s="4">
        <f t="shared" si="14"/>
        <v>3.1967571459214701E-2</v>
      </c>
      <c r="G36" s="4">
        <f t="shared" si="14"/>
        <v>0.19955471837318214</v>
      </c>
    </row>
    <row r="37" spans="1:7" x14ac:dyDescent="0.2">
      <c r="A37" s="24" t="s">
        <v>8</v>
      </c>
      <c r="B37" s="25"/>
      <c r="C37" s="4">
        <f>((C35/C34))</f>
        <v>0.41705719675829095</v>
      </c>
      <c r="D37" s="4">
        <f t="shared" ref="D37:G37" si="15">((D35/D34))</f>
        <v>0.28405039755170658</v>
      </c>
      <c r="E37" s="4">
        <f t="shared" si="15"/>
        <v>0.35491404979053148</v>
      </c>
      <c r="F37" s="4">
        <f t="shared" si="15"/>
        <v>5.6853979741611674E-2</v>
      </c>
      <c r="G37" s="4">
        <f t="shared" si="15"/>
        <v>0.40930103245448091</v>
      </c>
    </row>
    <row r="38" spans="1:7" x14ac:dyDescent="0.2">
      <c r="A38" s="24" t="s">
        <v>16</v>
      </c>
      <c r="B38" s="25"/>
      <c r="C38" s="14">
        <f>((C35/C34)*100)</f>
        <v>41.705719675829094</v>
      </c>
      <c r="D38" s="4">
        <f t="shared" ref="D38:G38" si="16">((D35/D34)*100)</f>
        <v>28.405039755170659</v>
      </c>
      <c r="E38" s="14">
        <f t="shared" si="16"/>
        <v>35.491404979053151</v>
      </c>
      <c r="F38" s="4">
        <f t="shared" si="16"/>
        <v>5.6853979741611678</v>
      </c>
      <c r="G38" s="14">
        <f t="shared" si="16"/>
        <v>40.930103245448088</v>
      </c>
    </row>
    <row r="39" spans="1:7" x14ac:dyDescent="0.2">
      <c r="A39" s="26" t="s">
        <v>14</v>
      </c>
      <c r="B39" s="29">
        <f>B2</f>
        <v>43495</v>
      </c>
      <c r="C39" s="21">
        <f t="shared" ref="C39:G42" si="17">(C21/C25)</f>
        <v>5.215123859191656E-2</v>
      </c>
      <c r="D39" s="20">
        <f t="shared" si="17"/>
        <v>1.654041390081999</v>
      </c>
      <c r="E39" s="20">
        <f t="shared" si="17"/>
        <v>4.781920903954803</v>
      </c>
      <c r="F39" s="20">
        <f t="shared" si="17"/>
        <v>3.7993858751279426</v>
      </c>
      <c r="G39" s="20">
        <f t="shared" si="17"/>
        <v>5.0158730158730158</v>
      </c>
    </row>
    <row r="40" spans="1:7" x14ac:dyDescent="0.2">
      <c r="A40" s="27"/>
      <c r="B40" s="30"/>
      <c r="C40" s="21">
        <f t="shared" si="17"/>
        <v>0.10243597751405374</v>
      </c>
      <c r="D40" s="20">
        <f t="shared" si="17"/>
        <v>3.0714791224345364</v>
      </c>
      <c r="E40" s="20">
        <f t="shared" si="17"/>
        <v>2.5725317153888585</v>
      </c>
      <c r="F40" s="20">
        <f t="shared" si="17"/>
        <v>4.8561872909698991</v>
      </c>
      <c r="G40" s="20">
        <f t="shared" si="17"/>
        <v>6.2823984526112184</v>
      </c>
    </row>
    <row r="41" spans="1:7" x14ac:dyDescent="0.2">
      <c r="A41" s="27"/>
      <c r="B41" s="30"/>
      <c r="C41" s="20">
        <f t="shared" si="17"/>
        <v>1.3739776951672862</v>
      </c>
      <c r="D41" s="20">
        <f t="shared" si="17"/>
        <v>3.618193465727098</v>
      </c>
      <c r="E41" s="20">
        <f t="shared" si="17"/>
        <v>3.5643564356435644</v>
      </c>
      <c r="F41" s="20">
        <f t="shared" si="17"/>
        <v>4.6861143523920656</v>
      </c>
      <c r="G41" s="20">
        <f t="shared" si="17"/>
        <v>5.6983240223463696</v>
      </c>
    </row>
    <row r="42" spans="1:7" x14ac:dyDescent="0.2">
      <c r="A42" s="28"/>
      <c r="B42" s="31"/>
      <c r="C42" s="21">
        <f t="shared" si="17"/>
        <v>2.0304568527918784E-2</v>
      </c>
      <c r="D42" s="20">
        <f t="shared" si="17"/>
        <v>2.1286652078774617</v>
      </c>
      <c r="E42" s="21">
        <f t="shared" si="17"/>
        <v>21.092896174863391</v>
      </c>
      <c r="F42" s="20">
        <f t="shared" si="17"/>
        <v>5.5472901168969182</v>
      </c>
      <c r="G42" s="22">
        <f t="shared" si="17"/>
        <v>2.913080168776371</v>
      </c>
    </row>
    <row r="43" spans="1:7" x14ac:dyDescent="0.2">
      <c r="A43" s="32" t="s">
        <v>14</v>
      </c>
      <c r="B43" s="32"/>
      <c r="C43" s="5">
        <f>AVERAGE(C39:C42)</f>
        <v>0.38721736995029382</v>
      </c>
      <c r="D43" s="5">
        <f>AVERAGE(D39:D42)</f>
        <v>2.6180947965302739</v>
      </c>
      <c r="E43" s="5">
        <f>AVERAGE(E39:E42)</f>
        <v>8.0029263074626549</v>
      </c>
      <c r="F43" s="5">
        <f>AVERAGE(F39:F42)</f>
        <v>4.7222444088467066</v>
      </c>
      <c r="G43" s="5">
        <f>AVERAGE(G39:G42)</f>
        <v>4.9774189149017438</v>
      </c>
    </row>
    <row r="44" spans="1:7" x14ac:dyDescent="0.2">
      <c r="A44" s="24" t="s">
        <v>6</v>
      </c>
      <c r="B44" s="25"/>
      <c r="C44" s="6">
        <f>STDEV(C39:C42)</f>
        <v>0.65870850840397088</v>
      </c>
      <c r="D44" s="6">
        <f>STDEV(D39:D42)</f>
        <v>0.88969938515551483</v>
      </c>
      <c r="E44" s="6">
        <f>STDEV(E39:E42)</f>
        <v>8.7732980281368604</v>
      </c>
      <c r="F44" s="6">
        <f>STDEV(F39:F42)</f>
        <v>0.71916951415747687</v>
      </c>
      <c r="G44" s="6">
        <f>STDEV(G39:G42)</f>
        <v>1.4703343094249184</v>
      </c>
    </row>
    <row r="45" spans="1:7" x14ac:dyDescent="0.2">
      <c r="A45" s="24" t="s">
        <v>7</v>
      </c>
      <c r="B45" s="25"/>
      <c r="C45" s="6">
        <f t="shared" ref="C45:G45" si="18">1.96*(C44)/SQRT(4)</f>
        <v>0.64553433823589146</v>
      </c>
      <c r="D45" s="6">
        <f t="shared" si="18"/>
        <v>0.87190539745240447</v>
      </c>
      <c r="E45" s="6">
        <f t="shared" si="18"/>
        <v>8.5978320675741227</v>
      </c>
      <c r="F45" s="6">
        <f t="shared" si="18"/>
        <v>0.70478612387432737</v>
      </c>
      <c r="G45" s="6">
        <f t="shared" si="18"/>
        <v>1.4409276232364201</v>
      </c>
    </row>
    <row r="46" spans="1:7" x14ac:dyDescent="0.2">
      <c r="A46" s="24" t="s">
        <v>8</v>
      </c>
      <c r="B46" s="25"/>
      <c r="C46" s="6">
        <f>((C44/C43))</f>
        <v>1.7011336771605254</v>
      </c>
      <c r="D46" s="6">
        <f t="shared" ref="D46:G46" si="19">((D44/D43))</f>
        <v>0.33982703236514644</v>
      </c>
      <c r="E46" s="6">
        <f t="shared" si="19"/>
        <v>1.0962612538310943</v>
      </c>
      <c r="F46" s="6">
        <f t="shared" si="19"/>
        <v>0.1522940051154863</v>
      </c>
      <c r="G46" s="6">
        <f t="shared" si="19"/>
        <v>0.29540095671331362</v>
      </c>
    </row>
    <row r="47" spans="1:7" x14ac:dyDescent="0.2">
      <c r="A47" s="24" t="s">
        <v>16</v>
      </c>
      <c r="B47" s="25"/>
      <c r="C47" s="18">
        <f>((C44/C43)*100)</f>
        <v>170.11336771605255</v>
      </c>
      <c r="D47" s="19">
        <f t="shared" ref="D47:G47" si="20">((D44/D43)*100)</f>
        <v>33.982703236514645</v>
      </c>
      <c r="E47" s="18">
        <f t="shared" si="20"/>
        <v>109.62612538310943</v>
      </c>
      <c r="F47" s="6">
        <f t="shared" si="20"/>
        <v>15.229400511548629</v>
      </c>
      <c r="G47" s="6">
        <f t="shared" si="20"/>
        <v>29.540095671331361</v>
      </c>
    </row>
    <row r="48" spans="1:7" x14ac:dyDescent="0.2">
      <c r="A48" s="26" t="s">
        <v>15</v>
      </c>
      <c r="B48" s="29">
        <f>B2</f>
        <v>43495</v>
      </c>
      <c r="C48" s="11">
        <f t="shared" ref="C48:G51" si="21">(C39/$C$43)</f>
        <v>0.134682074305218</v>
      </c>
      <c r="D48" s="11">
        <f t="shared" si="21"/>
        <v>4.2716094846011803</v>
      </c>
      <c r="E48" s="11">
        <f t="shared" si="21"/>
        <v>12.349448333293124</v>
      </c>
      <c r="F48" s="11">
        <f t="shared" si="21"/>
        <v>9.8120233490962985</v>
      </c>
      <c r="G48" s="11">
        <f t="shared" si="21"/>
        <v>12.953636394247736</v>
      </c>
    </row>
    <row r="49" spans="1:7" x14ac:dyDescent="0.2">
      <c r="A49" s="27"/>
      <c r="B49" s="30">
        <v>41235</v>
      </c>
      <c r="C49" s="11">
        <f t="shared" si="21"/>
        <v>0.26454385950507131</v>
      </c>
      <c r="D49" s="11">
        <f t="shared" si="21"/>
        <v>7.9321832148924898</v>
      </c>
      <c r="E49" s="11">
        <f t="shared" si="21"/>
        <v>6.6436371790839042</v>
      </c>
      <c r="F49" s="11">
        <f t="shared" si="21"/>
        <v>12.541243414760233</v>
      </c>
      <c r="G49" s="11">
        <f t="shared" si="21"/>
        <v>16.224474778643518</v>
      </c>
    </row>
    <row r="50" spans="1:7" x14ac:dyDescent="0.2">
      <c r="A50" s="27"/>
      <c r="B50" s="30">
        <v>41235</v>
      </c>
      <c r="C50" s="11">
        <f t="shared" si="21"/>
        <v>3.5483369337064099</v>
      </c>
      <c r="D50" s="11">
        <f t="shared" si="21"/>
        <v>9.3440887380428137</v>
      </c>
      <c r="E50" s="11">
        <f t="shared" si="21"/>
        <v>9.2050530587021768</v>
      </c>
      <c r="F50" s="11">
        <f t="shared" si="21"/>
        <v>12.10202515706775</v>
      </c>
      <c r="G50" s="11">
        <f t="shared" si="21"/>
        <v>14.716085755858137</v>
      </c>
    </row>
    <row r="51" spans="1:7" x14ac:dyDescent="0.2">
      <c r="A51" s="28"/>
      <c r="B51" s="31">
        <v>41235</v>
      </c>
      <c r="C51" s="11">
        <f t="shared" si="21"/>
        <v>5.2437132483300612E-2</v>
      </c>
      <c r="D51" s="11">
        <f t="shared" si="21"/>
        <v>5.4973391512646073</v>
      </c>
      <c r="E51" s="11">
        <f t="shared" si="21"/>
        <v>54.473011315507456</v>
      </c>
      <c r="F51" s="11">
        <f t="shared" si="21"/>
        <v>14.32603634906412</v>
      </c>
      <c r="G51" s="23">
        <f t="shared" si="21"/>
        <v>7.5231133591716617</v>
      </c>
    </row>
    <row r="52" spans="1:7" x14ac:dyDescent="0.2">
      <c r="A52" s="32" t="s">
        <v>15</v>
      </c>
      <c r="B52" s="32"/>
      <c r="C52" s="5">
        <f>AVERAGE(C48:C51)</f>
        <v>1</v>
      </c>
      <c r="D52" s="5">
        <f>AVERAGE(D48:D51)</f>
        <v>6.7613051472002725</v>
      </c>
      <c r="E52" s="5">
        <f>AVERAGE(E48:E51)</f>
        <v>20.667787471646665</v>
      </c>
      <c r="F52" s="5">
        <f>AVERAGE(F48:F51)</f>
        <v>12.1953320674971</v>
      </c>
      <c r="G52" s="5">
        <f>AVERAGE(G48:G51)</f>
        <v>12.854327571980264</v>
      </c>
    </row>
    <row r="53" spans="1:7" x14ac:dyDescent="0.2">
      <c r="A53" s="24" t="s">
        <v>6</v>
      </c>
      <c r="B53" s="25"/>
      <c r="C53" s="6">
        <f>STDEV(C48:C51)</f>
        <v>1.7011336771605257</v>
      </c>
      <c r="D53" s="6">
        <f>STDEV(D48:D51)</f>
        <v>2.2976742630882603</v>
      </c>
      <c r="E53" s="6">
        <f>STDEV(E48:E51)</f>
        <v>22.657294607581967</v>
      </c>
      <c r="F53" s="6">
        <f>STDEV(F48:F51)</f>
        <v>1.8572759642724697</v>
      </c>
      <c r="G53" s="6">
        <f>STDEV(G48:G51)</f>
        <v>3.7971806626692999</v>
      </c>
    </row>
    <row r="54" spans="1:7" x14ac:dyDescent="0.2">
      <c r="A54" s="24" t="s">
        <v>7</v>
      </c>
      <c r="B54" s="25"/>
      <c r="C54" s="6">
        <f t="shared" ref="C54:G54" si="22">1.96*(C53)/SQRT(4)</f>
        <v>1.6671110036173151</v>
      </c>
      <c r="D54" s="6">
        <f t="shared" si="22"/>
        <v>2.2517207778264949</v>
      </c>
      <c r="E54" s="6">
        <f t="shared" si="22"/>
        <v>22.204148715430328</v>
      </c>
      <c r="F54" s="6">
        <f t="shared" si="22"/>
        <v>1.8201304449870201</v>
      </c>
      <c r="G54" s="6">
        <f t="shared" si="22"/>
        <v>3.7212370494159139</v>
      </c>
    </row>
    <row r="55" spans="1:7" x14ac:dyDescent="0.2">
      <c r="A55" s="24" t="s">
        <v>8</v>
      </c>
      <c r="B55" s="25"/>
      <c r="C55" s="6">
        <f>((C53/C52))</f>
        <v>1.7011336771605257</v>
      </c>
      <c r="D55" s="6">
        <f t="shared" ref="D55:G55" si="23">((D53/D52))</f>
        <v>0.33982703236514672</v>
      </c>
      <c r="E55" s="6">
        <f t="shared" si="23"/>
        <v>1.096261253831095</v>
      </c>
      <c r="F55" s="6">
        <f t="shared" si="23"/>
        <v>0.1522940051154873</v>
      </c>
      <c r="G55" s="6">
        <f t="shared" si="23"/>
        <v>0.29540095671331396</v>
      </c>
    </row>
    <row r="56" spans="1:7" x14ac:dyDescent="0.2">
      <c r="A56" s="24" t="s">
        <v>16</v>
      </c>
      <c r="B56" s="25"/>
      <c r="C56" s="18">
        <f>((C53/C52)*100)</f>
        <v>170.11336771605258</v>
      </c>
      <c r="D56" s="19">
        <f t="shared" ref="D56:G56" si="24">((D53/D52)*100)</f>
        <v>33.982703236514674</v>
      </c>
      <c r="E56" s="18">
        <f t="shared" si="24"/>
        <v>109.6261253831095</v>
      </c>
      <c r="F56" s="6">
        <f t="shared" si="24"/>
        <v>15.229400511548729</v>
      </c>
      <c r="G56" s="6">
        <f t="shared" si="24"/>
        <v>29.540095671331397</v>
      </c>
    </row>
  </sheetData>
  <mergeCells count="42">
    <mergeCell ref="D1:G1"/>
    <mergeCell ref="B2:B10"/>
    <mergeCell ref="A7:A10"/>
    <mergeCell ref="A11:B11"/>
    <mergeCell ref="A2:A6"/>
    <mergeCell ref="A36:B36"/>
    <mergeCell ref="A32:B32"/>
    <mergeCell ref="A37:B37"/>
    <mergeCell ref="A18:B18"/>
    <mergeCell ref="A1:B1"/>
    <mergeCell ref="A14:B14"/>
    <mergeCell ref="A12:B12"/>
    <mergeCell ref="A13:B13"/>
    <mergeCell ref="A15:B15"/>
    <mergeCell ref="A16:B16"/>
    <mergeCell ref="A17:B17"/>
    <mergeCell ref="A30:B30"/>
    <mergeCell ref="A31:B31"/>
    <mergeCell ref="A33:B33"/>
    <mergeCell ref="A34:B34"/>
    <mergeCell ref="A35:B35"/>
    <mergeCell ref="A20:B20"/>
    <mergeCell ref="A21:A24"/>
    <mergeCell ref="B21:B28"/>
    <mergeCell ref="A25:A28"/>
    <mergeCell ref="A29:B29"/>
    <mergeCell ref="A19:B19"/>
    <mergeCell ref="A56:B56"/>
    <mergeCell ref="A39:A42"/>
    <mergeCell ref="B39:B42"/>
    <mergeCell ref="A43:B43"/>
    <mergeCell ref="A44:B44"/>
    <mergeCell ref="A45:B45"/>
    <mergeCell ref="A47:B47"/>
    <mergeCell ref="A55:B55"/>
    <mergeCell ref="A48:A51"/>
    <mergeCell ref="B48:B51"/>
    <mergeCell ref="A52:B52"/>
    <mergeCell ref="A53:B53"/>
    <mergeCell ref="A54:B54"/>
    <mergeCell ref="A46:B46"/>
    <mergeCell ref="A38:B3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05-03-19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Antony Quiñones Camacho</dc:creator>
  <cp:lastModifiedBy>Antony Quiñones Camacho</cp:lastModifiedBy>
  <dcterms:created xsi:type="dcterms:W3CDTF">2019-03-07T17:17:59Z</dcterms:created>
  <dcterms:modified xsi:type="dcterms:W3CDTF">2019-05-14T14:53:11Z</dcterms:modified>
</cp:coreProperties>
</file>