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tonyq\Desktop\PROYECTO ESTRATÓSFERA\SOS Chromotest\Yo\07-05-19\"/>
    </mc:Choice>
  </mc:AlternateContent>
  <xr:revisionPtr revIDLastSave="0" documentId="13_ncr:1_{B1B81B1B-21F0-44FD-A2A5-9F698A9B8DE8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07-05-19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8" i="2" l="1"/>
  <c r="B39" i="2"/>
  <c r="G28" i="2"/>
  <c r="F28" i="2"/>
  <c r="E28" i="2"/>
  <c r="D28" i="2"/>
  <c r="C28" i="2"/>
  <c r="G27" i="2"/>
  <c r="F27" i="2"/>
  <c r="E27" i="2"/>
  <c r="D27" i="2"/>
  <c r="C27" i="2"/>
  <c r="G26" i="2"/>
  <c r="F26" i="2"/>
  <c r="E26" i="2"/>
  <c r="D26" i="2"/>
  <c r="C26" i="2"/>
  <c r="G25" i="2"/>
  <c r="F25" i="2"/>
  <c r="E25" i="2"/>
  <c r="D25" i="2"/>
  <c r="C25" i="2"/>
  <c r="G24" i="2"/>
  <c r="F24" i="2"/>
  <c r="F42" i="2" s="1"/>
  <c r="E24" i="2"/>
  <c r="E42" i="2" s="1"/>
  <c r="D24" i="2"/>
  <c r="D42" i="2" s="1"/>
  <c r="C24" i="2"/>
  <c r="C42" i="2" s="1"/>
  <c r="G23" i="2"/>
  <c r="G41" i="2" s="1"/>
  <c r="F23" i="2"/>
  <c r="F41" i="2" s="1"/>
  <c r="E23" i="2"/>
  <c r="E41" i="2" s="1"/>
  <c r="D23" i="2"/>
  <c r="D41" i="2" s="1"/>
  <c r="C23" i="2"/>
  <c r="C41" i="2" s="1"/>
  <c r="G22" i="2"/>
  <c r="G40" i="2" s="1"/>
  <c r="F22" i="2"/>
  <c r="F40" i="2" s="1"/>
  <c r="E22" i="2"/>
  <c r="E40" i="2" s="1"/>
  <c r="D22" i="2"/>
  <c r="D40" i="2" s="1"/>
  <c r="C22" i="2"/>
  <c r="G21" i="2"/>
  <c r="F21" i="2"/>
  <c r="F39" i="2" s="1"/>
  <c r="E21" i="2"/>
  <c r="E39" i="2" s="1"/>
  <c r="D21" i="2"/>
  <c r="D39" i="2" s="1"/>
  <c r="C21" i="2"/>
  <c r="B21" i="2"/>
  <c r="G17" i="2"/>
  <c r="G19" i="2" s="1"/>
  <c r="F17" i="2"/>
  <c r="E17" i="2"/>
  <c r="D17" i="2"/>
  <c r="C17" i="2"/>
  <c r="G16" i="2"/>
  <c r="F16" i="2"/>
  <c r="E16" i="2"/>
  <c r="D16" i="2"/>
  <c r="C16" i="2"/>
  <c r="G12" i="2"/>
  <c r="F12" i="2"/>
  <c r="E12" i="2"/>
  <c r="E14" i="2" s="1"/>
  <c r="D12" i="2"/>
  <c r="C12" i="2"/>
  <c r="G11" i="2"/>
  <c r="G15" i="2" s="1"/>
  <c r="F11" i="2"/>
  <c r="E11" i="2"/>
  <c r="D11" i="2"/>
  <c r="C11" i="2"/>
  <c r="C15" i="2" s="1"/>
  <c r="F13" i="2" l="1"/>
  <c r="F14" i="2"/>
  <c r="D18" i="2"/>
  <c r="D19" i="2"/>
  <c r="C18" i="2"/>
  <c r="C19" i="2"/>
  <c r="C13" i="2"/>
  <c r="C14" i="2"/>
  <c r="G13" i="2"/>
  <c r="G14" i="2"/>
  <c r="E19" i="2"/>
  <c r="D13" i="2"/>
  <c r="D14" i="2"/>
  <c r="F18" i="2"/>
  <c r="F19" i="2"/>
  <c r="G42" i="2"/>
  <c r="F35" i="2"/>
  <c r="E20" i="2"/>
  <c r="C20" i="2"/>
  <c r="G20" i="2"/>
  <c r="G18" i="2"/>
  <c r="E15" i="2"/>
  <c r="C29" i="2"/>
  <c r="G29" i="2"/>
  <c r="C34" i="2"/>
  <c r="G34" i="2"/>
  <c r="F20" i="2"/>
  <c r="C30" i="2"/>
  <c r="D35" i="2"/>
  <c r="C35" i="2"/>
  <c r="G35" i="2"/>
  <c r="C39" i="2"/>
  <c r="F15" i="2"/>
  <c r="E35" i="2"/>
  <c r="G39" i="2"/>
  <c r="F43" i="2"/>
  <c r="F44" i="2"/>
  <c r="D43" i="2"/>
  <c r="D44" i="2"/>
  <c r="D46" i="2" s="1"/>
  <c r="F36" i="2"/>
  <c r="E44" i="2"/>
  <c r="E46" i="2" s="1"/>
  <c r="E43" i="2"/>
  <c r="G30" i="2"/>
  <c r="E29" i="2"/>
  <c r="E34" i="2"/>
  <c r="C40" i="2"/>
  <c r="E13" i="2"/>
  <c r="D15" i="2"/>
  <c r="E18" i="2"/>
  <c r="D20" i="2"/>
  <c r="F29" i="2"/>
  <c r="E30" i="2"/>
  <c r="E32" i="2" s="1"/>
  <c r="F34" i="2"/>
  <c r="F38" i="2" s="1"/>
  <c r="D29" i="2"/>
  <c r="D34" i="2"/>
  <c r="D38" i="2" s="1"/>
  <c r="D30" i="2"/>
  <c r="D32" i="2" s="1"/>
  <c r="F30" i="2"/>
  <c r="F32" i="2" s="1"/>
  <c r="G32" i="2" l="1"/>
  <c r="G43" i="2"/>
  <c r="G36" i="2"/>
  <c r="G37" i="2"/>
  <c r="E36" i="2"/>
  <c r="E37" i="2"/>
  <c r="C36" i="2"/>
  <c r="C37" i="2"/>
  <c r="C38" i="2"/>
  <c r="C33" i="2"/>
  <c r="C32" i="2"/>
  <c r="F46" i="2"/>
  <c r="D36" i="2"/>
  <c r="D37" i="2"/>
  <c r="F37" i="2"/>
  <c r="E38" i="2"/>
  <c r="G38" i="2"/>
  <c r="G44" i="2"/>
  <c r="C44" i="2"/>
  <c r="C31" i="2"/>
  <c r="C43" i="2"/>
  <c r="G51" i="2" s="1"/>
  <c r="F33" i="2"/>
  <c r="F31" i="2"/>
  <c r="D33" i="2"/>
  <c r="D31" i="2"/>
  <c r="D45" i="2"/>
  <c r="D47" i="2"/>
  <c r="E31" i="2"/>
  <c r="E33" i="2"/>
  <c r="G31" i="2"/>
  <c r="G33" i="2"/>
  <c r="F45" i="2"/>
  <c r="F47" i="2"/>
  <c r="E47" i="2"/>
  <c r="E45" i="2"/>
  <c r="C45" i="2" l="1"/>
  <c r="C47" i="2"/>
  <c r="C46" i="2"/>
  <c r="G47" i="2"/>
  <c r="G46" i="2"/>
  <c r="G45" i="2"/>
  <c r="F48" i="2"/>
  <c r="E49" i="2"/>
  <c r="D50" i="2"/>
  <c r="G49" i="2"/>
  <c r="F50" i="2"/>
  <c r="D48" i="2"/>
  <c r="C49" i="2"/>
  <c r="E50" i="2"/>
  <c r="C51" i="2"/>
  <c r="G50" i="2"/>
  <c r="F49" i="2"/>
  <c r="D51" i="2"/>
  <c r="E51" i="2"/>
  <c r="D49" i="2"/>
  <c r="C48" i="2"/>
  <c r="C53" i="2" s="1"/>
  <c r="E48" i="2"/>
  <c r="C50" i="2"/>
  <c r="G48" i="2"/>
  <c r="G52" i="2" s="1"/>
  <c r="F51" i="2"/>
  <c r="F52" i="2"/>
  <c r="F53" i="2" l="1"/>
  <c r="D52" i="2"/>
  <c r="E52" i="2"/>
  <c r="C52" i="2"/>
  <c r="C55" i="2" s="1"/>
  <c r="E53" i="2"/>
  <c r="E55" i="2" s="1"/>
  <c r="D53" i="2"/>
  <c r="G53" i="2"/>
  <c r="G55" i="2" s="1"/>
  <c r="C54" i="2"/>
  <c r="D54" i="2" l="1"/>
  <c r="D55" i="2"/>
  <c r="F56" i="2"/>
  <c r="F55" i="2"/>
  <c r="F54" i="2"/>
  <c r="C56" i="2"/>
  <c r="E56" i="2"/>
  <c r="E54" i="2"/>
  <c r="D56" i="2"/>
  <c r="G54" i="2"/>
  <c r="G56" i="2"/>
</calcChain>
</file>

<file path=xl/sharedStrings.xml><?xml version="1.0" encoding="utf-8"?>
<sst xmlns="http://schemas.openxmlformats.org/spreadsheetml/2006/main" count="39" uniqueCount="17">
  <si>
    <t>DATOS GENOTOXICIDAD (Radiacion UVB)</t>
  </si>
  <si>
    <t>Dosis de radiacion J/m2</t>
  </si>
  <si>
    <t>Control negativo</t>
  </si>
  <si>
    <t>Bgal</t>
  </si>
  <si>
    <t>FA</t>
  </si>
  <si>
    <t>Bgal media</t>
  </si>
  <si>
    <t>Desviación estándar</t>
  </si>
  <si>
    <t>Error estándar</t>
  </si>
  <si>
    <t>Coeficiente de Variación</t>
  </si>
  <si>
    <t>Pasa media</t>
  </si>
  <si>
    <t>U.E. Bgal</t>
  </si>
  <si>
    <t>U.E. FA</t>
  </si>
  <si>
    <t>U.E Bgal media</t>
  </si>
  <si>
    <t>U.E.Pasa media</t>
  </si>
  <si>
    <t>R</t>
  </si>
  <si>
    <t>FISOS</t>
  </si>
  <si>
    <t>Coeficiente de Variación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</si>
</sst>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9" tint="0.79998168889431442"/>
        <bgColor indexed="34"/>
      </patternFill>
    </fill>
    <fill>
      <patternFill patternType="solid">
        <fgColor theme="7" tint="0.79998168889431442"/>
        <bgColor indexed="26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3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1" fillId="0" borderId="0" xfId="1"/>
    <xf numFmtId="0" fontId="2" fillId="2" borderId="3" xfId="1" applyFont="1" applyFill="1" applyBorder="1" applyAlignment="1">
      <alignment horizontal="center" vertical="center"/>
    </xf>
    <xf numFmtId="165" fontId="2" fillId="2" borderId="3" xfId="1" applyNumberFormat="1" applyFont="1" applyFill="1" applyBorder="1" applyAlignment="1">
      <alignment horizontal="center" vertical="center"/>
    </xf>
    <xf numFmtId="165" fontId="1" fillId="3" borderId="3" xfId="1" applyNumberFormat="1" applyFont="1" applyFill="1" applyBorder="1" applyAlignment="1">
      <alignment horizontal="center" vertical="center"/>
    </xf>
    <xf numFmtId="166" fontId="2" fillId="2" borderId="3" xfId="1" applyNumberFormat="1" applyFont="1" applyFill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0" fontId="2" fillId="4" borderId="3" xfId="1" applyFont="1" applyFill="1" applyBorder="1" applyAlignment="1">
      <alignment horizontal="center" vertical="center"/>
    </xf>
    <xf numFmtId="2" fontId="2" fillId="5" borderId="3" xfId="1" applyNumberFormat="1" applyFont="1" applyFill="1" applyBorder="1" applyAlignment="1">
      <alignment horizontal="center" vertical="center"/>
    </xf>
    <xf numFmtId="164" fontId="1" fillId="5" borderId="3" xfId="1" applyNumberFormat="1" applyFill="1" applyBorder="1" applyAlignment="1">
      <alignment horizontal="center" vertical="center"/>
    </xf>
    <xf numFmtId="165" fontId="1" fillId="4" borderId="3" xfId="1" applyNumberFormat="1" applyFont="1" applyFill="1" applyBorder="1" applyAlignment="1">
      <alignment horizontal="center" vertical="center"/>
    </xf>
    <xf numFmtId="166" fontId="1" fillId="4" borderId="3" xfId="1" applyNumberFormat="1" applyFont="1" applyFill="1" applyBorder="1" applyAlignment="1">
      <alignment horizontal="center" vertical="center"/>
    </xf>
    <xf numFmtId="165" fontId="1" fillId="6" borderId="3" xfId="1" applyNumberFormat="1" applyFont="1" applyFill="1" applyBorder="1" applyAlignment="1">
      <alignment horizontal="center" vertical="center"/>
    </xf>
    <xf numFmtId="166" fontId="1" fillId="6" borderId="3" xfId="1" applyNumberFormat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14" fontId="2" fillId="4" borderId="5" xfId="1" applyNumberFormat="1" applyFont="1" applyFill="1" applyBorder="1" applyAlignment="1">
      <alignment horizontal="center" vertical="center"/>
    </xf>
    <xf numFmtId="14" fontId="2" fillId="4" borderId="6" xfId="1" applyNumberFormat="1" applyFont="1" applyFill="1" applyBorder="1" applyAlignment="1">
      <alignment horizontal="center" vertical="center"/>
    </xf>
    <xf numFmtId="14" fontId="2" fillId="4" borderId="7" xfId="1" applyNumberFormat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14" fontId="2" fillId="4" borderId="3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β-</a:t>
            </a:r>
            <a:r>
              <a:rPr lang="en-US"/>
              <a:t>galactosidasa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'07-05-19'!$C$2:$G$2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'07-05-19'!$C$29:$G$29</c:f>
              <c:numCache>
                <c:formatCode>0.000</c:formatCode>
                <c:ptCount val="5"/>
                <c:pt idx="0">
                  <c:v>0.65625</c:v>
                </c:pt>
                <c:pt idx="1">
                  <c:v>5.6074999999999999</c:v>
                </c:pt>
                <c:pt idx="2">
                  <c:v>6.4824999999999999</c:v>
                </c:pt>
                <c:pt idx="3">
                  <c:v>6.5006250000000003</c:v>
                </c:pt>
                <c:pt idx="4">
                  <c:v>7.6487500000000006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3-4EA9-B8D4-0FC5258AF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9632"/>
        <c:axId val="296797672"/>
      </c:lineChart>
      <c:catAx>
        <c:axId val="29679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7672"/>
        <c:crosses val="autoZero"/>
        <c:auto val="1"/>
        <c:lblAlgn val="ctr"/>
        <c:lblOffset val="100"/>
        <c:noMultiLvlLbl val="0"/>
      </c:catAx>
      <c:valAx>
        <c:axId val="29679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B.G.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Fosfatasa</a:t>
            </a:r>
            <a:r>
              <a:rPr lang="en-US" baseline="0"/>
              <a:t> alcalina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'07-05-19'!$C$2:$G$2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'07-05-19'!$C$34:$G$34</c:f>
              <c:numCache>
                <c:formatCode>0.000</c:formatCode>
                <c:ptCount val="5"/>
                <c:pt idx="0">
                  <c:v>0.15562500000000001</c:v>
                </c:pt>
                <c:pt idx="1">
                  <c:v>3.7499999999999999E-2</c:v>
                </c:pt>
                <c:pt idx="2">
                  <c:v>0.17625000000000002</c:v>
                </c:pt>
                <c:pt idx="3">
                  <c:v>0.41374999999999995</c:v>
                </c:pt>
                <c:pt idx="4">
                  <c:v>0.12187499999999998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8-4D4D-81D2-AC2BE236C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1008"/>
        <c:axId val="296796888"/>
      </c:lineChart>
      <c:catAx>
        <c:axId val="29679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6888"/>
        <c:crosses val="autoZero"/>
        <c:auto val="1"/>
        <c:lblAlgn val="ctr"/>
        <c:lblOffset val="100"/>
        <c:noMultiLvlLbl val="0"/>
      </c:catAx>
      <c:valAx>
        <c:axId val="29679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FA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Factor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 de Inducción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9043264804548085"/>
          <c:y val="0.19585474476136386"/>
          <c:w val="0.72402036712108231"/>
          <c:h val="0.68164617725190568"/>
        </c:manualLayout>
      </c:layout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'07-05-19'!$C$2:$G$2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'07-05-19'!$C$52:$G$52</c:f>
              <c:numCache>
                <c:formatCode>0.0</c:formatCode>
                <c:ptCount val="5"/>
                <c:pt idx="0">
                  <c:v>1</c:v>
                </c:pt>
                <c:pt idx="1">
                  <c:v>40.797212580420322</c:v>
                </c:pt>
                <c:pt idx="2">
                  <c:v>22.421830102070437</c:v>
                </c:pt>
                <c:pt idx="3">
                  <c:v>7.6127820584822707</c:v>
                </c:pt>
                <c:pt idx="4">
                  <c:v>27.078436972060878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A-4A57-A152-99AC8E8E6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85520"/>
        <c:axId val="296785912"/>
      </c:lineChart>
      <c:catAx>
        <c:axId val="29678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912"/>
        <c:crosses val="autoZero"/>
        <c:auto val="1"/>
        <c:lblAlgn val="ctr"/>
        <c:lblOffset val="100"/>
        <c:noMultiLvlLbl val="0"/>
      </c:catAx>
      <c:valAx>
        <c:axId val="29678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FISOS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4762</xdr:rowOff>
    </xdr:from>
    <xdr:to>
      <xdr:col>15</xdr:col>
      <xdr:colOff>733426</xdr:colOff>
      <xdr:row>16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9525</xdr:rowOff>
    </xdr:from>
    <xdr:to>
      <xdr:col>15</xdr:col>
      <xdr:colOff>733426</xdr:colOff>
      <xdr:row>34</xdr:row>
      <xdr:rowOff>147638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37</xdr:row>
      <xdr:rowOff>9525</xdr:rowOff>
    </xdr:from>
    <xdr:to>
      <xdr:col>15</xdr:col>
      <xdr:colOff>742951</xdr:colOff>
      <xdr:row>52</xdr:row>
      <xdr:rowOff>147638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abSelected="1" workbookViewId="0">
      <selection activeCell="H38" sqref="H38"/>
    </sheetView>
  </sheetViews>
  <sheetFormatPr baseColWidth="10" defaultRowHeight="12.75" x14ac:dyDescent="0.2"/>
  <cols>
    <col min="1" max="1" width="28.140625" style="1" customWidth="1"/>
    <col min="2" max="2" width="14.5703125" style="1" customWidth="1"/>
    <col min="3" max="3" width="16.5703125" style="1" customWidth="1"/>
    <col min="4" max="16384" width="11.42578125" style="1"/>
  </cols>
  <sheetData>
    <row r="1" spans="1:7" x14ac:dyDescent="0.2">
      <c r="A1" s="16" t="s">
        <v>0</v>
      </c>
      <c r="B1" s="17"/>
      <c r="C1" s="2"/>
      <c r="D1" s="16" t="s">
        <v>1</v>
      </c>
      <c r="E1" s="18"/>
      <c r="F1" s="18"/>
      <c r="G1" s="17"/>
    </row>
    <row r="2" spans="1:7" ht="15" customHeight="1" x14ac:dyDescent="0.2">
      <c r="A2" s="24" t="s">
        <v>3</v>
      </c>
      <c r="B2" s="19">
        <v>43495</v>
      </c>
      <c r="C2" s="7" t="s">
        <v>2</v>
      </c>
      <c r="D2" s="8">
        <v>10</v>
      </c>
      <c r="E2" s="8">
        <v>20</v>
      </c>
      <c r="F2" s="8">
        <v>30</v>
      </c>
      <c r="G2" s="8">
        <v>40</v>
      </c>
    </row>
    <row r="3" spans="1:7" x14ac:dyDescent="0.2">
      <c r="A3" s="25"/>
      <c r="B3" s="20"/>
      <c r="C3" s="9">
        <v>2.58E-2</v>
      </c>
      <c r="D3" s="9">
        <v>0.22120000000000001</v>
      </c>
      <c r="E3" s="9">
        <v>0.28620000000000001</v>
      </c>
      <c r="F3" s="9">
        <v>0.26190000000000002</v>
      </c>
      <c r="G3" s="9">
        <v>0.30459999999999998</v>
      </c>
    </row>
    <row r="4" spans="1:7" x14ac:dyDescent="0.2">
      <c r="A4" s="25"/>
      <c r="B4" s="20"/>
      <c r="C4" s="9">
        <v>2.6200000000000001E-2</v>
      </c>
      <c r="D4" s="9">
        <v>0.2301</v>
      </c>
      <c r="E4" s="9">
        <v>0.23799999999999999</v>
      </c>
      <c r="F4" s="9">
        <v>0.26069999999999999</v>
      </c>
      <c r="G4" s="9">
        <v>0.30249999999999999</v>
      </c>
    </row>
    <row r="5" spans="1:7" x14ac:dyDescent="0.2">
      <c r="A5" s="25"/>
      <c r="B5" s="20"/>
      <c r="C5" s="9">
        <v>2.8500000000000001E-2</v>
      </c>
      <c r="D5" s="9">
        <v>0.22420000000000001</v>
      </c>
      <c r="E5" s="9">
        <v>0.2611</v>
      </c>
      <c r="F5" s="9">
        <v>0.26590000000000003</v>
      </c>
      <c r="G5" s="9">
        <v>0.29470000000000002</v>
      </c>
    </row>
    <row r="6" spans="1:7" x14ac:dyDescent="0.2">
      <c r="A6" s="26"/>
      <c r="B6" s="20"/>
      <c r="C6" s="9">
        <v>2.4500000000000001E-2</v>
      </c>
      <c r="D6" s="9">
        <v>0.22170000000000001</v>
      </c>
      <c r="E6" s="9">
        <v>0.25190000000000001</v>
      </c>
      <c r="F6" s="9">
        <v>0.25159999999999999</v>
      </c>
      <c r="G6" s="9">
        <v>0.32200000000000001</v>
      </c>
    </row>
    <row r="7" spans="1:7" x14ac:dyDescent="0.2">
      <c r="A7" s="22" t="s">
        <v>4</v>
      </c>
      <c r="B7" s="20"/>
      <c r="C7" s="9">
        <v>3.8E-3</v>
      </c>
      <c r="D7" s="9">
        <v>1.9E-3</v>
      </c>
      <c r="E7" s="9">
        <v>1.41E-2</v>
      </c>
      <c r="F7" s="9">
        <v>6.1999999999999998E-3</v>
      </c>
      <c r="G7" s="9">
        <v>3.3E-3</v>
      </c>
    </row>
    <row r="8" spans="1:7" x14ac:dyDescent="0.2">
      <c r="A8" s="22"/>
      <c r="B8" s="20"/>
      <c r="C8" s="9">
        <v>4.1999999999999997E-3</v>
      </c>
      <c r="D8" s="9">
        <v>5.9999999999999995E-4</v>
      </c>
      <c r="E8" s="9">
        <v>6.9999999999999999E-4</v>
      </c>
      <c r="F8" s="9">
        <v>4.5999999999999999E-3</v>
      </c>
      <c r="G8" s="9">
        <v>8.9999999999999998E-4</v>
      </c>
    </row>
    <row r="9" spans="1:7" x14ac:dyDescent="0.2">
      <c r="A9" s="22"/>
      <c r="B9" s="20"/>
      <c r="C9" s="9">
        <v>7.3000000000000001E-3</v>
      </c>
      <c r="D9" s="9">
        <v>2.3999999999999998E-3</v>
      </c>
      <c r="E9" s="9">
        <v>6.7999999999999996E-3</v>
      </c>
      <c r="F9" s="9">
        <v>6.0000000000000001E-3</v>
      </c>
      <c r="G9" s="9">
        <v>4.1999999999999997E-3</v>
      </c>
    </row>
    <row r="10" spans="1:7" x14ac:dyDescent="0.2">
      <c r="A10" s="22"/>
      <c r="B10" s="21"/>
      <c r="C10" s="9">
        <v>9.5999999999999992E-3</v>
      </c>
      <c r="D10" s="9">
        <v>1.1000000000000001E-3</v>
      </c>
      <c r="E10" s="9">
        <v>6.6E-3</v>
      </c>
      <c r="F10" s="9">
        <v>4.9399999999999999E-2</v>
      </c>
      <c r="G10" s="9">
        <v>1.11E-2</v>
      </c>
    </row>
    <row r="11" spans="1:7" x14ac:dyDescent="0.2">
      <c r="A11" s="23" t="s">
        <v>5</v>
      </c>
      <c r="B11" s="23"/>
      <c r="C11" s="3">
        <f>AVERAGE(C3:C6)</f>
        <v>2.6250000000000002E-2</v>
      </c>
      <c r="D11" s="3">
        <f t="shared" ref="D11:G11" si="0">AVERAGE(D3:D6)</f>
        <v>0.2243</v>
      </c>
      <c r="E11" s="3">
        <f t="shared" si="0"/>
        <v>0.25929999999999997</v>
      </c>
      <c r="F11" s="3">
        <f t="shared" si="0"/>
        <v>0.26002500000000001</v>
      </c>
      <c r="G11" s="3">
        <f t="shared" si="0"/>
        <v>0.30595</v>
      </c>
    </row>
    <row r="12" spans="1:7" x14ac:dyDescent="0.2">
      <c r="A12" s="27" t="s">
        <v>6</v>
      </c>
      <c r="B12" s="27"/>
      <c r="C12" s="4">
        <f t="shared" ref="C12:G12" si="1">STDEV(C3:C6)</f>
        <v>1.6663332999933317E-3</v>
      </c>
      <c r="D12" s="4">
        <f t="shared" si="1"/>
        <v>4.0832993195862215E-3</v>
      </c>
      <c r="E12" s="4">
        <f t="shared" si="1"/>
        <v>2.0292034562031155E-2</v>
      </c>
      <c r="F12" s="4">
        <f t="shared" si="1"/>
        <v>6.0406263472149013E-3</v>
      </c>
      <c r="G12" s="4">
        <f t="shared" si="1"/>
        <v>1.1516509887982557E-2</v>
      </c>
    </row>
    <row r="13" spans="1:7" x14ac:dyDescent="0.2">
      <c r="A13" s="14" t="s">
        <v>7</v>
      </c>
      <c r="B13" s="15"/>
      <c r="C13" s="4">
        <f t="shared" ref="C13:G13" si="2">1.96*(C12)/SQRT(4)</f>
        <v>1.6330066339934651E-3</v>
      </c>
      <c r="D13" s="4">
        <f t="shared" si="2"/>
        <v>4.0016333331944973E-3</v>
      </c>
      <c r="E13" s="4">
        <f t="shared" si="2"/>
        <v>1.988619387079053E-2</v>
      </c>
      <c r="F13" s="4">
        <f t="shared" si="2"/>
        <v>5.9198138202706035E-3</v>
      </c>
      <c r="G13" s="4">
        <f t="shared" si="2"/>
        <v>1.1286179690222905E-2</v>
      </c>
    </row>
    <row r="14" spans="1:7" x14ac:dyDescent="0.2">
      <c r="A14" s="14" t="s">
        <v>8</v>
      </c>
      <c r="B14" s="15"/>
      <c r="C14" s="4">
        <f>((C12/C11))</f>
        <v>6.3479363809269773E-2</v>
      </c>
      <c r="D14" s="4">
        <f t="shared" ref="D14:G14" si="3">((D12/D11))</f>
        <v>1.8204633613848512E-2</v>
      </c>
      <c r="E14" s="4">
        <f t="shared" si="3"/>
        <v>7.8256978642619199E-2</v>
      </c>
      <c r="F14" s="4">
        <f t="shared" si="3"/>
        <v>2.3230944513854056E-2</v>
      </c>
      <c r="G14" s="4">
        <f t="shared" si="3"/>
        <v>3.764180385024532E-2</v>
      </c>
    </row>
    <row r="15" spans="1:7" x14ac:dyDescent="0.2">
      <c r="A15" s="14" t="s">
        <v>16</v>
      </c>
      <c r="B15" s="15"/>
      <c r="C15" s="4">
        <f>((C12/C11)*100)</f>
        <v>6.3479363809269778</v>
      </c>
      <c r="D15" s="4">
        <f>((D12/D11)*100)</f>
        <v>1.8204633613848511</v>
      </c>
      <c r="E15" s="4">
        <f>((E12/E11)*100)</f>
        <v>7.8256978642619197</v>
      </c>
      <c r="F15" s="4">
        <f>((F12/F11)*100)</f>
        <v>2.3230944513854057</v>
      </c>
      <c r="G15" s="4">
        <f>((G12/G11)*100)</f>
        <v>3.7641803850245319</v>
      </c>
    </row>
    <row r="16" spans="1:7" x14ac:dyDescent="0.2">
      <c r="A16" s="23" t="s">
        <v>9</v>
      </c>
      <c r="B16" s="23"/>
      <c r="C16" s="3">
        <f>AVERAGE(C7:C10)</f>
        <v>6.2249999999999996E-3</v>
      </c>
      <c r="D16" s="3">
        <f>AVERAGE(D7:D10)</f>
        <v>1.5E-3</v>
      </c>
      <c r="E16" s="3">
        <f>AVERAGE(E7:E10)</f>
        <v>7.049999999999999E-3</v>
      </c>
      <c r="F16" s="3">
        <f>AVERAGE(F7:F10)</f>
        <v>1.6550000000000002E-2</v>
      </c>
      <c r="G16" s="3">
        <f>AVERAGE(G7:G10)</f>
        <v>4.875E-3</v>
      </c>
    </row>
    <row r="17" spans="1:7" x14ac:dyDescent="0.2">
      <c r="A17" s="27" t="s">
        <v>6</v>
      </c>
      <c r="B17" s="27"/>
      <c r="C17" s="4">
        <f>STDEV(C7:C10)</f>
        <v>2.7402858731648181E-3</v>
      </c>
      <c r="D17" s="4">
        <f>STDEV(D7:D10)</f>
        <v>8.0415587212098792E-4</v>
      </c>
      <c r="E17" s="4">
        <f>STDEV(E7:E10)</f>
        <v>5.4860428969036208E-3</v>
      </c>
      <c r="F17" s="4">
        <f>STDEV(F7:F10)</f>
        <v>2.1911564678650096E-2</v>
      </c>
      <c r="G17" s="4">
        <f>STDEV(G7:G10)</f>
        <v>4.3774992861221572E-3</v>
      </c>
    </row>
    <row r="18" spans="1:7" x14ac:dyDescent="0.2">
      <c r="A18" s="14" t="s">
        <v>7</v>
      </c>
      <c r="B18" s="15"/>
      <c r="C18" s="4">
        <f t="shared" ref="C18:G18" si="4">1.96*(C17)/SQRT(4)</f>
        <v>2.6854801557015216E-3</v>
      </c>
      <c r="D18" s="4">
        <f t="shared" si="4"/>
        <v>7.8807275467856813E-4</v>
      </c>
      <c r="E18" s="4">
        <f t="shared" si="4"/>
        <v>5.376322038965548E-3</v>
      </c>
      <c r="F18" s="4">
        <f t="shared" si="4"/>
        <v>2.1473333385077092E-2</v>
      </c>
      <c r="G18" s="4">
        <f t="shared" si="4"/>
        <v>4.2899493003997142E-3</v>
      </c>
    </row>
    <row r="19" spans="1:7" x14ac:dyDescent="0.2">
      <c r="A19" s="14" t="s">
        <v>8</v>
      </c>
      <c r="B19" s="15"/>
      <c r="C19" s="4">
        <f>((C17/C16))</f>
        <v>0.44020656597025193</v>
      </c>
      <c r="D19" s="4">
        <f t="shared" ref="D19:G19" si="5">((D17/D16))</f>
        <v>0.53610391474732522</v>
      </c>
      <c r="E19" s="4">
        <f t="shared" si="5"/>
        <v>0.77816211303597471</v>
      </c>
      <c r="F19" s="4">
        <f t="shared" si="5"/>
        <v>1.3239616120030269</v>
      </c>
      <c r="G19" s="4">
        <f t="shared" si="5"/>
        <v>0.89794857151223739</v>
      </c>
    </row>
    <row r="20" spans="1:7" x14ac:dyDescent="0.2">
      <c r="A20" s="14" t="s">
        <v>16</v>
      </c>
      <c r="B20" s="15"/>
      <c r="C20" s="12">
        <f>((C17/C16)*100)</f>
        <v>44.020656597025194</v>
      </c>
      <c r="D20" s="12">
        <f>((D17/D16)*100)</f>
        <v>53.610391474732523</v>
      </c>
      <c r="E20" s="12">
        <f>((E17/E16)*100)</f>
        <v>77.81621130359747</v>
      </c>
      <c r="F20" s="12">
        <f>((F17/F16)*100)</f>
        <v>132.39616120030269</v>
      </c>
      <c r="G20" s="12">
        <f>((G17/G16)*100)</f>
        <v>89.794857151223738</v>
      </c>
    </row>
    <row r="21" spans="1:7" x14ac:dyDescent="0.2">
      <c r="A21" s="22" t="s">
        <v>10</v>
      </c>
      <c r="B21" s="28">
        <f>B2</f>
        <v>43495</v>
      </c>
      <c r="C21" s="10">
        <f t="shared" ref="C21:G28" si="6">((1000*C3)/40)</f>
        <v>0.64500000000000002</v>
      </c>
      <c r="D21" s="10">
        <f t="shared" si="6"/>
        <v>5.53</v>
      </c>
      <c r="E21" s="10">
        <f t="shared" si="6"/>
        <v>7.1549999999999994</v>
      </c>
      <c r="F21" s="10">
        <f t="shared" si="6"/>
        <v>6.5475000000000012</v>
      </c>
      <c r="G21" s="10">
        <f t="shared" si="6"/>
        <v>7.6149999999999993</v>
      </c>
    </row>
    <row r="22" spans="1:7" x14ac:dyDescent="0.2">
      <c r="A22" s="22"/>
      <c r="B22" s="28"/>
      <c r="C22" s="10">
        <f t="shared" si="6"/>
        <v>0.65500000000000003</v>
      </c>
      <c r="D22" s="10">
        <f t="shared" si="6"/>
        <v>5.7524999999999995</v>
      </c>
      <c r="E22" s="10">
        <f t="shared" si="6"/>
        <v>5.95</v>
      </c>
      <c r="F22" s="10">
        <f t="shared" si="6"/>
        <v>6.5175000000000001</v>
      </c>
      <c r="G22" s="10">
        <f t="shared" si="6"/>
        <v>7.5625</v>
      </c>
    </row>
    <row r="23" spans="1:7" x14ac:dyDescent="0.2">
      <c r="A23" s="22"/>
      <c r="B23" s="28"/>
      <c r="C23" s="10">
        <f t="shared" si="6"/>
        <v>0.71250000000000002</v>
      </c>
      <c r="D23" s="10">
        <f t="shared" si="6"/>
        <v>5.6050000000000004</v>
      </c>
      <c r="E23" s="10">
        <f t="shared" si="6"/>
        <v>6.5275000000000007</v>
      </c>
      <c r="F23" s="10">
        <f t="shared" si="6"/>
        <v>6.6475000000000009</v>
      </c>
      <c r="G23" s="10">
        <f t="shared" si="6"/>
        <v>7.3675000000000015</v>
      </c>
    </row>
    <row r="24" spans="1:7" x14ac:dyDescent="0.2">
      <c r="A24" s="22"/>
      <c r="B24" s="28"/>
      <c r="C24" s="10">
        <f t="shared" si="6"/>
        <v>0.61250000000000004</v>
      </c>
      <c r="D24" s="10">
        <f t="shared" si="6"/>
        <v>5.5425000000000004</v>
      </c>
      <c r="E24" s="10">
        <f t="shared" si="6"/>
        <v>6.2975000000000003</v>
      </c>
      <c r="F24" s="10">
        <f t="shared" si="6"/>
        <v>6.29</v>
      </c>
      <c r="G24" s="10">
        <f t="shared" si="6"/>
        <v>8.0500000000000007</v>
      </c>
    </row>
    <row r="25" spans="1:7" x14ac:dyDescent="0.2">
      <c r="A25" s="22" t="s">
        <v>11</v>
      </c>
      <c r="B25" s="28"/>
      <c r="C25" s="10">
        <f t="shared" si="6"/>
        <v>9.5000000000000001E-2</v>
      </c>
      <c r="D25" s="10">
        <f t="shared" si="6"/>
        <v>4.7500000000000001E-2</v>
      </c>
      <c r="E25" s="10">
        <f t="shared" si="6"/>
        <v>0.35249999999999998</v>
      </c>
      <c r="F25" s="10">
        <f t="shared" si="6"/>
        <v>0.155</v>
      </c>
      <c r="G25" s="10">
        <f t="shared" si="6"/>
        <v>8.249999999999999E-2</v>
      </c>
    </row>
    <row r="26" spans="1:7" x14ac:dyDescent="0.2">
      <c r="A26" s="22"/>
      <c r="B26" s="28"/>
      <c r="C26" s="10">
        <f t="shared" si="6"/>
        <v>0.10500000000000001</v>
      </c>
      <c r="D26" s="10">
        <f t="shared" si="6"/>
        <v>1.4999999999999999E-2</v>
      </c>
      <c r="E26" s="10">
        <f t="shared" si="6"/>
        <v>1.7499999999999998E-2</v>
      </c>
      <c r="F26" s="10">
        <f t="shared" si="6"/>
        <v>0.11499999999999999</v>
      </c>
      <c r="G26" s="10">
        <f t="shared" si="6"/>
        <v>2.2499999999999999E-2</v>
      </c>
    </row>
    <row r="27" spans="1:7" x14ac:dyDescent="0.2">
      <c r="A27" s="22"/>
      <c r="B27" s="28"/>
      <c r="C27" s="10">
        <f t="shared" si="6"/>
        <v>0.1825</v>
      </c>
      <c r="D27" s="10">
        <f t="shared" si="6"/>
        <v>0.06</v>
      </c>
      <c r="E27" s="10">
        <f t="shared" si="6"/>
        <v>0.16999999999999998</v>
      </c>
      <c r="F27" s="10">
        <f t="shared" si="6"/>
        <v>0.15</v>
      </c>
      <c r="G27" s="10">
        <f t="shared" si="6"/>
        <v>0.10500000000000001</v>
      </c>
    </row>
    <row r="28" spans="1:7" x14ac:dyDescent="0.2">
      <c r="A28" s="22"/>
      <c r="B28" s="28"/>
      <c r="C28" s="10">
        <f t="shared" si="6"/>
        <v>0.24</v>
      </c>
      <c r="D28" s="10">
        <f t="shared" si="6"/>
        <v>2.7500000000000004E-2</v>
      </c>
      <c r="E28" s="10">
        <f t="shared" si="6"/>
        <v>0.16499999999999998</v>
      </c>
      <c r="F28" s="10">
        <f t="shared" si="6"/>
        <v>1.2349999999999999</v>
      </c>
      <c r="G28" s="10">
        <f t="shared" si="6"/>
        <v>0.27749999999999997</v>
      </c>
    </row>
    <row r="29" spans="1:7" x14ac:dyDescent="0.2">
      <c r="A29" s="23" t="s">
        <v>12</v>
      </c>
      <c r="B29" s="23"/>
      <c r="C29" s="3">
        <f t="shared" ref="C29:G29" si="7">AVERAGE(C21:C24)</f>
        <v>0.65625</v>
      </c>
      <c r="D29" s="3">
        <f t="shared" si="7"/>
        <v>5.6074999999999999</v>
      </c>
      <c r="E29" s="3">
        <f t="shared" si="7"/>
        <v>6.4824999999999999</v>
      </c>
      <c r="F29" s="3">
        <f t="shared" si="7"/>
        <v>6.5006250000000003</v>
      </c>
      <c r="G29" s="3">
        <f t="shared" si="7"/>
        <v>7.6487500000000006</v>
      </c>
    </row>
    <row r="30" spans="1:7" x14ac:dyDescent="0.2">
      <c r="A30" s="27" t="s">
        <v>6</v>
      </c>
      <c r="B30" s="27"/>
      <c r="C30" s="4">
        <f t="shared" ref="C30:G30" si="8">STDEV(C21:C24)</f>
        <v>4.1658332499833278E-2</v>
      </c>
      <c r="D30" s="4">
        <f t="shared" si="8"/>
        <v>0.10208248298965525</v>
      </c>
      <c r="E30" s="4">
        <f t="shared" si="8"/>
        <v>0.50730086405077834</v>
      </c>
      <c r="F30" s="4">
        <f t="shared" si="8"/>
        <v>0.15101565868037256</v>
      </c>
      <c r="G30" s="4">
        <f t="shared" si="8"/>
        <v>0.28791274719956378</v>
      </c>
    </row>
    <row r="31" spans="1:7" x14ac:dyDescent="0.2">
      <c r="A31" s="14" t="s">
        <v>7</v>
      </c>
      <c r="B31" s="15"/>
      <c r="C31" s="4">
        <f t="shared" ref="C31:G31" si="9">1.96*(C30)/SQRT(4)</f>
        <v>4.0825165849836614E-2</v>
      </c>
      <c r="D31" s="4">
        <f t="shared" si="9"/>
        <v>0.10004083332986215</v>
      </c>
      <c r="E31" s="4">
        <f t="shared" si="9"/>
        <v>0.49715484676976279</v>
      </c>
      <c r="F31" s="4">
        <f t="shared" si="9"/>
        <v>0.1479953455067651</v>
      </c>
      <c r="G31" s="4">
        <f t="shared" si="9"/>
        <v>0.28215449225557249</v>
      </c>
    </row>
    <row r="32" spans="1:7" x14ac:dyDescent="0.2">
      <c r="A32" s="14" t="s">
        <v>8</v>
      </c>
      <c r="B32" s="15"/>
      <c r="C32" s="4">
        <f>((C30/C29))</f>
        <v>6.3479363809269759E-2</v>
      </c>
      <c r="D32" s="4">
        <f t="shared" ref="D32:G32" si="10">((D30/D29))</f>
        <v>1.8204633613848463E-2</v>
      </c>
      <c r="E32" s="4">
        <f t="shared" si="10"/>
        <v>7.8256978642619102E-2</v>
      </c>
      <c r="F32" s="4">
        <f t="shared" si="10"/>
        <v>2.323094451385406E-2</v>
      </c>
      <c r="G32" s="4">
        <f t="shared" si="10"/>
        <v>3.7641803850245299E-2</v>
      </c>
    </row>
    <row r="33" spans="1:7" x14ac:dyDescent="0.2">
      <c r="A33" s="14" t="s">
        <v>16</v>
      </c>
      <c r="B33" s="15"/>
      <c r="C33" s="4">
        <f>((C30/C29)*100)</f>
        <v>6.347936380926976</v>
      </c>
      <c r="D33" s="4">
        <f t="shared" ref="D33:G33" si="11">((D30/D29)*100)</f>
        <v>1.8204633613848462</v>
      </c>
      <c r="E33" s="4">
        <f t="shared" si="11"/>
        <v>7.8256978642619099</v>
      </c>
      <c r="F33" s="4">
        <f t="shared" si="11"/>
        <v>2.3230944513854062</v>
      </c>
      <c r="G33" s="4">
        <f t="shared" si="11"/>
        <v>3.7641803850245301</v>
      </c>
    </row>
    <row r="34" spans="1:7" x14ac:dyDescent="0.2">
      <c r="A34" s="23" t="s">
        <v>13</v>
      </c>
      <c r="B34" s="23"/>
      <c r="C34" s="3">
        <f t="shared" ref="C34:G34" si="12">AVERAGE(C25:C28)</f>
        <v>0.15562500000000001</v>
      </c>
      <c r="D34" s="3">
        <f t="shared" si="12"/>
        <v>3.7499999999999999E-2</v>
      </c>
      <c r="E34" s="3">
        <f t="shared" si="12"/>
        <v>0.17625000000000002</v>
      </c>
      <c r="F34" s="3">
        <f t="shared" si="12"/>
        <v>0.41374999999999995</v>
      </c>
      <c r="G34" s="3">
        <f t="shared" si="12"/>
        <v>0.12187499999999998</v>
      </c>
    </row>
    <row r="35" spans="1:7" x14ac:dyDescent="0.2">
      <c r="A35" s="27" t="s">
        <v>6</v>
      </c>
      <c r="B35" s="27"/>
      <c r="C35" s="4">
        <f t="shared" ref="C35:G35" si="13">STDEV(C25:C28)</f>
        <v>6.8507146829120388E-2</v>
      </c>
      <c r="D35" s="4">
        <f t="shared" si="13"/>
        <v>2.0103896803024698E-2</v>
      </c>
      <c r="E35" s="4">
        <f t="shared" si="13"/>
        <v>0.13715107242259045</v>
      </c>
      <c r="F35" s="4">
        <f t="shared" si="13"/>
        <v>0.54778911696625243</v>
      </c>
      <c r="G35" s="4">
        <f t="shared" si="13"/>
        <v>0.10943748215305393</v>
      </c>
    </row>
    <row r="36" spans="1:7" x14ac:dyDescent="0.2">
      <c r="A36" s="14" t="s">
        <v>7</v>
      </c>
      <c r="B36" s="15"/>
      <c r="C36" s="4">
        <f t="shared" ref="C36:G36" si="14">1.96*(C35)/SQRT(4)</f>
        <v>6.7137003892537975E-2</v>
      </c>
      <c r="D36" s="4">
        <f t="shared" si="14"/>
        <v>1.9701818866964205E-2</v>
      </c>
      <c r="E36" s="4">
        <f t="shared" si="14"/>
        <v>0.13440805097413863</v>
      </c>
      <c r="F36" s="4">
        <f t="shared" si="14"/>
        <v>0.53683333462692739</v>
      </c>
      <c r="G36" s="4">
        <f t="shared" si="14"/>
        <v>0.10724873250999285</v>
      </c>
    </row>
    <row r="37" spans="1:7" x14ac:dyDescent="0.2">
      <c r="A37" s="14" t="s">
        <v>8</v>
      </c>
      <c r="B37" s="15"/>
      <c r="C37" s="4">
        <f>((C35/C34))</f>
        <v>0.44020656597025143</v>
      </c>
      <c r="D37" s="4">
        <f t="shared" ref="D37:G37" si="15">((D35/D34))</f>
        <v>0.53610391474732533</v>
      </c>
      <c r="E37" s="4">
        <f t="shared" si="15"/>
        <v>0.77816211303597405</v>
      </c>
      <c r="F37" s="4">
        <f t="shared" si="15"/>
        <v>1.3239616120030271</v>
      </c>
      <c r="G37" s="4">
        <f t="shared" si="15"/>
        <v>0.8979485715122375</v>
      </c>
    </row>
    <row r="38" spans="1:7" x14ac:dyDescent="0.2">
      <c r="A38" s="14" t="s">
        <v>16</v>
      </c>
      <c r="B38" s="15"/>
      <c r="C38" s="12">
        <f>((C35/C34)*100)</f>
        <v>44.020656597025145</v>
      </c>
      <c r="D38" s="12">
        <f t="shared" ref="D38:G38" si="16">((D35/D34)*100)</f>
        <v>53.610391474732531</v>
      </c>
      <c r="E38" s="12">
        <f t="shared" si="16"/>
        <v>77.816211303597399</v>
      </c>
      <c r="F38" s="12">
        <f t="shared" si="16"/>
        <v>132.39616120030271</v>
      </c>
      <c r="G38" s="12">
        <f t="shared" si="16"/>
        <v>89.794857151223752</v>
      </c>
    </row>
    <row r="39" spans="1:7" x14ac:dyDescent="0.2">
      <c r="A39" s="24" t="s">
        <v>14</v>
      </c>
      <c r="B39" s="19">
        <f>B2</f>
        <v>43495</v>
      </c>
      <c r="C39" s="11">
        <f t="shared" ref="C39:G42" si="17">(C21/C25)</f>
        <v>6.7894736842105265</v>
      </c>
      <c r="D39" s="11">
        <f t="shared" si="17"/>
        <v>116.42105263157895</v>
      </c>
      <c r="E39" s="11">
        <f t="shared" si="17"/>
        <v>20.297872340425531</v>
      </c>
      <c r="F39" s="11">
        <f t="shared" si="17"/>
        <v>42.241935483870975</v>
      </c>
      <c r="G39" s="11">
        <f t="shared" si="17"/>
        <v>92.303030303030312</v>
      </c>
    </row>
    <row r="40" spans="1:7" x14ac:dyDescent="0.2">
      <c r="A40" s="25"/>
      <c r="B40" s="20"/>
      <c r="C40" s="11">
        <f t="shared" si="17"/>
        <v>6.2380952380952381</v>
      </c>
      <c r="D40" s="11">
        <f t="shared" si="17"/>
        <v>383.5</v>
      </c>
      <c r="E40" s="11">
        <f t="shared" si="17"/>
        <v>340.00000000000006</v>
      </c>
      <c r="F40" s="11">
        <f t="shared" si="17"/>
        <v>56.673913043478265</v>
      </c>
      <c r="G40" s="11">
        <f t="shared" si="17"/>
        <v>336.11111111111114</v>
      </c>
    </row>
    <row r="41" spans="1:7" x14ac:dyDescent="0.2">
      <c r="A41" s="25"/>
      <c r="B41" s="20"/>
      <c r="C41" s="11">
        <f t="shared" si="17"/>
        <v>3.904109589041096</v>
      </c>
      <c r="D41" s="11">
        <f t="shared" si="17"/>
        <v>93.416666666666671</v>
      </c>
      <c r="E41" s="11">
        <f t="shared" si="17"/>
        <v>38.39705882352942</v>
      </c>
      <c r="F41" s="11">
        <f t="shared" si="17"/>
        <v>44.316666666666677</v>
      </c>
      <c r="G41" s="11">
        <f t="shared" si="17"/>
        <v>70.166666666666671</v>
      </c>
    </row>
    <row r="42" spans="1:7" x14ac:dyDescent="0.2">
      <c r="A42" s="26"/>
      <c r="B42" s="21"/>
      <c r="C42" s="11">
        <f t="shared" si="17"/>
        <v>2.5520833333333335</v>
      </c>
      <c r="D42" s="11">
        <f t="shared" si="17"/>
        <v>201.54545454545453</v>
      </c>
      <c r="E42" s="11">
        <f t="shared" si="17"/>
        <v>38.166666666666671</v>
      </c>
      <c r="F42" s="11">
        <f t="shared" si="17"/>
        <v>5.0931174089068829</v>
      </c>
      <c r="G42" s="11">
        <f t="shared" si="17"/>
        <v>29.009009009009016</v>
      </c>
    </row>
    <row r="43" spans="1:7" x14ac:dyDescent="0.2">
      <c r="A43" s="23" t="s">
        <v>14</v>
      </c>
      <c r="B43" s="23"/>
      <c r="C43" s="5">
        <f>AVERAGE(C39:C42)</f>
        <v>4.870940461170048</v>
      </c>
      <c r="D43" s="5">
        <f>AVERAGE(D39:D42)</f>
        <v>198.72079346092502</v>
      </c>
      <c r="E43" s="5">
        <f>AVERAGE(E39:E42)</f>
        <v>109.21539945765544</v>
      </c>
      <c r="F43" s="5">
        <f>AVERAGE(F39:F42)</f>
        <v>37.081408150730702</v>
      </c>
      <c r="G43" s="5">
        <f>AVERAGE(G39:G42)</f>
        <v>131.8974542724543</v>
      </c>
    </row>
    <row r="44" spans="1:7" x14ac:dyDescent="0.2">
      <c r="A44" s="14" t="s">
        <v>6</v>
      </c>
      <c r="B44" s="15"/>
      <c r="C44" s="6">
        <f>STDEV(C39:C42)</f>
        <v>1.9884451401870291</v>
      </c>
      <c r="D44" s="6">
        <f>STDEV(D39:D42)</f>
        <v>131.67325764929311</v>
      </c>
      <c r="E44" s="6">
        <f>STDEV(E39:E42)</f>
        <v>154.08982042682041</v>
      </c>
      <c r="F44" s="6">
        <f>STDEV(F39:F42)</f>
        <v>22.256811696679137</v>
      </c>
      <c r="G44" s="6">
        <f>STDEV(G39:G42)</f>
        <v>138.64542107602762</v>
      </c>
    </row>
    <row r="45" spans="1:7" x14ac:dyDescent="0.2">
      <c r="A45" s="14" t="s">
        <v>7</v>
      </c>
      <c r="B45" s="15"/>
      <c r="C45" s="6">
        <f t="shared" ref="C45:G45" si="18">1.96*(C44)/SQRT(4)</f>
        <v>1.9486762373832884</v>
      </c>
      <c r="D45" s="6">
        <f t="shared" si="18"/>
        <v>129.03979249630723</v>
      </c>
      <c r="E45" s="6">
        <f t="shared" si="18"/>
        <v>151.008024018284</v>
      </c>
      <c r="F45" s="6">
        <f t="shared" si="18"/>
        <v>21.811675462745555</v>
      </c>
      <c r="G45" s="6">
        <f t="shared" si="18"/>
        <v>135.87251265450706</v>
      </c>
    </row>
    <row r="46" spans="1:7" x14ac:dyDescent="0.2">
      <c r="A46" s="14" t="s">
        <v>8</v>
      </c>
      <c r="B46" s="15"/>
      <c r="C46" s="6">
        <f>((C44/C43))</f>
        <v>0.40822612307385603</v>
      </c>
      <c r="D46" s="6">
        <f t="shared" ref="D46:G46" si="19">((D44/D43))</f>
        <v>0.66260432718725204</v>
      </c>
      <c r="E46" s="6">
        <f t="shared" si="19"/>
        <v>1.4108799783913577</v>
      </c>
      <c r="F46" s="6">
        <f t="shared" si="19"/>
        <v>0.60021484637822631</v>
      </c>
      <c r="G46" s="6">
        <f t="shared" si="19"/>
        <v>1.051160705419184</v>
      </c>
    </row>
    <row r="47" spans="1:7" x14ac:dyDescent="0.2">
      <c r="A47" s="14" t="s">
        <v>16</v>
      </c>
      <c r="B47" s="15"/>
      <c r="C47" s="13">
        <f>((C44/C43)*100)</f>
        <v>40.822612307385604</v>
      </c>
      <c r="D47" s="13">
        <f t="shared" ref="D47:G47" si="20">((D44/D43)*100)</f>
        <v>66.260432718725198</v>
      </c>
      <c r="E47" s="13">
        <f t="shared" si="20"/>
        <v>141.08799783913577</v>
      </c>
      <c r="F47" s="13">
        <f t="shared" si="20"/>
        <v>60.021484637822631</v>
      </c>
      <c r="G47" s="13">
        <f t="shared" si="20"/>
        <v>105.1160705419184</v>
      </c>
    </row>
    <row r="48" spans="1:7" x14ac:dyDescent="0.2">
      <c r="A48" s="24" t="s">
        <v>15</v>
      </c>
      <c r="B48" s="19">
        <f>B2</f>
        <v>43495</v>
      </c>
      <c r="C48" s="11">
        <f t="shared" ref="C48:G51" si="21">(C39/$C$43)</f>
        <v>1.3938732649956531</v>
      </c>
      <c r="D48" s="11">
        <f t="shared" si="21"/>
        <v>23.901144667987474</v>
      </c>
      <c r="E48" s="11">
        <f t="shared" si="21"/>
        <v>4.1671362034159998</v>
      </c>
      <c r="F48" s="11">
        <f t="shared" si="21"/>
        <v>8.6722340009313204</v>
      </c>
      <c r="G48" s="11">
        <f t="shared" si="21"/>
        <v>18.949734869240881</v>
      </c>
    </row>
    <row r="49" spans="1:7" x14ac:dyDescent="0.2">
      <c r="A49" s="25"/>
      <c r="B49" s="20">
        <v>41235</v>
      </c>
      <c r="C49" s="11">
        <f t="shared" si="21"/>
        <v>1.2806757314781028</v>
      </c>
      <c r="D49" s="11">
        <f t="shared" si="21"/>
        <v>78.732229034037402</v>
      </c>
      <c r="E49" s="11">
        <f t="shared" si="21"/>
        <v>69.801715440867596</v>
      </c>
      <c r="F49" s="11">
        <f t="shared" si="21"/>
        <v>11.635106915239245</v>
      </c>
      <c r="G49" s="11">
        <f t="shared" si="21"/>
        <v>69.003329806740012</v>
      </c>
    </row>
    <row r="50" spans="1:7" x14ac:dyDescent="0.2">
      <c r="A50" s="25"/>
      <c r="B50" s="20">
        <v>41235</v>
      </c>
      <c r="C50" s="11">
        <f t="shared" si="21"/>
        <v>0.80151043113002662</v>
      </c>
      <c r="D50" s="11">
        <f t="shared" si="21"/>
        <v>19.178363482650138</v>
      </c>
      <c r="E50" s="11">
        <f t="shared" si="21"/>
        <v>7.8828840404889835</v>
      </c>
      <c r="F50" s="11">
        <f t="shared" si="21"/>
        <v>9.0981745763366142</v>
      </c>
      <c r="G50" s="11">
        <f t="shared" si="21"/>
        <v>14.405157941473163</v>
      </c>
    </row>
    <row r="51" spans="1:7" x14ac:dyDescent="0.2">
      <c r="A51" s="26"/>
      <c r="B51" s="21">
        <v>41235</v>
      </c>
      <c r="C51" s="11">
        <f t="shared" si="21"/>
        <v>0.52394057239621805</v>
      </c>
      <c r="D51" s="11">
        <f t="shared" si="21"/>
        <v>41.377113137006262</v>
      </c>
      <c r="E51" s="11">
        <f t="shared" si="21"/>
        <v>7.8355847235091565</v>
      </c>
      <c r="F51" s="11">
        <f t="shared" si="21"/>
        <v>1.0456127414219032</v>
      </c>
      <c r="G51" s="11">
        <f t="shared" si="21"/>
        <v>5.9555252707894457</v>
      </c>
    </row>
    <row r="52" spans="1:7" x14ac:dyDescent="0.2">
      <c r="A52" s="23" t="s">
        <v>15</v>
      </c>
      <c r="B52" s="23"/>
      <c r="C52" s="5">
        <f>AVERAGE(C48:C51)</f>
        <v>1</v>
      </c>
      <c r="D52" s="5">
        <f>AVERAGE(D48:D51)</f>
        <v>40.797212580420322</v>
      </c>
      <c r="E52" s="5">
        <f>AVERAGE(E48:E51)</f>
        <v>22.421830102070437</v>
      </c>
      <c r="F52" s="5">
        <f>AVERAGE(F48:F51)</f>
        <v>7.6127820584822707</v>
      </c>
      <c r="G52" s="5">
        <f>AVERAGE(G48:G51)</f>
        <v>27.078436972060878</v>
      </c>
    </row>
    <row r="53" spans="1:7" x14ac:dyDescent="0.2">
      <c r="A53" s="14" t="s">
        <v>6</v>
      </c>
      <c r="B53" s="15"/>
      <c r="C53" s="6">
        <f>STDEV(C48:C51)</f>
        <v>0.40822612307385647</v>
      </c>
      <c r="D53" s="6">
        <f>STDEV(D48:D51)</f>
        <v>27.032409592964683</v>
      </c>
      <c r="E53" s="6">
        <f>STDEV(E48:E51)</f>
        <v>31.634511169903842</v>
      </c>
      <c r="F53" s="6">
        <f>STDEV(F48:F51)</f>
        <v>4.5693048137428542</v>
      </c>
      <c r="G53" s="6">
        <f>STDEV(G48:G51)</f>
        <v>28.463788909200431</v>
      </c>
    </row>
    <row r="54" spans="1:7" x14ac:dyDescent="0.2">
      <c r="A54" s="14" t="s">
        <v>7</v>
      </c>
      <c r="B54" s="15"/>
      <c r="C54" s="6">
        <f t="shared" ref="C54:G54" si="22">1.96*(C53)/SQRT(4)</f>
        <v>0.40006160061237933</v>
      </c>
      <c r="D54" s="6">
        <f t="shared" si="22"/>
        <v>26.491761401105389</v>
      </c>
      <c r="E54" s="6">
        <f t="shared" si="22"/>
        <v>31.001820946505763</v>
      </c>
      <c r="F54" s="6">
        <f t="shared" si="22"/>
        <v>4.4779187174679969</v>
      </c>
      <c r="G54" s="6">
        <f t="shared" si="22"/>
        <v>27.894513131016421</v>
      </c>
    </row>
    <row r="55" spans="1:7" x14ac:dyDescent="0.2">
      <c r="A55" s="14" t="s">
        <v>8</v>
      </c>
      <c r="B55" s="15"/>
      <c r="C55" s="6">
        <f>((C53/C52))</f>
        <v>0.40822612307385647</v>
      </c>
      <c r="D55" s="6">
        <f t="shared" ref="D55:G55" si="23">((D53/D52))</f>
        <v>0.6626043271872516</v>
      </c>
      <c r="E55" s="6">
        <f t="shared" si="23"/>
        <v>1.4108799783913581</v>
      </c>
      <c r="F55" s="6">
        <f t="shared" si="23"/>
        <v>0.60021484637822642</v>
      </c>
      <c r="G55" s="6">
        <f t="shared" si="23"/>
        <v>1.0511607054191843</v>
      </c>
    </row>
    <row r="56" spans="1:7" x14ac:dyDescent="0.2">
      <c r="A56" s="14" t="s">
        <v>16</v>
      </c>
      <c r="B56" s="15"/>
      <c r="C56" s="13">
        <f>((C53/C52)*100)</f>
        <v>40.822612307385647</v>
      </c>
      <c r="D56" s="13">
        <f t="shared" ref="D56:G56" si="24">((D53/D52)*100)</f>
        <v>66.260432718725156</v>
      </c>
      <c r="E56" s="13">
        <f t="shared" si="24"/>
        <v>141.08799783913582</v>
      </c>
      <c r="F56" s="13">
        <f t="shared" si="24"/>
        <v>60.021484637822638</v>
      </c>
      <c r="G56" s="13">
        <f t="shared" si="24"/>
        <v>105.11607054191843</v>
      </c>
    </row>
  </sheetData>
  <mergeCells count="42">
    <mergeCell ref="A19:B19"/>
    <mergeCell ref="A56:B56"/>
    <mergeCell ref="A39:A42"/>
    <mergeCell ref="B39:B42"/>
    <mergeCell ref="A43:B43"/>
    <mergeCell ref="A44:B44"/>
    <mergeCell ref="A45:B45"/>
    <mergeCell ref="A47:B47"/>
    <mergeCell ref="A55:B55"/>
    <mergeCell ref="A48:A51"/>
    <mergeCell ref="B48:B51"/>
    <mergeCell ref="A52:B52"/>
    <mergeCell ref="A53:B53"/>
    <mergeCell ref="A54:B54"/>
    <mergeCell ref="A46:B46"/>
    <mergeCell ref="A38:B38"/>
    <mergeCell ref="A20:B20"/>
    <mergeCell ref="A21:A24"/>
    <mergeCell ref="B21:B28"/>
    <mergeCell ref="A25:A28"/>
    <mergeCell ref="A29:B29"/>
    <mergeCell ref="A30:B30"/>
    <mergeCell ref="A31:B31"/>
    <mergeCell ref="A33:B33"/>
    <mergeCell ref="A34:B34"/>
    <mergeCell ref="A35:B35"/>
    <mergeCell ref="A36:B36"/>
    <mergeCell ref="A32:B32"/>
    <mergeCell ref="A37:B37"/>
    <mergeCell ref="A18:B18"/>
    <mergeCell ref="A1:B1"/>
    <mergeCell ref="D1:G1"/>
    <mergeCell ref="B2:B10"/>
    <mergeCell ref="A7:A10"/>
    <mergeCell ref="A11:B11"/>
    <mergeCell ref="A2:A6"/>
    <mergeCell ref="A14:B14"/>
    <mergeCell ref="A12:B12"/>
    <mergeCell ref="A13:B13"/>
    <mergeCell ref="A15:B15"/>
    <mergeCell ref="A16:B16"/>
    <mergeCell ref="A17:B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07-05-19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Quiñones Camacho</dc:creator>
  <cp:lastModifiedBy>Antony Quiñones Camacho</cp:lastModifiedBy>
  <dcterms:created xsi:type="dcterms:W3CDTF">2019-03-07T17:17:59Z</dcterms:created>
  <dcterms:modified xsi:type="dcterms:W3CDTF">2019-05-14T15:06:10Z</dcterms:modified>
</cp:coreProperties>
</file>