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onyq\Desktop\PROYECTO ESTRATÓSFERA\SOS Chromotest\Yo\07-05-19\"/>
    </mc:Choice>
  </mc:AlternateContent>
  <xr:revisionPtr revIDLastSave="0" documentId="13_ncr:1_{8F366A46-C4E5-4C45-B5BB-36DF1F20DC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UV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" i="2" l="1"/>
  <c r="B35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G23" i="2"/>
  <c r="F23" i="2"/>
  <c r="E23" i="2"/>
  <c r="D23" i="2"/>
  <c r="C23" i="2"/>
  <c r="G22" i="2"/>
  <c r="G38" i="2" s="1"/>
  <c r="F22" i="2"/>
  <c r="F38" i="2" s="1"/>
  <c r="E22" i="2"/>
  <c r="E38" i="2" s="1"/>
  <c r="D22" i="2"/>
  <c r="D38" i="2" s="1"/>
  <c r="C22" i="2"/>
  <c r="C38" i="2" s="1"/>
  <c r="G21" i="2"/>
  <c r="G37" i="2" s="1"/>
  <c r="F21" i="2"/>
  <c r="F37" i="2" s="1"/>
  <c r="E21" i="2"/>
  <c r="E37" i="2" s="1"/>
  <c r="D21" i="2"/>
  <c r="D37" i="2" s="1"/>
  <c r="C21" i="2"/>
  <c r="C37" i="2" s="1"/>
  <c r="G20" i="2"/>
  <c r="G36" i="2" s="1"/>
  <c r="F20" i="2"/>
  <c r="F36" i="2" s="1"/>
  <c r="E20" i="2"/>
  <c r="E36" i="2" s="1"/>
  <c r="D20" i="2"/>
  <c r="D36" i="2" s="1"/>
  <c r="C20" i="2"/>
  <c r="G19" i="2"/>
  <c r="F19" i="2"/>
  <c r="F35" i="2" s="1"/>
  <c r="E19" i="2"/>
  <c r="E35" i="2" s="1"/>
  <c r="D19" i="2"/>
  <c r="D35" i="2" s="1"/>
  <c r="C19" i="2"/>
  <c r="B19" i="2"/>
  <c r="G16" i="2"/>
  <c r="F16" i="2"/>
  <c r="F17" i="2" s="1"/>
  <c r="E16" i="2"/>
  <c r="D16" i="2"/>
  <c r="D17" i="2" s="1"/>
  <c r="C16" i="2"/>
  <c r="C17" i="2" s="1"/>
  <c r="G15" i="2"/>
  <c r="F15" i="2"/>
  <c r="E15" i="2"/>
  <c r="D15" i="2"/>
  <c r="C15" i="2"/>
  <c r="G12" i="2"/>
  <c r="G13" i="2" s="1"/>
  <c r="F12" i="2"/>
  <c r="F13" i="2" s="1"/>
  <c r="E12" i="2"/>
  <c r="D12" i="2"/>
  <c r="D13" i="2" s="1"/>
  <c r="C12" i="2"/>
  <c r="C13" i="2" s="1"/>
  <c r="G11" i="2"/>
  <c r="G14" i="2" s="1"/>
  <c r="F11" i="2"/>
  <c r="E11" i="2"/>
  <c r="D11" i="2"/>
  <c r="C11" i="2"/>
  <c r="C14" i="2" s="1"/>
  <c r="F32" i="2" l="1"/>
  <c r="E18" i="2"/>
  <c r="C18" i="2"/>
  <c r="G18" i="2"/>
  <c r="G17" i="2"/>
  <c r="E14" i="2"/>
  <c r="C27" i="2"/>
  <c r="G27" i="2"/>
  <c r="C31" i="2"/>
  <c r="G31" i="2"/>
  <c r="F18" i="2"/>
  <c r="C28" i="2"/>
  <c r="D32" i="2"/>
  <c r="D33" i="2" s="1"/>
  <c r="C32" i="2"/>
  <c r="C33" i="2" s="1"/>
  <c r="G32" i="2"/>
  <c r="G33" i="2" s="1"/>
  <c r="C35" i="2"/>
  <c r="F14" i="2"/>
  <c r="E32" i="2"/>
  <c r="E33" i="2" s="1"/>
  <c r="G35" i="2"/>
  <c r="G39" i="2" s="1"/>
  <c r="F39" i="2"/>
  <c r="F40" i="2"/>
  <c r="D39" i="2"/>
  <c r="D40" i="2"/>
  <c r="G34" i="2"/>
  <c r="F33" i="2"/>
  <c r="E40" i="2"/>
  <c r="E39" i="2"/>
  <c r="G28" i="2"/>
  <c r="E27" i="2"/>
  <c r="E31" i="2"/>
  <c r="E34" i="2" s="1"/>
  <c r="C36" i="2"/>
  <c r="E13" i="2"/>
  <c r="D14" i="2"/>
  <c r="E17" i="2"/>
  <c r="D18" i="2"/>
  <c r="F27" i="2"/>
  <c r="E28" i="2"/>
  <c r="F31" i="2"/>
  <c r="F34" i="2" s="1"/>
  <c r="D27" i="2"/>
  <c r="D31" i="2"/>
  <c r="D34" i="2" s="1"/>
  <c r="D28" i="2"/>
  <c r="F28" i="2"/>
  <c r="G40" i="2" l="1"/>
  <c r="C34" i="2"/>
  <c r="C40" i="2"/>
  <c r="C41" i="2" s="1"/>
  <c r="C30" i="2"/>
  <c r="C29" i="2"/>
  <c r="C39" i="2"/>
  <c r="G46" i="2" s="1"/>
  <c r="F30" i="2"/>
  <c r="F29" i="2"/>
  <c r="D30" i="2"/>
  <c r="D29" i="2"/>
  <c r="G42" i="2"/>
  <c r="G41" i="2"/>
  <c r="D41" i="2"/>
  <c r="D42" i="2"/>
  <c r="F43" i="2"/>
  <c r="E29" i="2"/>
  <c r="E30" i="2"/>
  <c r="G29" i="2"/>
  <c r="G30" i="2"/>
  <c r="D45" i="2"/>
  <c r="F41" i="2"/>
  <c r="F42" i="2"/>
  <c r="E42" i="2"/>
  <c r="E41" i="2"/>
  <c r="E44" i="2"/>
  <c r="G44" i="2" l="1"/>
  <c r="F45" i="2"/>
  <c r="D43" i="2"/>
  <c r="C44" i="2"/>
  <c r="E45" i="2"/>
  <c r="C46" i="2"/>
  <c r="G45" i="2"/>
  <c r="F44" i="2"/>
  <c r="D46" i="2"/>
  <c r="E46" i="2"/>
  <c r="D44" i="2"/>
  <c r="C43" i="2"/>
  <c r="E43" i="2"/>
  <c r="C45" i="2"/>
  <c r="G43" i="2"/>
  <c r="G47" i="2" s="1"/>
  <c r="F46" i="2"/>
  <c r="C42" i="2"/>
  <c r="F48" i="2" l="1"/>
  <c r="F47" i="2"/>
  <c r="C48" i="2"/>
  <c r="D47" i="2"/>
  <c r="E47" i="2"/>
  <c r="C47" i="2"/>
  <c r="E48" i="2"/>
  <c r="D48" i="2"/>
  <c r="D49" i="2" s="1"/>
  <c r="G48" i="2"/>
  <c r="F50" i="2"/>
  <c r="F49" i="2"/>
  <c r="C49" i="2"/>
  <c r="C50" i="2" l="1"/>
  <c r="E50" i="2"/>
  <c r="E49" i="2"/>
  <c r="D50" i="2"/>
  <c r="G49" i="2"/>
  <c r="G50" i="2"/>
</calcChain>
</file>

<file path=xl/sharedStrings.xml><?xml version="1.0" encoding="utf-8"?>
<sst xmlns="http://schemas.openxmlformats.org/spreadsheetml/2006/main" count="33" uniqueCount="16">
  <si>
    <t>DATOS GENOTOXICIDAD (Radiacion UVB)</t>
  </si>
  <si>
    <t>Dosis de radiacion J/m2</t>
  </si>
  <si>
    <t>Control negativo</t>
  </si>
  <si>
    <t>Bgal</t>
  </si>
  <si>
    <t>FA</t>
  </si>
  <si>
    <t>Bgal media</t>
  </si>
  <si>
    <t>Desviación estándar</t>
  </si>
  <si>
    <t>Error estándar</t>
  </si>
  <si>
    <t>Coeficiente de Variación</t>
  </si>
  <si>
    <t>Pasa media</t>
  </si>
  <si>
    <t>U.E. Bgal</t>
  </si>
  <si>
    <t>U.E. FA</t>
  </si>
  <si>
    <t>U.E Bgal media</t>
  </si>
  <si>
    <t>U.E.Pasa media</t>
  </si>
  <si>
    <t>R</t>
  </si>
  <si>
    <t>FISOS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</si>
</sst>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9" tint="0.79998168889431442"/>
        <bgColor indexed="34"/>
      </patternFill>
    </fill>
    <fill>
      <patternFill patternType="solid">
        <fgColor theme="7" tint="0.79998168889431442"/>
        <bgColor indexed="26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2" borderId="3" xfId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/>
    </xf>
    <xf numFmtId="165" fontId="1" fillId="3" borderId="3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/>
    </xf>
    <xf numFmtId="166" fontId="1" fillId="3" borderId="3" xfId="1" applyNumberFormat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2" fontId="2" fillId="5" borderId="3" xfId="1" applyNumberFormat="1" applyFont="1" applyFill="1" applyBorder="1" applyAlignment="1">
      <alignment horizontal="center" vertical="center"/>
    </xf>
    <xf numFmtId="164" fontId="1" fillId="5" borderId="3" xfId="1" applyNumberFormat="1" applyFill="1" applyBorder="1" applyAlignment="1">
      <alignment horizontal="center" vertical="center"/>
    </xf>
    <xf numFmtId="165" fontId="1" fillId="4" borderId="3" xfId="1" applyNumberFormat="1" applyFont="1" applyFill="1" applyBorder="1" applyAlignment="1">
      <alignment horizontal="center" vertical="center"/>
    </xf>
    <xf numFmtId="166" fontId="1" fillId="4" borderId="3" xfId="1" applyNumberFormat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14" fontId="2" fillId="4" borderId="5" xfId="1" applyNumberFormat="1" applyFont="1" applyFill="1" applyBorder="1" applyAlignment="1">
      <alignment horizontal="center" vertical="center"/>
    </xf>
    <xf numFmtId="14" fontId="2" fillId="4" borderId="6" xfId="1" applyNumberFormat="1" applyFont="1" applyFill="1" applyBorder="1" applyAlignment="1">
      <alignment horizontal="center" vertical="center"/>
    </xf>
    <xf numFmtId="14" fontId="2" fillId="4" borderId="7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14" fontId="2" fillId="4" borderId="3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β-</a:t>
            </a:r>
            <a:r>
              <a:rPr lang="en-US"/>
              <a:t>galactosidasa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RUVB!$C$27:$G$27</c:f>
              <c:numCache>
                <c:formatCode>0.000</c:formatCode>
                <c:ptCount val="5"/>
                <c:pt idx="0">
                  <c:v>0.6568750000000001</c:v>
                </c:pt>
                <c:pt idx="1">
                  <c:v>5.6081250000000002</c:v>
                </c:pt>
                <c:pt idx="2">
                  <c:v>6.4831249999999994</c:v>
                </c:pt>
                <c:pt idx="3">
                  <c:v>6.5012500000000006</c:v>
                </c:pt>
                <c:pt idx="4">
                  <c:v>7.649375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4-47D6-8D56-8495B0DE2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99632"/>
        <c:axId val="296797672"/>
      </c:lineChart>
      <c:catAx>
        <c:axId val="29679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7672"/>
        <c:crosses val="autoZero"/>
        <c:auto val="1"/>
        <c:lblAlgn val="ctr"/>
        <c:lblOffset val="100"/>
        <c:noMultiLvlLbl val="0"/>
      </c:catAx>
      <c:valAx>
        <c:axId val="29679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U.E. B.G.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Fosfatasa</a:t>
            </a:r>
            <a:r>
              <a:rPr lang="en-US" baseline="0"/>
              <a:t> alcalina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RUVB!$C$31:$G$31</c:f>
              <c:numCache>
                <c:formatCode>0.000</c:formatCode>
                <c:ptCount val="5"/>
                <c:pt idx="0">
                  <c:v>0.15562499999999996</c:v>
                </c:pt>
                <c:pt idx="1">
                  <c:v>3.7500000000000033E-2</c:v>
                </c:pt>
                <c:pt idx="2">
                  <c:v>0.17624999999999991</c:v>
                </c:pt>
                <c:pt idx="3">
                  <c:v>0.41374999999999984</c:v>
                </c:pt>
                <c:pt idx="4">
                  <c:v>0.12187499999999994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0-4E3D-B05A-5B8601DBE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91008"/>
        <c:axId val="296796888"/>
      </c:lineChart>
      <c:catAx>
        <c:axId val="29679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6888"/>
        <c:crosses val="autoZero"/>
        <c:auto val="1"/>
        <c:lblAlgn val="ctr"/>
        <c:lblOffset val="100"/>
        <c:noMultiLvlLbl val="0"/>
      </c:catAx>
      <c:valAx>
        <c:axId val="29679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U.E. FA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cs typeface="Calibri" panose="020F0502020204030204" pitchFamily="34" charset="0"/>
              </a:rPr>
              <a:t>Factor</a:t>
            </a:r>
            <a:r>
              <a:rPr lang="en-US" baseline="0">
                <a:latin typeface="Calibri" panose="020F0502020204030204" pitchFamily="34" charset="0"/>
                <a:cs typeface="Calibri" panose="020F0502020204030204" pitchFamily="34" charset="0"/>
              </a:rPr>
              <a:t> de Inducción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043264804548085"/>
          <c:y val="0.19585474476136386"/>
          <c:w val="0.72402036712108231"/>
          <c:h val="0.68164617725190568"/>
        </c:manualLayout>
      </c:layout>
      <c:lineChart>
        <c:grouping val="standard"/>
        <c:varyColors val="0"/>
        <c:ser>
          <c:idx val="0"/>
          <c:order val="0"/>
          <c:tx>
            <c:v>30-01-19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RUVB!$C$2:$G$2</c:f>
              <c:strCache>
                <c:ptCount val="5"/>
                <c:pt idx="0">
                  <c:v>Control negativo</c:v>
                </c:pt>
                <c:pt idx="1">
                  <c:v>10,00</c:v>
                </c:pt>
                <c:pt idx="2">
                  <c:v>20,00</c:v>
                </c:pt>
                <c:pt idx="3">
                  <c:v>30,00</c:v>
                </c:pt>
                <c:pt idx="4">
                  <c:v>40,00</c:v>
                </c:pt>
              </c:strCache>
            </c:strRef>
          </c:cat>
          <c:val>
            <c:numRef>
              <c:f>RUVB!$C$47:$G$47</c:f>
              <c:numCache>
                <c:formatCode>0.0</c:formatCode>
                <c:ptCount val="5"/>
                <c:pt idx="0">
                  <c:v>1.0000000000000002</c:v>
                </c:pt>
                <c:pt idx="1">
                  <c:v>40.762896974962921</c:v>
                </c:pt>
                <c:pt idx="2">
                  <c:v>22.402796424858849</c:v>
                </c:pt>
                <c:pt idx="3">
                  <c:v>7.6062620853260601</c:v>
                </c:pt>
                <c:pt idx="4">
                  <c:v>27.054900197734298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E-4887-A743-B16F30C40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785520"/>
        <c:axId val="296785912"/>
      </c:lineChart>
      <c:catAx>
        <c:axId val="2967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85912"/>
        <c:crosses val="autoZero"/>
        <c:auto val="1"/>
        <c:lblAlgn val="ctr"/>
        <c:lblOffset val="100"/>
        <c:noMultiLvlLbl val="0"/>
      </c:catAx>
      <c:valAx>
        <c:axId val="29678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FISOS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67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317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4762</xdr:rowOff>
    </xdr:from>
    <xdr:to>
      <xdr:col>15</xdr:col>
      <xdr:colOff>733426</xdr:colOff>
      <xdr:row>15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9525</xdr:rowOff>
    </xdr:from>
    <xdr:to>
      <xdr:col>15</xdr:col>
      <xdr:colOff>733426</xdr:colOff>
      <xdr:row>31</xdr:row>
      <xdr:rowOff>147638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33</xdr:row>
      <xdr:rowOff>9525</xdr:rowOff>
    </xdr:from>
    <xdr:to>
      <xdr:col>15</xdr:col>
      <xdr:colOff>742951</xdr:colOff>
      <xdr:row>47</xdr:row>
      <xdr:rowOff>147638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C7" sqref="C7:G10"/>
    </sheetView>
  </sheetViews>
  <sheetFormatPr baseColWidth="10" defaultRowHeight="12.75" x14ac:dyDescent="0.2"/>
  <cols>
    <col min="1" max="1" width="28.140625" style="1" customWidth="1"/>
    <col min="2" max="2" width="14.5703125" style="1" customWidth="1"/>
    <col min="3" max="3" width="16.5703125" style="1" customWidth="1"/>
    <col min="4" max="16384" width="11.42578125" style="1"/>
  </cols>
  <sheetData>
    <row r="1" spans="1:7" x14ac:dyDescent="0.2">
      <c r="A1" s="24" t="s">
        <v>0</v>
      </c>
      <c r="B1" s="25"/>
      <c r="C1" s="2"/>
      <c r="D1" s="24" t="s">
        <v>1</v>
      </c>
      <c r="E1" s="26"/>
      <c r="F1" s="26"/>
      <c r="G1" s="25"/>
    </row>
    <row r="2" spans="1:7" ht="15" customHeight="1" x14ac:dyDescent="0.2">
      <c r="A2" s="12" t="s">
        <v>3</v>
      </c>
      <c r="B2" s="15">
        <v>43495</v>
      </c>
      <c r="C2" s="7" t="s">
        <v>2</v>
      </c>
      <c r="D2" s="8">
        <v>10</v>
      </c>
      <c r="E2" s="8">
        <v>20</v>
      </c>
      <c r="F2" s="8">
        <v>30</v>
      </c>
      <c r="G2" s="8">
        <v>40</v>
      </c>
    </row>
    <row r="3" spans="1:7" x14ac:dyDescent="0.2">
      <c r="A3" s="13"/>
      <c r="B3" s="16"/>
      <c r="C3" s="9">
        <v>2.5825000000000001E-2</v>
      </c>
      <c r="D3" s="9">
        <v>0.221225</v>
      </c>
      <c r="E3" s="9">
        <v>0.28622500000000001</v>
      </c>
      <c r="F3" s="9">
        <v>0.26192500000000002</v>
      </c>
      <c r="G3" s="9">
        <v>0.30462499999999998</v>
      </c>
    </row>
    <row r="4" spans="1:7" x14ac:dyDescent="0.2">
      <c r="A4" s="13"/>
      <c r="B4" s="16"/>
      <c r="C4" s="9">
        <v>2.6224999999999998E-2</v>
      </c>
      <c r="D4" s="9">
        <v>0.230125</v>
      </c>
      <c r="E4" s="9">
        <v>0.23802499999999999</v>
      </c>
      <c r="F4" s="9">
        <v>0.26072499999999998</v>
      </c>
      <c r="G4" s="9">
        <v>0.30252499999999999</v>
      </c>
    </row>
    <row r="5" spans="1:7" x14ac:dyDescent="0.2">
      <c r="A5" s="13"/>
      <c r="B5" s="16"/>
      <c r="C5" s="9">
        <v>2.8524999999999998E-2</v>
      </c>
      <c r="D5" s="9">
        <v>0.22422500000000001</v>
      </c>
      <c r="E5" s="9">
        <v>0.261125</v>
      </c>
      <c r="F5" s="9">
        <v>0.26592500000000002</v>
      </c>
      <c r="G5" s="9">
        <v>0.29472500000000001</v>
      </c>
    </row>
    <row r="6" spans="1:7" x14ac:dyDescent="0.2">
      <c r="A6" s="14"/>
      <c r="B6" s="16"/>
      <c r="C6" s="9">
        <v>2.4525000000000002E-2</v>
      </c>
      <c r="D6" s="9">
        <v>0.22172500000000001</v>
      </c>
      <c r="E6" s="9">
        <v>0.25192500000000001</v>
      </c>
      <c r="F6" s="9">
        <v>0.25162499999999999</v>
      </c>
      <c r="G6" s="9">
        <v>0.32202500000000001</v>
      </c>
    </row>
    <row r="7" spans="1:7" x14ac:dyDescent="0.2">
      <c r="A7" s="22" t="s">
        <v>4</v>
      </c>
      <c r="B7" s="16"/>
      <c r="C7" s="9">
        <v>3.7999999999999978E-3</v>
      </c>
      <c r="D7" s="9">
        <v>1.8999999999999989E-3</v>
      </c>
      <c r="E7" s="9">
        <v>1.4100000000000001E-2</v>
      </c>
      <c r="F7" s="9">
        <v>6.1999999999999972E-3</v>
      </c>
      <c r="G7" s="9">
        <v>3.2999999999999974E-3</v>
      </c>
    </row>
    <row r="8" spans="1:7" x14ac:dyDescent="0.2">
      <c r="A8" s="22"/>
      <c r="B8" s="16"/>
      <c r="C8" s="9">
        <v>4.1999999999999954E-3</v>
      </c>
      <c r="D8" s="9">
        <v>6.0000000000000331E-4</v>
      </c>
      <c r="E8" s="9">
        <v>6.999999999999923E-4</v>
      </c>
      <c r="F8" s="9">
        <v>4.599999999999993E-3</v>
      </c>
      <c r="G8" s="9">
        <v>8.9999999999999802E-4</v>
      </c>
    </row>
    <row r="9" spans="1:7" x14ac:dyDescent="0.2">
      <c r="A9" s="22"/>
      <c r="B9" s="16"/>
      <c r="C9" s="9">
        <v>7.3000000000000009E-3</v>
      </c>
      <c r="D9" s="9">
        <v>2.3999999999999994E-3</v>
      </c>
      <c r="E9" s="9">
        <v>6.8000000000000005E-3</v>
      </c>
      <c r="F9" s="9">
        <v>5.9999999999999915E-3</v>
      </c>
      <c r="G9" s="9">
        <v>4.1999999999999954E-3</v>
      </c>
    </row>
    <row r="10" spans="1:7" x14ac:dyDescent="0.2">
      <c r="A10" s="22"/>
      <c r="B10" s="17"/>
      <c r="C10" s="9">
        <v>9.5999999999999974E-3</v>
      </c>
      <c r="D10" s="9">
        <v>1.1000000000000038E-3</v>
      </c>
      <c r="E10" s="9">
        <v>6.5999999999999948E-3</v>
      </c>
      <c r="F10" s="9">
        <v>4.9399999999999999E-2</v>
      </c>
      <c r="G10" s="9">
        <v>1.1099999999999999E-2</v>
      </c>
    </row>
    <row r="11" spans="1:7" x14ac:dyDescent="0.2">
      <c r="A11" s="18" t="s">
        <v>5</v>
      </c>
      <c r="B11" s="18"/>
      <c r="C11" s="3">
        <f>AVERAGE(C3:C6)</f>
        <v>2.6275E-2</v>
      </c>
      <c r="D11" s="3">
        <f t="shared" ref="D11:G11" si="0">AVERAGE(D3:D6)</f>
        <v>0.224325</v>
      </c>
      <c r="E11" s="3">
        <f t="shared" si="0"/>
        <v>0.25932499999999997</v>
      </c>
      <c r="F11" s="3">
        <f t="shared" si="0"/>
        <v>0.26005</v>
      </c>
      <c r="G11" s="3">
        <f t="shared" si="0"/>
        <v>0.305975</v>
      </c>
    </row>
    <row r="12" spans="1:7" x14ac:dyDescent="0.2">
      <c r="A12" s="21" t="s">
        <v>6</v>
      </c>
      <c r="B12" s="21"/>
      <c r="C12" s="4">
        <f t="shared" ref="C12:G12" si="1">STDEV(C3:C6)</f>
        <v>1.6663332999933302E-3</v>
      </c>
      <c r="D12" s="4">
        <f t="shared" si="1"/>
        <v>4.0832993195862215E-3</v>
      </c>
      <c r="E12" s="4">
        <f t="shared" si="1"/>
        <v>2.0292034562031155E-2</v>
      </c>
      <c r="F12" s="4">
        <f t="shared" si="1"/>
        <v>6.0406263472149013E-3</v>
      </c>
      <c r="G12" s="4">
        <f t="shared" si="1"/>
        <v>1.1516509887982557E-2</v>
      </c>
    </row>
    <row r="13" spans="1:7" x14ac:dyDescent="0.2">
      <c r="A13" s="19" t="s">
        <v>7</v>
      </c>
      <c r="B13" s="20"/>
      <c r="C13" s="4">
        <f t="shared" ref="C13:G13" si="2">1.96*(C12)/SQRT(4)</f>
        <v>1.6330066339934636E-3</v>
      </c>
      <c r="D13" s="4">
        <f t="shared" si="2"/>
        <v>4.0016333331944973E-3</v>
      </c>
      <c r="E13" s="4">
        <f t="shared" si="2"/>
        <v>1.988619387079053E-2</v>
      </c>
      <c r="F13" s="4">
        <f t="shared" si="2"/>
        <v>5.9198138202706035E-3</v>
      </c>
      <c r="G13" s="4">
        <f t="shared" si="2"/>
        <v>1.1286179690222905E-2</v>
      </c>
    </row>
    <row r="14" spans="1:7" x14ac:dyDescent="0.2">
      <c r="A14" s="19" t="s">
        <v>8</v>
      </c>
      <c r="B14" s="20"/>
      <c r="C14" s="4">
        <f>((C12/C11)*100)</f>
        <v>6.3418964795179074</v>
      </c>
      <c r="D14" s="4">
        <f t="shared" ref="D14:G14" si="3">((D12/D11)*100)</f>
        <v>1.8202604790309689</v>
      </c>
      <c r="E14" s="4">
        <f t="shared" si="3"/>
        <v>7.824943434698219</v>
      </c>
      <c r="F14" s="4">
        <f t="shared" si="3"/>
        <v>2.3228711198672953</v>
      </c>
      <c r="G14" s="4">
        <f t="shared" si="3"/>
        <v>3.7638728288201833</v>
      </c>
    </row>
    <row r="15" spans="1:7" x14ac:dyDescent="0.2">
      <c r="A15" s="18" t="s">
        <v>9</v>
      </c>
      <c r="B15" s="18"/>
      <c r="C15" s="3">
        <f t="shared" ref="C15:G15" si="4">AVERAGE(C7:C10)</f>
        <v>6.2249999999999979E-3</v>
      </c>
      <c r="D15" s="3">
        <f t="shared" si="4"/>
        <v>1.5000000000000013E-3</v>
      </c>
      <c r="E15" s="3">
        <f t="shared" si="4"/>
        <v>7.0499999999999972E-3</v>
      </c>
      <c r="F15" s="3">
        <f t="shared" si="4"/>
        <v>1.6549999999999995E-2</v>
      </c>
      <c r="G15" s="3">
        <f t="shared" si="4"/>
        <v>4.8749999999999974E-3</v>
      </c>
    </row>
    <row r="16" spans="1:7" x14ac:dyDescent="0.2">
      <c r="A16" s="21" t="s">
        <v>6</v>
      </c>
      <c r="B16" s="21"/>
      <c r="C16" s="4">
        <f t="shared" ref="C16:G16" si="5">STDEV(C7:C10)</f>
        <v>2.7402858731648181E-3</v>
      </c>
      <c r="D16" s="4">
        <f t="shared" si="5"/>
        <v>8.0415587212098565E-4</v>
      </c>
      <c r="E16" s="4">
        <f t="shared" si="5"/>
        <v>5.4860428969036243E-3</v>
      </c>
      <c r="F16" s="4">
        <f t="shared" si="5"/>
        <v>2.1911564678650103E-2</v>
      </c>
      <c r="G16" s="4">
        <f t="shared" si="5"/>
        <v>4.3774992861221589E-3</v>
      </c>
    </row>
    <row r="17" spans="1:7" x14ac:dyDescent="0.2">
      <c r="A17" s="19" t="s">
        <v>7</v>
      </c>
      <c r="B17" s="20"/>
      <c r="C17" s="4">
        <f t="shared" ref="C17:G17" si="6">1.96*(C16)/SQRT(4)</f>
        <v>2.6854801557015216E-3</v>
      </c>
      <c r="D17" s="4">
        <f t="shared" si="6"/>
        <v>7.8807275467856596E-4</v>
      </c>
      <c r="E17" s="4">
        <f t="shared" si="6"/>
        <v>5.3763220389655515E-3</v>
      </c>
      <c r="F17" s="4">
        <f t="shared" si="6"/>
        <v>2.1473333385077099E-2</v>
      </c>
      <c r="G17" s="4">
        <f t="shared" si="6"/>
        <v>4.2899493003997159E-3</v>
      </c>
    </row>
    <row r="18" spans="1:7" x14ac:dyDescent="0.2">
      <c r="A18" s="19" t="s">
        <v>8</v>
      </c>
      <c r="B18" s="20"/>
      <c r="C18" s="4">
        <f>((C16/C15)*100)</f>
        <v>44.020656597025202</v>
      </c>
      <c r="D18" s="4">
        <f t="shared" ref="D18:G18" si="7">((D16/D15)*100)</f>
        <v>53.610391474732332</v>
      </c>
      <c r="E18" s="4">
        <f t="shared" si="7"/>
        <v>77.816211303597541</v>
      </c>
      <c r="F18" s="4">
        <f t="shared" si="7"/>
        <v>132.39616120030277</v>
      </c>
      <c r="G18" s="4">
        <f t="shared" si="7"/>
        <v>89.794857151223823</v>
      </c>
    </row>
    <row r="19" spans="1:7" x14ac:dyDescent="0.2">
      <c r="A19" s="22" t="s">
        <v>10</v>
      </c>
      <c r="B19" s="23">
        <f>B2</f>
        <v>43495</v>
      </c>
      <c r="C19" s="10">
        <f>((1000*C3)/40)</f>
        <v>0.645625</v>
      </c>
      <c r="D19" s="10">
        <f t="shared" ref="D19:G19" si="8">((1000*D3)/40)</f>
        <v>5.5306249999999997</v>
      </c>
      <c r="E19" s="10">
        <f t="shared" si="8"/>
        <v>7.1556250000000006</v>
      </c>
      <c r="F19" s="10">
        <f t="shared" si="8"/>
        <v>6.5481250000000006</v>
      </c>
      <c r="G19" s="10">
        <f t="shared" si="8"/>
        <v>7.6156249999999996</v>
      </c>
    </row>
    <row r="20" spans="1:7" x14ac:dyDescent="0.2">
      <c r="A20" s="22"/>
      <c r="B20" s="23"/>
      <c r="C20" s="10">
        <f t="shared" ref="C20:G26" si="9">((1000*C4)/40)</f>
        <v>0.6556249999999999</v>
      </c>
      <c r="D20" s="10">
        <f t="shared" si="9"/>
        <v>5.7531249999999998</v>
      </c>
      <c r="E20" s="10">
        <f t="shared" si="9"/>
        <v>5.9506249999999996</v>
      </c>
      <c r="F20" s="10">
        <f t="shared" si="9"/>
        <v>6.5181249999999995</v>
      </c>
      <c r="G20" s="10">
        <f t="shared" si="9"/>
        <v>7.5631249999999994</v>
      </c>
    </row>
    <row r="21" spans="1:7" x14ac:dyDescent="0.2">
      <c r="A21" s="22"/>
      <c r="B21" s="23"/>
      <c r="C21" s="10">
        <f t="shared" si="9"/>
        <v>0.71312500000000001</v>
      </c>
      <c r="D21" s="10">
        <f t="shared" si="9"/>
        <v>5.6056249999999999</v>
      </c>
      <c r="E21" s="10">
        <f t="shared" si="9"/>
        <v>6.5281250000000002</v>
      </c>
      <c r="F21" s="10">
        <f t="shared" si="9"/>
        <v>6.6481250000000003</v>
      </c>
      <c r="G21" s="10">
        <f t="shared" si="9"/>
        <v>7.3681250000000009</v>
      </c>
    </row>
    <row r="22" spans="1:7" x14ac:dyDescent="0.2">
      <c r="A22" s="22"/>
      <c r="B22" s="23"/>
      <c r="C22" s="10">
        <f t="shared" si="9"/>
        <v>0.61312500000000003</v>
      </c>
      <c r="D22" s="10">
        <f t="shared" si="9"/>
        <v>5.5431249999999999</v>
      </c>
      <c r="E22" s="10">
        <f t="shared" si="9"/>
        <v>6.2981250000000006</v>
      </c>
      <c r="F22" s="10">
        <f t="shared" si="9"/>
        <v>6.2906250000000004</v>
      </c>
      <c r="G22" s="10">
        <f t="shared" si="9"/>
        <v>8.0506250000000001</v>
      </c>
    </row>
    <row r="23" spans="1:7" x14ac:dyDescent="0.2">
      <c r="A23" s="22" t="s">
        <v>11</v>
      </c>
      <c r="B23" s="23"/>
      <c r="C23" s="10">
        <f t="shared" si="9"/>
        <v>9.4999999999999946E-2</v>
      </c>
      <c r="D23" s="10">
        <f t="shared" si="9"/>
        <v>4.7499999999999973E-2</v>
      </c>
      <c r="E23" s="10">
        <f t="shared" si="9"/>
        <v>0.35250000000000004</v>
      </c>
      <c r="F23" s="10">
        <f t="shared" si="9"/>
        <v>0.15499999999999994</v>
      </c>
      <c r="G23" s="10">
        <f t="shared" si="9"/>
        <v>8.2499999999999934E-2</v>
      </c>
    </row>
    <row r="24" spans="1:7" x14ac:dyDescent="0.2">
      <c r="A24" s="22"/>
      <c r="B24" s="23"/>
      <c r="C24" s="10">
        <f t="shared" si="9"/>
        <v>0.1049999999999999</v>
      </c>
      <c r="D24" s="10">
        <f t="shared" si="9"/>
        <v>1.5000000000000083E-2</v>
      </c>
      <c r="E24" s="10">
        <f t="shared" si="9"/>
        <v>1.7499999999999807E-2</v>
      </c>
      <c r="F24" s="10">
        <f t="shared" si="9"/>
        <v>0.11499999999999981</v>
      </c>
      <c r="G24" s="10">
        <f t="shared" si="9"/>
        <v>2.2499999999999951E-2</v>
      </c>
    </row>
    <row r="25" spans="1:7" x14ac:dyDescent="0.2">
      <c r="A25" s="22"/>
      <c r="B25" s="23"/>
      <c r="C25" s="10">
        <f t="shared" si="9"/>
        <v>0.18250000000000002</v>
      </c>
      <c r="D25" s="10">
        <f t="shared" si="9"/>
        <v>5.9999999999999984E-2</v>
      </c>
      <c r="E25" s="10">
        <f t="shared" si="9"/>
        <v>0.17</v>
      </c>
      <c r="F25" s="10">
        <f t="shared" si="9"/>
        <v>0.14999999999999977</v>
      </c>
      <c r="G25" s="10">
        <f t="shared" si="9"/>
        <v>0.1049999999999999</v>
      </c>
    </row>
    <row r="26" spans="1:7" x14ac:dyDescent="0.2">
      <c r="A26" s="22"/>
      <c r="B26" s="23"/>
      <c r="C26" s="10">
        <f t="shared" si="9"/>
        <v>0.23999999999999994</v>
      </c>
      <c r="D26" s="10">
        <f t="shared" si="9"/>
        <v>2.750000000000009E-2</v>
      </c>
      <c r="E26" s="10">
        <f t="shared" si="9"/>
        <v>0.16499999999999987</v>
      </c>
      <c r="F26" s="10">
        <f t="shared" si="9"/>
        <v>1.2349999999999999</v>
      </c>
      <c r="G26" s="10">
        <f t="shared" si="9"/>
        <v>0.27749999999999997</v>
      </c>
    </row>
    <row r="27" spans="1:7" x14ac:dyDescent="0.2">
      <c r="A27" s="18" t="s">
        <v>12</v>
      </c>
      <c r="B27" s="18"/>
      <c r="C27" s="3">
        <f t="shared" ref="C27:G27" si="10">AVERAGE(C19:C22)</f>
        <v>0.6568750000000001</v>
      </c>
      <c r="D27" s="3">
        <f t="shared" si="10"/>
        <v>5.6081250000000002</v>
      </c>
      <c r="E27" s="3">
        <f t="shared" si="10"/>
        <v>6.4831249999999994</v>
      </c>
      <c r="F27" s="3">
        <f t="shared" si="10"/>
        <v>6.5012500000000006</v>
      </c>
      <c r="G27" s="3">
        <f t="shared" si="10"/>
        <v>7.649375</v>
      </c>
    </row>
    <row r="28" spans="1:7" x14ac:dyDescent="0.2">
      <c r="A28" s="21" t="s">
        <v>6</v>
      </c>
      <c r="B28" s="21"/>
      <c r="C28" s="4">
        <f t="shared" ref="C28:G28" si="11">STDEV(C19:C22)</f>
        <v>4.1658332499833285E-2</v>
      </c>
      <c r="D28" s="4">
        <f t="shared" si="11"/>
        <v>0.10208248298965567</v>
      </c>
      <c r="E28" s="4">
        <f t="shared" si="11"/>
        <v>0.50730086405077901</v>
      </c>
      <c r="F28" s="4">
        <f t="shared" si="11"/>
        <v>0.15101565868037214</v>
      </c>
      <c r="G28" s="4">
        <f t="shared" si="11"/>
        <v>0.28791274719956378</v>
      </c>
    </row>
    <row r="29" spans="1:7" x14ac:dyDescent="0.2">
      <c r="A29" s="19" t="s">
        <v>7</v>
      </c>
      <c r="B29" s="20"/>
      <c r="C29" s="4">
        <f t="shared" ref="C29:G29" si="12">1.96*(C28)/SQRT(4)</f>
        <v>4.0825165849836621E-2</v>
      </c>
      <c r="D29" s="4">
        <f t="shared" si="12"/>
        <v>0.10004083332986255</v>
      </c>
      <c r="E29" s="4">
        <f t="shared" si="12"/>
        <v>0.4971548467697634</v>
      </c>
      <c r="F29" s="4">
        <f t="shared" si="12"/>
        <v>0.14799534550676469</v>
      </c>
      <c r="G29" s="4">
        <f t="shared" si="12"/>
        <v>0.28215449225557249</v>
      </c>
    </row>
    <row r="30" spans="1:7" x14ac:dyDescent="0.2">
      <c r="A30" s="19" t="s">
        <v>8</v>
      </c>
      <c r="B30" s="20"/>
      <c r="C30" s="4">
        <f>((C28/C27)*100)</f>
        <v>6.3418964795179109</v>
      </c>
      <c r="D30" s="4">
        <f t="shared" ref="D30:G30" si="13">((D28/D27)*100)</f>
        <v>1.8202604790309713</v>
      </c>
      <c r="E30" s="4">
        <f t="shared" si="13"/>
        <v>7.8249434346982216</v>
      </c>
      <c r="F30" s="4">
        <f t="shared" si="13"/>
        <v>2.3228711198672891</v>
      </c>
      <c r="G30" s="4">
        <f t="shared" si="13"/>
        <v>3.7638728288201819</v>
      </c>
    </row>
    <row r="31" spans="1:7" x14ac:dyDescent="0.2">
      <c r="A31" s="18" t="s">
        <v>13</v>
      </c>
      <c r="B31" s="18"/>
      <c r="C31" s="3">
        <f t="shared" ref="C31:G31" si="14">AVERAGE(C23:C26)</f>
        <v>0.15562499999999996</v>
      </c>
      <c r="D31" s="3">
        <f t="shared" si="14"/>
        <v>3.7500000000000033E-2</v>
      </c>
      <c r="E31" s="3">
        <f t="shared" si="14"/>
        <v>0.17624999999999991</v>
      </c>
      <c r="F31" s="3">
        <f t="shared" si="14"/>
        <v>0.41374999999999984</v>
      </c>
      <c r="G31" s="3">
        <f t="shared" si="14"/>
        <v>0.12187499999999994</v>
      </c>
    </row>
    <row r="32" spans="1:7" x14ac:dyDescent="0.2">
      <c r="A32" s="21" t="s">
        <v>6</v>
      </c>
      <c r="B32" s="21"/>
      <c r="C32" s="4">
        <f t="shared" ref="C32:G32" si="15">STDEV(C23:C26)</f>
        <v>6.8507146829120458E-2</v>
      </c>
      <c r="D32" s="4">
        <f t="shared" si="15"/>
        <v>2.0103896803024639E-2</v>
      </c>
      <c r="E32" s="4">
        <f t="shared" si="15"/>
        <v>0.13715107242259067</v>
      </c>
      <c r="F32" s="4">
        <f t="shared" si="15"/>
        <v>0.54778911696625254</v>
      </c>
      <c r="G32" s="4">
        <f t="shared" si="15"/>
        <v>0.10943748215305396</v>
      </c>
    </row>
    <row r="33" spans="1:7" x14ac:dyDescent="0.2">
      <c r="A33" s="19" t="s">
        <v>7</v>
      </c>
      <c r="B33" s="20"/>
      <c r="C33" s="4">
        <f t="shared" ref="C33:G33" si="16">1.96*(C32)/SQRT(4)</f>
        <v>6.7137003892538044E-2</v>
      </c>
      <c r="D33" s="4">
        <f t="shared" si="16"/>
        <v>1.9701818866964146E-2</v>
      </c>
      <c r="E33" s="4">
        <f t="shared" si="16"/>
        <v>0.13440805097413885</v>
      </c>
      <c r="F33" s="4">
        <f t="shared" si="16"/>
        <v>0.53683333462692751</v>
      </c>
      <c r="G33" s="4">
        <f t="shared" si="16"/>
        <v>0.10724873250999288</v>
      </c>
    </row>
    <row r="34" spans="1:7" x14ac:dyDescent="0.2">
      <c r="A34" s="19" t="s">
        <v>8</v>
      </c>
      <c r="B34" s="20"/>
      <c r="C34" s="4">
        <f>((C32/C31)*100)</f>
        <v>44.020656597025202</v>
      </c>
      <c r="D34" s="4">
        <f t="shared" ref="D34:G34" si="17">((D32/D31)*100)</f>
        <v>53.610391474732324</v>
      </c>
      <c r="E34" s="4">
        <f t="shared" si="17"/>
        <v>77.816211303597584</v>
      </c>
      <c r="F34" s="4">
        <f t="shared" si="17"/>
        <v>132.39616120030277</v>
      </c>
      <c r="G34" s="4">
        <f t="shared" si="17"/>
        <v>89.794857151223809</v>
      </c>
    </row>
    <row r="35" spans="1:7" x14ac:dyDescent="0.2">
      <c r="A35" s="12" t="s">
        <v>14</v>
      </c>
      <c r="B35" s="15">
        <f>B2</f>
        <v>43495</v>
      </c>
      <c r="C35" s="11">
        <f t="shared" ref="C35:G38" si="18">(C19/C23)</f>
        <v>6.7960526315789513</v>
      </c>
      <c r="D35" s="11">
        <f t="shared" si="18"/>
        <v>116.43421052631585</v>
      </c>
      <c r="E35" s="11">
        <f t="shared" si="18"/>
        <v>20.299645390070921</v>
      </c>
      <c r="F35" s="11">
        <f t="shared" si="18"/>
        <v>42.245967741935502</v>
      </c>
      <c r="G35" s="11">
        <f t="shared" si="18"/>
        <v>92.310606060606133</v>
      </c>
    </row>
    <row r="36" spans="1:7" x14ac:dyDescent="0.2">
      <c r="A36" s="13"/>
      <c r="B36" s="16"/>
      <c r="C36" s="11">
        <f t="shared" si="18"/>
        <v>6.244047619047624</v>
      </c>
      <c r="D36" s="11">
        <f t="shared" si="18"/>
        <v>383.54166666666453</v>
      </c>
      <c r="E36" s="11">
        <f t="shared" si="18"/>
        <v>340.03571428571803</v>
      </c>
      <c r="F36" s="11">
        <f t="shared" si="18"/>
        <v>56.679347826087046</v>
      </c>
      <c r="G36" s="11">
        <f t="shared" si="18"/>
        <v>336.1388888888896</v>
      </c>
    </row>
    <row r="37" spans="1:7" x14ac:dyDescent="0.2">
      <c r="A37" s="13"/>
      <c r="B37" s="16"/>
      <c r="C37" s="11">
        <f t="shared" si="18"/>
        <v>3.907534246575342</v>
      </c>
      <c r="D37" s="11">
        <f t="shared" si="18"/>
        <v>93.427083333333357</v>
      </c>
      <c r="E37" s="11">
        <f t="shared" si="18"/>
        <v>38.400735294117645</v>
      </c>
      <c r="F37" s="11">
        <f t="shared" si="18"/>
        <v>44.320833333333404</v>
      </c>
      <c r="G37" s="11">
        <f t="shared" si="18"/>
        <v>70.172619047619122</v>
      </c>
    </row>
    <row r="38" spans="1:7" x14ac:dyDescent="0.2">
      <c r="A38" s="14"/>
      <c r="B38" s="17"/>
      <c r="C38" s="11">
        <f t="shared" si="18"/>
        <v>2.5546875000000009</v>
      </c>
      <c r="D38" s="11">
        <f t="shared" si="18"/>
        <v>201.56818181818116</v>
      </c>
      <c r="E38" s="11">
        <f t="shared" si="18"/>
        <v>38.170454545454582</v>
      </c>
      <c r="F38" s="11">
        <f t="shared" si="18"/>
        <v>5.0936234817813775</v>
      </c>
      <c r="G38" s="11">
        <f t="shared" si="18"/>
        <v>29.011261261261264</v>
      </c>
    </row>
    <row r="39" spans="1:7" x14ac:dyDescent="0.2">
      <c r="A39" s="18" t="s">
        <v>14</v>
      </c>
      <c r="B39" s="18"/>
      <c r="C39" s="5">
        <f>AVERAGE(C35:C38)</f>
        <v>4.8755804993004794</v>
      </c>
      <c r="D39" s="5">
        <f>AVERAGE(D35:D38)</f>
        <v>198.74278558612372</v>
      </c>
      <c r="E39" s="5">
        <f>AVERAGE(E35:E38)</f>
        <v>109.22663737884028</v>
      </c>
      <c r="F39" s="5">
        <f>AVERAGE(F35:F38)</f>
        <v>37.084943095784332</v>
      </c>
      <c r="G39" s="5">
        <f>AVERAGE(G35:G38)</f>
        <v>131.90834381459402</v>
      </c>
    </row>
    <row r="40" spans="1:7" x14ac:dyDescent="0.2">
      <c r="A40" s="19" t="s">
        <v>6</v>
      </c>
      <c r="B40" s="20"/>
      <c r="C40" s="6">
        <f>STDEV(C35:C38)</f>
        <v>1.9903578681822025</v>
      </c>
      <c r="D40" s="6">
        <f>STDEV(D35:D38)</f>
        <v>131.68739243863658</v>
      </c>
      <c r="E40" s="6">
        <f>STDEV(E35:E38)</f>
        <v>154.1061640685212</v>
      </c>
      <c r="F40" s="6">
        <f>STDEV(F35:F38)</f>
        <v>22.258927125299913</v>
      </c>
      <c r="G40" s="6">
        <f>STDEV(G35:G38)</f>
        <v>138.6568975169387</v>
      </c>
    </row>
    <row r="41" spans="1:7" x14ac:dyDescent="0.2">
      <c r="A41" s="19" t="s">
        <v>7</v>
      </c>
      <c r="B41" s="20"/>
      <c r="C41" s="6">
        <f t="shared" ref="C41:G41" si="19">1.96*(C40)/SQRT(4)</f>
        <v>1.9505507108185585</v>
      </c>
      <c r="D41" s="6">
        <f t="shared" si="19"/>
        <v>129.05364458986384</v>
      </c>
      <c r="E41" s="6">
        <f t="shared" si="19"/>
        <v>151.02404078715077</v>
      </c>
      <c r="F41" s="6">
        <f t="shared" si="19"/>
        <v>21.813748582793913</v>
      </c>
      <c r="G41" s="6">
        <f t="shared" si="19"/>
        <v>135.88375956659993</v>
      </c>
    </row>
    <row r="42" spans="1:7" x14ac:dyDescent="0.2">
      <c r="A42" s="19" t="s">
        <v>8</v>
      </c>
      <c r="B42" s="20"/>
      <c r="C42" s="6">
        <f>((C40/C39)*100)</f>
        <v>40.822992635805477</v>
      </c>
      <c r="D42" s="6">
        <f t="shared" ref="D42:G42" si="20">((D40/D39)*100)</f>
        <v>66.260212691630414</v>
      </c>
      <c r="E42" s="6">
        <f t="shared" si="20"/>
        <v>141.08844487633664</v>
      </c>
      <c r="F42" s="6">
        <f t="shared" si="20"/>
        <v>60.021467655508467</v>
      </c>
      <c r="G42" s="6">
        <f t="shared" si="20"/>
        <v>105.11609311980312</v>
      </c>
    </row>
    <row r="43" spans="1:7" x14ac:dyDescent="0.2">
      <c r="A43" s="12" t="s">
        <v>15</v>
      </c>
      <c r="B43" s="15">
        <f>B2</f>
        <v>43495</v>
      </c>
      <c r="C43" s="11">
        <f t="shared" ref="C43:G46" si="21">(C35/$C$39)</f>
        <v>1.3938960976142247</v>
      </c>
      <c r="D43" s="11">
        <f t="shared" si="21"/>
        <v>23.881096936666552</v>
      </c>
      <c r="E43" s="11">
        <f t="shared" si="21"/>
        <v>4.1635340433787116</v>
      </c>
      <c r="F43" s="11">
        <f t="shared" si="21"/>
        <v>8.6648077594035655</v>
      </c>
      <c r="G43" s="11">
        <f t="shared" si="21"/>
        <v>18.933254424545002</v>
      </c>
    </row>
    <row r="44" spans="1:7" x14ac:dyDescent="0.2">
      <c r="A44" s="13"/>
      <c r="B44" s="16">
        <v>41235</v>
      </c>
      <c r="C44" s="11">
        <f t="shared" si="21"/>
        <v>1.2806777818443331</v>
      </c>
      <c r="D44" s="11">
        <f t="shared" si="21"/>
        <v>78.665846399560607</v>
      </c>
      <c r="E44" s="11">
        <f t="shared" si="21"/>
        <v>69.742611025395732</v>
      </c>
      <c r="F44" s="11">
        <f t="shared" si="21"/>
        <v>11.625148602144725</v>
      </c>
      <c r="G44" s="11">
        <f t="shared" si="21"/>
        <v>68.943357398594259</v>
      </c>
    </row>
    <row r="45" spans="1:7" x14ac:dyDescent="0.2">
      <c r="A45" s="13"/>
      <c r="B45" s="16">
        <v>41235</v>
      </c>
      <c r="C45" s="11">
        <f t="shared" si="21"/>
        <v>0.80145005238575651</v>
      </c>
      <c r="D45" s="11">
        <f t="shared" si="21"/>
        <v>19.162248135732298</v>
      </c>
      <c r="E45" s="11">
        <f t="shared" si="21"/>
        <v>7.8761360415702635</v>
      </c>
      <c r="F45" s="11">
        <f t="shared" si="21"/>
        <v>9.0903705394039349</v>
      </c>
      <c r="G45" s="11">
        <f t="shared" si="21"/>
        <v>14.392669561642371</v>
      </c>
    </row>
    <row r="46" spans="1:7" x14ac:dyDescent="0.2">
      <c r="A46" s="14"/>
      <c r="B46" s="17">
        <v>41235</v>
      </c>
      <c r="C46" s="11">
        <f t="shared" si="21"/>
        <v>0.52397606815568587</v>
      </c>
      <c r="D46" s="11">
        <f t="shared" si="21"/>
        <v>41.342396427892233</v>
      </c>
      <c r="E46" s="11">
        <f t="shared" si="21"/>
        <v>7.8289045890906861</v>
      </c>
      <c r="F46" s="11">
        <f t="shared" si="21"/>
        <v>1.0447214403520118</v>
      </c>
      <c r="G46" s="11">
        <f t="shared" si="21"/>
        <v>5.9503194061555611</v>
      </c>
    </row>
    <row r="47" spans="1:7" x14ac:dyDescent="0.2">
      <c r="A47" s="18" t="s">
        <v>15</v>
      </c>
      <c r="B47" s="18"/>
      <c r="C47" s="5">
        <f>AVERAGE(C43:C46)</f>
        <v>1.0000000000000002</v>
      </c>
      <c r="D47" s="5">
        <f>AVERAGE(D43:D46)</f>
        <v>40.762896974962921</v>
      </c>
      <c r="E47" s="5">
        <f>AVERAGE(E43:E46)</f>
        <v>22.402796424858849</v>
      </c>
      <c r="F47" s="5">
        <f>AVERAGE(F43:F46)</f>
        <v>7.6062620853260601</v>
      </c>
      <c r="G47" s="5">
        <f>AVERAGE(G43:G46)</f>
        <v>27.054900197734298</v>
      </c>
    </row>
    <row r="48" spans="1:7" x14ac:dyDescent="0.2">
      <c r="A48" s="19" t="s">
        <v>6</v>
      </c>
      <c r="B48" s="20"/>
      <c r="C48" s="6">
        <f>STDEV(C43:C46)</f>
        <v>0.40822992635805438</v>
      </c>
      <c r="D48" s="6">
        <f>STDEV(D43:D46)</f>
        <v>27.009582234880614</v>
      </c>
      <c r="E48" s="6">
        <f>STDEV(E43:E46)</f>
        <v>31.607757084644888</v>
      </c>
      <c r="F48" s="6">
        <f>STDEV(F43:F46)</f>
        <v>4.5653901373371824</v>
      </c>
      <c r="G48" s="6">
        <f>STDEV(G43:G46)</f>
        <v>28.439054085320187</v>
      </c>
    </row>
    <row r="49" spans="1:7" x14ac:dyDescent="0.2">
      <c r="A49" s="19" t="s">
        <v>7</v>
      </c>
      <c r="B49" s="20"/>
      <c r="C49" s="6">
        <f t="shared" ref="C49:G49" si="22">1.96*(C48)/SQRT(4)</f>
        <v>0.40006532783089327</v>
      </c>
      <c r="D49" s="6">
        <f t="shared" si="22"/>
        <v>26.469390590183</v>
      </c>
      <c r="E49" s="6">
        <f t="shared" si="22"/>
        <v>30.97560194295199</v>
      </c>
      <c r="F49" s="6">
        <f t="shared" si="22"/>
        <v>4.474082334590439</v>
      </c>
      <c r="G49" s="6">
        <f t="shared" si="22"/>
        <v>27.870273003613782</v>
      </c>
    </row>
    <row r="50" spans="1:7" x14ac:dyDescent="0.2">
      <c r="A50" s="19" t="s">
        <v>8</v>
      </c>
      <c r="B50" s="20"/>
      <c r="C50" s="6">
        <f>((C48/C47)*100)</f>
        <v>40.822992635805427</v>
      </c>
      <c r="D50" s="6">
        <f t="shared" ref="D50:G50" si="23">((D48/D47)*100)</f>
        <v>66.260212691630429</v>
      </c>
      <c r="E50" s="6">
        <f t="shared" si="23"/>
        <v>141.08844487633664</v>
      </c>
      <c r="F50" s="6">
        <f t="shared" si="23"/>
        <v>60.021467655508431</v>
      </c>
      <c r="G50" s="6">
        <f t="shared" si="23"/>
        <v>105.11609311980312</v>
      </c>
    </row>
  </sheetData>
  <mergeCells count="36">
    <mergeCell ref="A17:B17"/>
    <mergeCell ref="A1:B1"/>
    <mergeCell ref="D1:G1"/>
    <mergeCell ref="B2:B10"/>
    <mergeCell ref="A7:A10"/>
    <mergeCell ref="A11:B11"/>
    <mergeCell ref="A2:A6"/>
    <mergeCell ref="A12:B12"/>
    <mergeCell ref="A13:B13"/>
    <mergeCell ref="A14:B14"/>
    <mergeCell ref="A15:B15"/>
    <mergeCell ref="A16:B16"/>
    <mergeCell ref="A34:B34"/>
    <mergeCell ref="A18:B18"/>
    <mergeCell ref="A19:A22"/>
    <mergeCell ref="B19:B26"/>
    <mergeCell ref="A23:A26"/>
    <mergeCell ref="A27:B27"/>
    <mergeCell ref="A28:B28"/>
    <mergeCell ref="A29:B29"/>
    <mergeCell ref="A30:B30"/>
    <mergeCell ref="A31:B31"/>
    <mergeCell ref="A32:B32"/>
    <mergeCell ref="A33:B33"/>
    <mergeCell ref="A50:B50"/>
    <mergeCell ref="A35:A38"/>
    <mergeCell ref="B35:B38"/>
    <mergeCell ref="A39:B39"/>
    <mergeCell ref="A40:B40"/>
    <mergeCell ref="A41:B41"/>
    <mergeCell ref="A42:B42"/>
    <mergeCell ref="A43:A46"/>
    <mergeCell ref="B43:B46"/>
    <mergeCell ref="A47:B47"/>
    <mergeCell ref="A48:B48"/>
    <mergeCell ref="A49:B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RUVB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Quiñones Camacho</dc:creator>
  <cp:lastModifiedBy>Antony Quiñones Camacho</cp:lastModifiedBy>
  <dcterms:created xsi:type="dcterms:W3CDTF">2019-03-07T17:17:59Z</dcterms:created>
  <dcterms:modified xsi:type="dcterms:W3CDTF">2019-05-07T21:33:24Z</dcterms:modified>
</cp:coreProperties>
</file>