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tonyq\Desktop\PROYECTO ESTRATÓSFERA\SOS Chromotest\Yo\19-06-27\"/>
    </mc:Choice>
  </mc:AlternateContent>
  <xr:revisionPtr revIDLastSave="0" documentId="13_ncr:1_{E589143E-6E68-49BF-B2FC-1BE2CF5204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UV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6" i="2" l="1"/>
  <c r="G37" i="2"/>
  <c r="G32" i="2"/>
  <c r="G19" i="2"/>
  <c r="G14" i="2"/>
  <c r="B48" i="2" l="1"/>
  <c r="B3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F42" i="2" s="1"/>
  <c r="E24" i="2"/>
  <c r="E42" i="2" s="1"/>
  <c r="D24" i="2"/>
  <c r="D42" i="2" s="1"/>
  <c r="C24" i="2"/>
  <c r="C42" i="2" s="1"/>
  <c r="G23" i="2"/>
  <c r="G41" i="2" s="1"/>
  <c r="F23" i="2"/>
  <c r="F41" i="2" s="1"/>
  <c r="E23" i="2"/>
  <c r="E41" i="2" s="1"/>
  <c r="D23" i="2"/>
  <c r="D41" i="2" s="1"/>
  <c r="C23" i="2"/>
  <c r="C41" i="2" s="1"/>
  <c r="G22" i="2"/>
  <c r="G40" i="2" s="1"/>
  <c r="F22" i="2"/>
  <c r="F40" i="2" s="1"/>
  <c r="E22" i="2"/>
  <c r="E40" i="2" s="1"/>
  <c r="D22" i="2"/>
  <c r="D40" i="2" s="1"/>
  <c r="C22" i="2"/>
  <c r="G21" i="2"/>
  <c r="F21" i="2"/>
  <c r="F39" i="2" s="1"/>
  <c r="E21" i="2"/>
  <c r="E39" i="2" s="1"/>
  <c r="D21" i="2"/>
  <c r="D39" i="2" s="1"/>
  <c r="C21" i="2"/>
  <c r="B21" i="2"/>
  <c r="G17" i="2"/>
  <c r="F17" i="2"/>
  <c r="E17" i="2"/>
  <c r="D17" i="2"/>
  <c r="C17" i="2"/>
  <c r="G16" i="2"/>
  <c r="F16" i="2"/>
  <c r="E16" i="2"/>
  <c r="D16" i="2"/>
  <c r="C16" i="2"/>
  <c r="G12" i="2"/>
  <c r="G13" i="2" s="1"/>
  <c r="F12" i="2"/>
  <c r="E12" i="2"/>
  <c r="E14" i="2" s="1"/>
  <c r="D12" i="2"/>
  <c r="C12" i="2"/>
  <c r="G11" i="2"/>
  <c r="G15" i="2" s="1"/>
  <c r="F11" i="2"/>
  <c r="E11" i="2"/>
  <c r="D11" i="2"/>
  <c r="C11" i="2"/>
  <c r="C15" i="2" s="1"/>
  <c r="D18" i="2" l="1"/>
  <c r="D19" i="2"/>
  <c r="C18" i="2"/>
  <c r="C19" i="2"/>
  <c r="E19" i="2"/>
  <c r="F18" i="2"/>
  <c r="F19" i="2"/>
  <c r="F13" i="2"/>
  <c r="F14" i="2"/>
  <c r="C13" i="2"/>
  <c r="C14" i="2"/>
  <c r="D13" i="2"/>
  <c r="D14" i="2"/>
  <c r="G42" i="2"/>
  <c r="F35" i="2"/>
  <c r="E20" i="2"/>
  <c r="C20" i="2"/>
  <c r="G20" i="2"/>
  <c r="G18" i="2"/>
  <c r="E15" i="2"/>
  <c r="C29" i="2"/>
  <c r="G29" i="2"/>
  <c r="C34" i="2"/>
  <c r="G34" i="2"/>
  <c r="F20" i="2"/>
  <c r="C30" i="2"/>
  <c r="D35" i="2"/>
  <c r="C35" i="2"/>
  <c r="G35" i="2"/>
  <c r="G36" i="2" s="1"/>
  <c r="C39" i="2"/>
  <c r="F15" i="2"/>
  <c r="E35" i="2"/>
  <c r="G39" i="2"/>
  <c r="G43" i="2" s="1"/>
  <c r="F43" i="2"/>
  <c r="F44" i="2"/>
  <c r="F46" i="2" s="1"/>
  <c r="D43" i="2"/>
  <c r="D44" i="2"/>
  <c r="E44" i="2"/>
  <c r="E43" i="2"/>
  <c r="G30" i="2"/>
  <c r="E29" i="2"/>
  <c r="E34" i="2"/>
  <c r="C40" i="2"/>
  <c r="E13" i="2"/>
  <c r="D15" i="2"/>
  <c r="E18" i="2"/>
  <c r="D20" i="2"/>
  <c r="F29" i="2"/>
  <c r="E30" i="2"/>
  <c r="E32" i="2" s="1"/>
  <c r="F34" i="2"/>
  <c r="F38" i="2" s="1"/>
  <c r="D29" i="2"/>
  <c r="D34" i="2"/>
  <c r="D30" i="2"/>
  <c r="D32" i="2" s="1"/>
  <c r="F30" i="2"/>
  <c r="F32" i="2" s="1"/>
  <c r="E36" i="2" l="1"/>
  <c r="E37" i="2"/>
  <c r="F37" i="2"/>
  <c r="F36" i="2"/>
  <c r="C36" i="2"/>
  <c r="C38" i="2"/>
  <c r="C37" i="2"/>
  <c r="E46" i="2"/>
  <c r="D36" i="2"/>
  <c r="D37" i="2"/>
  <c r="D38" i="2"/>
  <c r="D46" i="2"/>
  <c r="C32" i="2"/>
  <c r="C33" i="2"/>
  <c r="E38" i="2"/>
  <c r="G38" i="2"/>
  <c r="G44" i="2"/>
  <c r="G47" i="2" s="1"/>
  <c r="C44" i="2"/>
  <c r="C31" i="2"/>
  <c r="C43" i="2"/>
  <c r="G51" i="2" s="1"/>
  <c r="F33" i="2"/>
  <c r="F31" i="2"/>
  <c r="D33" i="2"/>
  <c r="D31" i="2"/>
  <c r="D45" i="2"/>
  <c r="D47" i="2"/>
  <c r="E31" i="2"/>
  <c r="E33" i="2"/>
  <c r="G31" i="2"/>
  <c r="G33" i="2"/>
  <c r="F45" i="2"/>
  <c r="F47" i="2"/>
  <c r="E47" i="2"/>
  <c r="E45" i="2"/>
  <c r="C45" i="2" l="1"/>
  <c r="C46" i="2"/>
  <c r="C47" i="2"/>
  <c r="G45" i="2"/>
  <c r="F48" i="2"/>
  <c r="E49" i="2"/>
  <c r="D50" i="2"/>
  <c r="G49" i="2"/>
  <c r="F50" i="2"/>
  <c r="D48" i="2"/>
  <c r="C49" i="2"/>
  <c r="E50" i="2"/>
  <c r="C51" i="2"/>
  <c r="G50" i="2"/>
  <c r="F49" i="2"/>
  <c r="D51" i="2"/>
  <c r="E51" i="2"/>
  <c r="D49" i="2"/>
  <c r="C48" i="2"/>
  <c r="C53" i="2" s="1"/>
  <c r="E48" i="2"/>
  <c r="C50" i="2"/>
  <c r="G48" i="2"/>
  <c r="G52" i="2" s="1"/>
  <c r="F51" i="2"/>
  <c r="F52" i="2"/>
  <c r="F53" i="2" l="1"/>
  <c r="D52" i="2"/>
  <c r="E52" i="2"/>
  <c r="C52" i="2"/>
  <c r="C55" i="2" s="1"/>
  <c r="E53" i="2"/>
  <c r="D53" i="2"/>
  <c r="G53" i="2"/>
  <c r="G55" i="2" s="1"/>
  <c r="C54" i="2"/>
  <c r="E55" i="2" l="1"/>
  <c r="D54" i="2"/>
  <c r="D55" i="2"/>
  <c r="F56" i="2"/>
  <c r="F55" i="2"/>
  <c r="F54" i="2"/>
  <c r="C56" i="2"/>
  <c r="E56" i="2"/>
  <c r="E54" i="2"/>
  <c r="D56" i="2"/>
  <c r="G54" i="2"/>
  <c r="G56" i="2"/>
</calcChain>
</file>

<file path=xl/sharedStrings.xml><?xml version="1.0" encoding="utf-8"?>
<sst xmlns="http://schemas.openxmlformats.org/spreadsheetml/2006/main" count="39" uniqueCount="17">
  <si>
    <t>DATOS GENOTOXICIDAD (Radiacion UVB)</t>
  </si>
  <si>
    <t>Dosis de radiacion J/m2</t>
  </si>
  <si>
    <t>Control negativo</t>
  </si>
  <si>
    <t>Bgal</t>
  </si>
  <si>
    <t>FA</t>
  </si>
  <si>
    <t>Bgal media</t>
  </si>
  <si>
    <t>Desviación estándar</t>
  </si>
  <si>
    <t>Error estándar</t>
  </si>
  <si>
    <t>Coeficiente de Variación</t>
  </si>
  <si>
    <t>Pasa media</t>
  </si>
  <si>
    <t>U.E. Bgal</t>
  </si>
  <si>
    <t>U.E. FA</t>
  </si>
  <si>
    <t>U.E Bgal media</t>
  </si>
  <si>
    <t>U.E.Pasa media</t>
  </si>
  <si>
    <t>R</t>
  </si>
  <si>
    <t>FISOS</t>
  </si>
  <si>
    <t>Coeficiente de Variación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</si>
</sst>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9" tint="0.79998168889431442"/>
        <bgColor indexed="3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3" xfId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/>
    </xf>
    <xf numFmtId="166" fontId="1" fillId="3" borderId="3" xfId="1" applyNumberFormat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2" fontId="2" fillId="5" borderId="3" xfId="1" applyNumberFormat="1" applyFont="1" applyFill="1" applyBorder="1" applyAlignment="1">
      <alignment horizontal="center" vertical="center"/>
    </xf>
    <xf numFmtId="164" fontId="1" fillId="5" borderId="3" xfId="1" applyNumberFormat="1" applyFill="1" applyBorder="1" applyAlignment="1">
      <alignment horizontal="center" vertical="center"/>
    </xf>
    <xf numFmtId="165" fontId="1" fillId="4" borderId="3" xfId="1" applyNumberFormat="1" applyFont="1" applyFill="1" applyBorder="1" applyAlignment="1">
      <alignment horizontal="center" vertical="center"/>
    </xf>
    <xf numFmtId="166" fontId="1" fillId="4" borderId="3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4" fontId="2" fillId="4" borderId="5" xfId="1" applyNumberFormat="1" applyFont="1" applyFill="1" applyBorder="1" applyAlignment="1">
      <alignment horizontal="center" vertical="center"/>
    </xf>
    <xf numFmtId="14" fontId="2" fillId="4" borderId="6" xfId="1" applyNumberFormat="1" applyFont="1" applyFill="1" applyBorder="1" applyAlignment="1">
      <alignment horizontal="center" vertical="center"/>
    </xf>
    <xf numFmtId="14" fontId="2" fillId="4" borderId="7" xfId="1" applyNumberFormat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4" fontId="2" fillId="4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β-</a:t>
            </a:r>
            <a:r>
              <a:rPr lang="en-US"/>
              <a:t>galactosidasa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RUVB!$C$29:$G$29</c:f>
              <c:numCache>
                <c:formatCode>0.000</c:formatCode>
                <c:ptCount val="5"/>
                <c:pt idx="0">
                  <c:v>2.368125</c:v>
                </c:pt>
                <c:pt idx="1">
                  <c:v>6.0918749999999999</c:v>
                </c:pt>
                <c:pt idx="2">
                  <c:v>9.2225000000000001</c:v>
                </c:pt>
                <c:pt idx="3">
                  <c:v>8.8887500000000017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3-4EA9-B8D4-0FC5258AF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9632"/>
        <c:axId val="296797672"/>
      </c:lineChart>
      <c:catAx>
        <c:axId val="29679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7672"/>
        <c:crosses val="autoZero"/>
        <c:auto val="1"/>
        <c:lblAlgn val="ctr"/>
        <c:lblOffset val="100"/>
        <c:noMultiLvlLbl val="0"/>
      </c:catAx>
      <c:valAx>
        <c:axId val="2967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B.G.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Fosfatasa</a:t>
            </a:r>
            <a:r>
              <a:rPr lang="en-US" baseline="0"/>
              <a:t> alcalina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RUVB!$C$34:$G$34</c:f>
              <c:numCache>
                <c:formatCode>0.000</c:formatCode>
                <c:ptCount val="5"/>
                <c:pt idx="0">
                  <c:v>0.83374999999999999</c:v>
                </c:pt>
                <c:pt idx="1">
                  <c:v>0.31374999999999997</c:v>
                </c:pt>
                <c:pt idx="2">
                  <c:v>0.45374999999999999</c:v>
                </c:pt>
                <c:pt idx="3">
                  <c:v>0.51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8-4D4D-81D2-AC2BE236C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1008"/>
        <c:axId val="296796888"/>
      </c:lineChart>
      <c:catAx>
        <c:axId val="2967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6888"/>
        <c:crosses val="autoZero"/>
        <c:auto val="1"/>
        <c:lblAlgn val="ctr"/>
        <c:lblOffset val="100"/>
        <c:noMultiLvlLbl val="0"/>
      </c:catAx>
      <c:valAx>
        <c:axId val="29679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Factor</a:t>
            </a:r>
            <a:r>
              <a:rPr lang="en-US" baseline="0">
                <a:latin typeface="Calibri" panose="020F0502020204030204" pitchFamily="34" charset="0"/>
                <a:cs typeface="Calibri" panose="020F0502020204030204" pitchFamily="34" charset="0"/>
              </a:rPr>
              <a:t> de Inducción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043264804548085"/>
          <c:y val="0.19585474476136386"/>
          <c:w val="0.72402036712108231"/>
          <c:h val="0.68164617725190568"/>
        </c:manualLayout>
      </c:layout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RUVB!$C$52:$G$52</c:f>
              <c:numCache>
                <c:formatCode>0.0</c:formatCode>
                <c:ptCount val="5"/>
                <c:pt idx="0">
                  <c:v>0.99999999999999989</c:v>
                </c:pt>
                <c:pt idx="1">
                  <c:v>8.9639467690684445</c:v>
                </c:pt>
                <c:pt idx="2">
                  <c:v>7.9509288272935379</c:v>
                </c:pt>
                <c:pt idx="3">
                  <c:v>7.5332779903513538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A57-A152-99AC8E8E6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85520"/>
        <c:axId val="296785912"/>
      </c:lineChart>
      <c:catAx>
        <c:axId val="2967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912"/>
        <c:crosses val="autoZero"/>
        <c:auto val="1"/>
        <c:lblAlgn val="ctr"/>
        <c:lblOffset val="100"/>
        <c:noMultiLvlLbl val="0"/>
      </c:catAx>
      <c:valAx>
        <c:axId val="29678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FISOS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4762</xdr:rowOff>
    </xdr:from>
    <xdr:to>
      <xdr:col>15</xdr:col>
      <xdr:colOff>733426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9525</xdr:rowOff>
    </xdr:from>
    <xdr:to>
      <xdr:col>15</xdr:col>
      <xdr:colOff>733426</xdr:colOff>
      <xdr:row>34</xdr:row>
      <xdr:rowOff>147638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37</xdr:row>
      <xdr:rowOff>9525</xdr:rowOff>
    </xdr:from>
    <xdr:to>
      <xdr:col>15</xdr:col>
      <xdr:colOff>742951</xdr:colOff>
      <xdr:row>52</xdr:row>
      <xdr:rowOff>147638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31" workbookViewId="0">
      <selection activeCell="C7" sqref="C7:F10"/>
    </sheetView>
  </sheetViews>
  <sheetFormatPr baseColWidth="10" defaultRowHeight="12.75" x14ac:dyDescent="0.2"/>
  <cols>
    <col min="1" max="1" width="28.140625" style="1" customWidth="1"/>
    <col min="2" max="2" width="14.5703125" style="1" customWidth="1"/>
    <col min="3" max="3" width="16.5703125" style="1" customWidth="1"/>
    <col min="4" max="16384" width="11.42578125" style="1"/>
  </cols>
  <sheetData>
    <row r="1" spans="1:7" x14ac:dyDescent="0.2">
      <c r="A1" s="14" t="s">
        <v>0</v>
      </c>
      <c r="B1" s="15"/>
      <c r="C1" s="2"/>
      <c r="D1" s="14" t="s">
        <v>1</v>
      </c>
      <c r="E1" s="16"/>
      <c r="F1" s="16"/>
      <c r="G1" s="15"/>
    </row>
    <row r="2" spans="1:7" ht="15" customHeight="1" x14ac:dyDescent="0.2">
      <c r="A2" s="22" t="s">
        <v>3</v>
      </c>
      <c r="B2" s="17">
        <v>43495</v>
      </c>
      <c r="C2" s="7" t="s">
        <v>2</v>
      </c>
      <c r="D2" s="8">
        <v>10</v>
      </c>
      <c r="E2" s="8">
        <v>20</v>
      </c>
      <c r="F2" s="8">
        <v>30</v>
      </c>
      <c r="G2" s="8">
        <v>40</v>
      </c>
    </row>
    <row r="3" spans="1:7" x14ac:dyDescent="0.2">
      <c r="A3" s="23"/>
      <c r="B3" s="18"/>
      <c r="C3" s="9">
        <v>9.8900000000000002E-2</v>
      </c>
      <c r="D3" s="9">
        <v>0.28220000000000001</v>
      </c>
      <c r="E3" s="9">
        <v>0.36149999999999999</v>
      </c>
      <c r="F3" s="9">
        <v>0.36990000000000001</v>
      </c>
      <c r="G3" s="9">
        <v>0</v>
      </c>
    </row>
    <row r="4" spans="1:7" x14ac:dyDescent="0.2">
      <c r="A4" s="23"/>
      <c r="B4" s="18"/>
      <c r="C4" s="9">
        <v>8.9499999999999996E-2</v>
      </c>
      <c r="D4" s="9">
        <v>0.26469999999999999</v>
      </c>
      <c r="E4" s="9">
        <v>0.3861</v>
      </c>
      <c r="F4" s="9">
        <v>0.36349999999999999</v>
      </c>
      <c r="G4" s="9">
        <v>0</v>
      </c>
    </row>
    <row r="5" spans="1:7" x14ac:dyDescent="0.2">
      <c r="A5" s="23"/>
      <c r="B5" s="18"/>
      <c r="C5" s="9">
        <v>9.1399999999999995E-2</v>
      </c>
      <c r="D5" s="9">
        <v>0.22800000000000001</v>
      </c>
      <c r="E5" s="9">
        <v>0.34870000000000001</v>
      </c>
      <c r="F5" s="9">
        <v>0.34150000000000003</v>
      </c>
      <c r="G5" s="9">
        <v>0</v>
      </c>
    </row>
    <row r="6" spans="1:7" x14ac:dyDescent="0.2">
      <c r="A6" s="24"/>
      <c r="B6" s="18"/>
      <c r="C6" s="9">
        <v>9.9099999999999994E-2</v>
      </c>
      <c r="D6" s="9">
        <v>0.19980000000000001</v>
      </c>
      <c r="E6" s="9">
        <v>0.37930000000000003</v>
      </c>
      <c r="F6" s="9">
        <v>0.3473</v>
      </c>
      <c r="G6" s="9">
        <v>0</v>
      </c>
    </row>
    <row r="7" spans="1:7" x14ac:dyDescent="0.2">
      <c r="A7" s="20" t="s">
        <v>4</v>
      </c>
      <c r="B7" s="18"/>
      <c r="C7" s="9">
        <v>3.6249999999999998E-2</v>
      </c>
      <c r="D7" s="9">
        <v>4.45E-3</v>
      </c>
      <c r="E7" s="9">
        <v>8.8500000000000002E-3</v>
      </c>
      <c r="F7" s="9">
        <v>1.225E-2</v>
      </c>
      <c r="G7" s="9">
        <v>0</v>
      </c>
    </row>
    <row r="8" spans="1:7" x14ac:dyDescent="0.2">
      <c r="A8" s="20"/>
      <c r="B8" s="18"/>
      <c r="C8" s="9">
        <v>1.8749999999999999E-2</v>
      </c>
      <c r="D8" s="9">
        <v>1.205E-2</v>
      </c>
      <c r="E8" s="9">
        <v>1.8950000000000002E-2</v>
      </c>
      <c r="F8" s="9">
        <v>9.4500000000000001E-3</v>
      </c>
      <c r="G8" s="9">
        <v>0</v>
      </c>
    </row>
    <row r="9" spans="1:7" x14ac:dyDescent="0.2">
      <c r="A9" s="20"/>
      <c r="B9" s="18"/>
      <c r="C9" s="9">
        <v>2.2849999999999999E-2</v>
      </c>
      <c r="D9" s="9">
        <v>2.5649999999999999E-2</v>
      </c>
      <c r="E9" s="9">
        <v>1.0449999999999999E-2</v>
      </c>
      <c r="F9" s="9">
        <v>1.435E-2</v>
      </c>
      <c r="G9" s="9">
        <v>0</v>
      </c>
    </row>
    <row r="10" spans="1:7" x14ac:dyDescent="0.2">
      <c r="A10" s="20"/>
      <c r="B10" s="19"/>
      <c r="C10" s="9">
        <v>5.5550000000000002E-2</v>
      </c>
      <c r="D10" s="9">
        <v>8.0499999999999999E-3</v>
      </c>
      <c r="E10" s="9">
        <v>3.4349999999999999E-2</v>
      </c>
      <c r="F10" s="9">
        <v>4.555E-2</v>
      </c>
      <c r="G10" s="9">
        <v>0</v>
      </c>
    </row>
    <row r="11" spans="1:7" x14ac:dyDescent="0.2">
      <c r="A11" s="21" t="s">
        <v>5</v>
      </c>
      <c r="B11" s="21"/>
      <c r="C11" s="3">
        <f>AVERAGE(C3:C6)</f>
        <v>9.4725000000000004E-2</v>
      </c>
      <c r="D11" s="3">
        <f t="shared" ref="D11:G11" si="0">AVERAGE(D3:D6)</f>
        <v>0.24367499999999997</v>
      </c>
      <c r="E11" s="3">
        <f t="shared" si="0"/>
        <v>0.36890000000000001</v>
      </c>
      <c r="F11" s="3">
        <f t="shared" si="0"/>
        <v>0.35554999999999998</v>
      </c>
      <c r="G11" s="3">
        <f t="shared" si="0"/>
        <v>0</v>
      </c>
    </row>
    <row r="12" spans="1:7" x14ac:dyDescent="0.2">
      <c r="A12" s="25" t="s">
        <v>6</v>
      </c>
      <c r="B12" s="25"/>
      <c r="C12" s="4">
        <f t="shared" ref="C12:G12" si="1">STDEV(C3:C6)</f>
        <v>4.9975827490231061E-3</v>
      </c>
      <c r="D12" s="4">
        <f t="shared" si="1"/>
        <v>3.6954690726167569E-2</v>
      </c>
      <c r="E12" s="4">
        <f t="shared" si="1"/>
        <v>1.6998039102594554E-2</v>
      </c>
      <c r="F12" s="4">
        <f t="shared" si="1"/>
        <v>1.3349032424361942E-2</v>
      </c>
      <c r="G12" s="4">
        <f t="shared" si="1"/>
        <v>0</v>
      </c>
    </row>
    <row r="13" spans="1:7" x14ac:dyDescent="0.2">
      <c r="A13" s="12" t="s">
        <v>7</v>
      </c>
      <c r="B13" s="13"/>
      <c r="C13" s="4">
        <f t="shared" ref="C13:G13" si="2">1.96*(C12)/SQRT(4)</f>
        <v>4.8976310940426438E-3</v>
      </c>
      <c r="D13" s="4">
        <f t="shared" si="2"/>
        <v>3.6215596911644214E-2</v>
      </c>
      <c r="E13" s="4">
        <f t="shared" si="2"/>
        <v>1.6658078320542662E-2</v>
      </c>
      <c r="F13" s="4">
        <f t="shared" si="2"/>
        <v>1.3082051775874702E-2</v>
      </c>
      <c r="G13" s="4">
        <f t="shared" si="2"/>
        <v>0</v>
      </c>
    </row>
    <row r="14" spans="1:7" x14ac:dyDescent="0.2">
      <c r="A14" s="12" t="s">
        <v>8</v>
      </c>
      <c r="B14" s="13"/>
      <c r="C14" s="4">
        <f>((C12/C11))</f>
        <v>5.2758857207950448E-2</v>
      </c>
      <c r="D14" s="4">
        <f t="shared" ref="D14:G14" si="3">((D12/D11))</f>
        <v>0.15165565087172495</v>
      </c>
      <c r="E14" s="4">
        <f t="shared" si="3"/>
        <v>4.6077633783124301E-2</v>
      </c>
      <c r="F14" s="4">
        <f t="shared" si="3"/>
        <v>3.7544740330085619E-2</v>
      </c>
      <c r="G14" s="4" t="e">
        <f t="shared" si="3"/>
        <v>#DIV/0!</v>
      </c>
    </row>
    <row r="15" spans="1:7" x14ac:dyDescent="0.2">
      <c r="A15" s="12" t="s">
        <v>16</v>
      </c>
      <c r="B15" s="13"/>
      <c r="C15" s="4">
        <f>((C12/C11)*100)</f>
        <v>5.2758857207950447</v>
      </c>
      <c r="D15" s="4">
        <f>((D12/D11)*100)</f>
        <v>15.165565087172494</v>
      </c>
      <c r="E15" s="4">
        <f>((E12/E11)*100)</f>
        <v>4.6077633783124305</v>
      </c>
      <c r="F15" s="4">
        <f>((F12/F11)*100)</f>
        <v>3.7544740330085618</v>
      </c>
      <c r="G15" s="4" t="e">
        <f>((G12/G11)*100)</f>
        <v>#DIV/0!</v>
      </c>
    </row>
    <row r="16" spans="1:7" x14ac:dyDescent="0.2">
      <c r="A16" s="21" t="s">
        <v>9</v>
      </c>
      <c r="B16" s="21"/>
      <c r="C16" s="3">
        <f>AVERAGE(C7:C10)</f>
        <v>3.3349999999999998E-2</v>
      </c>
      <c r="D16" s="3">
        <f>AVERAGE(D7:D10)</f>
        <v>1.255E-2</v>
      </c>
      <c r="E16" s="3">
        <f>AVERAGE(E7:E10)</f>
        <v>1.8149999999999999E-2</v>
      </c>
      <c r="F16" s="3">
        <f>AVERAGE(F7:F10)</f>
        <v>2.0400000000000001E-2</v>
      </c>
      <c r="G16" s="3">
        <f>AVERAGE(G7:G10)</f>
        <v>0</v>
      </c>
    </row>
    <row r="17" spans="1:7" x14ac:dyDescent="0.2">
      <c r="A17" s="25" t="s">
        <v>6</v>
      </c>
      <c r="B17" s="25"/>
      <c r="C17" s="4">
        <f>STDEV(C7:C10)</f>
        <v>1.6579706471064763E-2</v>
      </c>
      <c r="D17" s="4">
        <f>STDEV(D7:D10)</f>
        <v>9.2685849333469794E-3</v>
      </c>
      <c r="E17" s="4">
        <f>STDEV(E7:E10)</f>
        <v>1.1674188051709064E-2</v>
      </c>
      <c r="F17" s="4">
        <f>STDEV(F7:F10)</f>
        <v>1.6886385048316289E-2</v>
      </c>
      <c r="G17" s="4">
        <f>STDEV(G7:G10)</f>
        <v>0</v>
      </c>
    </row>
    <row r="18" spans="1:7" x14ac:dyDescent="0.2">
      <c r="A18" s="12" t="s">
        <v>7</v>
      </c>
      <c r="B18" s="13"/>
      <c r="C18" s="4">
        <f t="shared" ref="C18:G18" si="4">1.96*(C17)/SQRT(4)</f>
        <v>1.6248112341643469E-2</v>
      </c>
      <c r="D18" s="4">
        <f t="shared" si="4"/>
        <v>9.083213234680039E-3</v>
      </c>
      <c r="E18" s="4">
        <f t="shared" si="4"/>
        <v>1.1440704290674883E-2</v>
      </c>
      <c r="F18" s="4">
        <f t="shared" si="4"/>
        <v>1.6548657347349963E-2</v>
      </c>
      <c r="G18" s="4">
        <f t="shared" si="4"/>
        <v>0</v>
      </c>
    </row>
    <row r="19" spans="1:7" x14ac:dyDescent="0.2">
      <c r="A19" s="12" t="s">
        <v>8</v>
      </c>
      <c r="B19" s="13"/>
      <c r="C19" s="4">
        <f>((C17/C16))</f>
        <v>0.49714262282053268</v>
      </c>
      <c r="D19" s="4">
        <f t="shared" ref="D19:G19" si="5">((D17/D16))</f>
        <v>0.73853266401171147</v>
      </c>
      <c r="E19" s="4">
        <f t="shared" si="5"/>
        <v>0.64320595326220742</v>
      </c>
      <c r="F19" s="4">
        <f t="shared" si="5"/>
        <v>0.8277639729566808</v>
      </c>
      <c r="G19" s="4" t="e">
        <f t="shared" si="5"/>
        <v>#DIV/0!</v>
      </c>
    </row>
    <row r="20" spans="1:7" x14ac:dyDescent="0.2">
      <c r="A20" s="12" t="s">
        <v>16</v>
      </c>
      <c r="B20" s="13"/>
      <c r="C20" s="4">
        <f>((C17/C16)*100)</f>
        <v>49.714262282053269</v>
      </c>
      <c r="D20" s="4">
        <f>((D17/D16)*100)</f>
        <v>73.85326640117114</v>
      </c>
      <c r="E20" s="4">
        <f>((E17/E16)*100)</f>
        <v>64.32059532622074</v>
      </c>
      <c r="F20" s="4">
        <f>((F17/F16)*100)</f>
        <v>82.776397295668076</v>
      </c>
      <c r="G20" s="4" t="e">
        <f>((G17/G16)*100)</f>
        <v>#DIV/0!</v>
      </c>
    </row>
    <row r="21" spans="1:7" x14ac:dyDescent="0.2">
      <c r="A21" s="20" t="s">
        <v>10</v>
      </c>
      <c r="B21" s="26">
        <f>B2</f>
        <v>43495</v>
      </c>
      <c r="C21" s="10">
        <f t="shared" ref="C21:G28" si="6">((1000*C3)/40)</f>
        <v>2.4725000000000001</v>
      </c>
      <c r="D21" s="10">
        <f t="shared" si="6"/>
        <v>7.0549999999999997</v>
      </c>
      <c r="E21" s="10">
        <f t="shared" si="6"/>
        <v>9.0374999999999996</v>
      </c>
      <c r="F21" s="10">
        <f t="shared" si="6"/>
        <v>9.2475000000000005</v>
      </c>
      <c r="G21" s="10">
        <f t="shared" si="6"/>
        <v>0</v>
      </c>
    </row>
    <row r="22" spans="1:7" x14ac:dyDescent="0.2">
      <c r="A22" s="20"/>
      <c r="B22" s="26"/>
      <c r="C22" s="10">
        <f t="shared" si="6"/>
        <v>2.2374999999999998</v>
      </c>
      <c r="D22" s="10">
        <f t="shared" si="6"/>
        <v>6.6174999999999997</v>
      </c>
      <c r="E22" s="10">
        <f t="shared" si="6"/>
        <v>9.6524999999999999</v>
      </c>
      <c r="F22" s="10">
        <f t="shared" si="6"/>
        <v>9.0875000000000004</v>
      </c>
      <c r="G22" s="10">
        <f t="shared" si="6"/>
        <v>0</v>
      </c>
    </row>
    <row r="23" spans="1:7" x14ac:dyDescent="0.2">
      <c r="A23" s="20"/>
      <c r="B23" s="26"/>
      <c r="C23" s="10">
        <f t="shared" si="6"/>
        <v>2.2849999999999997</v>
      </c>
      <c r="D23" s="10">
        <f t="shared" si="6"/>
        <v>5.7</v>
      </c>
      <c r="E23" s="10">
        <f t="shared" si="6"/>
        <v>8.7174999999999994</v>
      </c>
      <c r="F23" s="10">
        <f t="shared" si="6"/>
        <v>8.5374999999999996</v>
      </c>
      <c r="G23" s="10">
        <f t="shared" si="6"/>
        <v>0</v>
      </c>
    </row>
    <row r="24" spans="1:7" x14ac:dyDescent="0.2">
      <c r="A24" s="20"/>
      <c r="B24" s="26"/>
      <c r="C24" s="10">
        <f t="shared" si="6"/>
        <v>2.4775</v>
      </c>
      <c r="D24" s="10">
        <f t="shared" si="6"/>
        <v>4.9950000000000001</v>
      </c>
      <c r="E24" s="10">
        <f t="shared" si="6"/>
        <v>9.4824999999999999</v>
      </c>
      <c r="F24" s="10">
        <f t="shared" si="6"/>
        <v>8.682500000000001</v>
      </c>
      <c r="G24" s="10">
        <f t="shared" si="6"/>
        <v>0</v>
      </c>
    </row>
    <row r="25" spans="1:7" x14ac:dyDescent="0.2">
      <c r="A25" s="20" t="s">
        <v>11</v>
      </c>
      <c r="B25" s="26"/>
      <c r="C25" s="10">
        <f t="shared" si="6"/>
        <v>0.90625</v>
      </c>
      <c r="D25" s="10">
        <f t="shared" si="6"/>
        <v>0.11125</v>
      </c>
      <c r="E25" s="10">
        <f t="shared" si="6"/>
        <v>0.22125</v>
      </c>
      <c r="F25" s="10">
        <f t="shared" si="6"/>
        <v>0.30625000000000002</v>
      </c>
      <c r="G25" s="10">
        <f t="shared" si="6"/>
        <v>0</v>
      </c>
    </row>
    <row r="26" spans="1:7" x14ac:dyDescent="0.2">
      <c r="A26" s="20"/>
      <c r="B26" s="26"/>
      <c r="C26" s="10">
        <f t="shared" si="6"/>
        <v>0.46875</v>
      </c>
      <c r="D26" s="10">
        <f t="shared" si="6"/>
        <v>0.30125000000000002</v>
      </c>
      <c r="E26" s="10">
        <f t="shared" si="6"/>
        <v>0.47375000000000006</v>
      </c>
      <c r="F26" s="10">
        <f t="shared" si="6"/>
        <v>0.23624999999999999</v>
      </c>
      <c r="G26" s="10">
        <f t="shared" si="6"/>
        <v>0</v>
      </c>
    </row>
    <row r="27" spans="1:7" x14ac:dyDescent="0.2">
      <c r="A27" s="20"/>
      <c r="B27" s="26"/>
      <c r="C27" s="10">
        <f t="shared" si="6"/>
        <v>0.57124999999999992</v>
      </c>
      <c r="D27" s="10">
        <f t="shared" si="6"/>
        <v>0.64124999999999999</v>
      </c>
      <c r="E27" s="10">
        <f t="shared" si="6"/>
        <v>0.26124999999999998</v>
      </c>
      <c r="F27" s="10">
        <f t="shared" si="6"/>
        <v>0.35875000000000001</v>
      </c>
      <c r="G27" s="10">
        <f t="shared" si="6"/>
        <v>0</v>
      </c>
    </row>
    <row r="28" spans="1:7" x14ac:dyDescent="0.2">
      <c r="A28" s="20"/>
      <c r="B28" s="26"/>
      <c r="C28" s="10">
        <f t="shared" si="6"/>
        <v>1.3887500000000002</v>
      </c>
      <c r="D28" s="10">
        <f t="shared" si="6"/>
        <v>0.20125000000000001</v>
      </c>
      <c r="E28" s="10">
        <f t="shared" si="6"/>
        <v>0.85875000000000001</v>
      </c>
      <c r="F28" s="10">
        <f t="shared" si="6"/>
        <v>1.1387499999999999</v>
      </c>
      <c r="G28" s="10">
        <f t="shared" si="6"/>
        <v>0</v>
      </c>
    </row>
    <row r="29" spans="1:7" x14ac:dyDescent="0.2">
      <c r="A29" s="21" t="s">
        <v>12</v>
      </c>
      <c r="B29" s="21"/>
      <c r="C29" s="3">
        <f t="shared" ref="C29:G29" si="7">AVERAGE(C21:C24)</f>
        <v>2.368125</v>
      </c>
      <c r="D29" s="3">
        <f t="shared" si="7"/>
        <v>6.0918749999999999</v>
      </c>
      <c r="E29" s="3">
        <f t="shared" si="7"/>
        <v>9.2225000000000001</v>
      </c>
      <c r="F29" s="3">
        <f t="shared" si="7"/>
        <v>8.8887500000000017</v>
      </c>
      <c r="G29" s="3">
        <f t="shared" si="7"/>
        <v>0</v>
      </c>
    </row>
    <row r="30" spans="1:7" x14ac:dyDescent="0.2">
      <c r="A30" s="25" t="s">
        <v>6</v>
      </c>
      <c r="B30" s="25"/>
      <c r="C30" s="4">
        <f t="shared" ref="C30:G30" si="8">STDEV(C21:C24)</f>
        <v>0.12493956872557781</v>
      </c>
      <c r="D30" s="4">
        <f t="shared" si="8"/>
        <v>0.92386726815417808</v>
      </c>
      <c r="E30" s="4">
        <f t="shared" si="8"/>
        <v>0.424950977564864</v>
      </c>
      <c r="F30" s="4">
        <f t="shared" si="8"/>
        <v>0.33372581060904893</v>
      </c>
      <c r="G30" s="4">
        <f t="shared" si="8"/>
        <v>0</v>
      </c>
    </row>
    <row r="31" spans="1:7" x14ac:dyDescent="0.2">
      <c r="A31" s="12" t="s">
        <v>7</v>
      </c>
      <c r="B31" s="13"/>
      <c r="C31" s="4">
        <f t="shared" ref="C31:G31" si="9">1.96*(C30)/SQRT(4)</f>
        <v>0.12244077735106625</v>
      </c>
      <c r="D31" s="4">
        <f t="shared" si="9"/>
        <v>0.90538992279109454</v>
      </c>
      <c r="E31" s="4">
        <f t="shared" si="9"/>
        <v>0.41645195801356671</v>
      </c>
      <c r="F31" s="4">
        <f t="shared" si="9"/>
        <v>0.32705129439686798</v>
      </c>
      <c r="G31" s="4">
        <f t="shared" si="9"/>
        <v>0</v>
      </c>
    </row>
    <row r="32" spans="1:7" x14ac:dyDescent="0.2">
      <c r="A32" s="12" t="s">
        <v>8</v>
      </c>
      <c r="B32" s="13"/>
      <c r="C32" s="4">
        <f>((C30/C29))</f>
        <v>5.275885720795051E-2</v>
      </c>
      <c r="D32" s="4">
        <f t="shared" ref="D32:G32" si="10">((D30/D29))</f>
        <v>0.15165565087172309</v>
      </c>
      <c r="E32" s="4">
        <f t="shared" si="10"/>
        <v>4.6077633783124315E-2</v>
      </c>
      <c r="F32" s="4">
        <f t="shared" si="10"/>
        <v>3.7544740330085653E-2</v>
      </c>
      <c r="G32" s="4" t="e">
        <f t="shared" si="10"/>
        <v>#DIV/0!</v>
      </c>
    </row>
    <row r="33" spans="1:7" x14ac:dyDescent="0.2">
      <c r="A33" s="12" t="s">
        <v>16</v>
      </c>
      <c r="B33" s="13"/>
      <c r="C33" s="4">
        <f>((C30/C29)*100)</f>
        <v>5.2758857207950509</v>
      </c>
      <c r="D33" s="4">
        <f t="shared" ref="D33:G33" si="11">((D30/D29)*100)</f>
        <v>15.165565087172309</v>
      </c>
      <c r="E33" s="4">
        <f t="shared" si="11"/>
        <v>4.6077633783124314</v>
      </c>
      <c r="F33" s="4">
        <f t="shared" si="11"/>
        <v>3.7544740330085653</v>
      </c>
      <c r="G33" s="4" t="e">
        <f t="shared" si="11"/>
        <v>#DIV/0!</v>
      </c>
    </row>
    <row r="34" spans="1:7" x14ac:dyDescent="0.2">
      <c r="A34" s="21" t="s">
        <v>13</v>
      </c>
      <c r="B34" s="21"/>
      <c r="C34" s="3">
        <f t="shared" ref="C34:G34" si="12">AVERAGE(C25:C28)</f>
        <v>0.83374999999999999</v>
      </c>
      <c r="D34" s="3">
        <f t="shared" si="12"/>
        <v>0.31374999999999997</v>
      </c>
      <c r="E34" s="3">
        <f t="shared" si="12"/>
        <v>0.45374999999999999</v>
      </c>
      <c r="F34" s="3">
        <f t="shared" si="12"/>
        <v>0.51</v>
      </c>
      <c r="G34" s="3">
        <f t="shared" si="12"/>
        <v>0</v>
      </c>
    </row>
    <row r="35" spans="1:7" x14ac:dyDescent="0.2">
      <c r="A35" s="25" t="s">
        <v>6</v>
      </c>
      <c r="B35" s="25"/>
      <c r="C35" s="4">
        <f t="shared" ref="C35:G35" si="13">STDEV(C25:C28)</f>
        <v>0.41449266177661898</v>
      </c>
      <c r="D35" s="4">
        <f t="shared" si="13"/>
        <v>0.23171462333367465</v>
      </c>
      <c r="E35" s="4">
        <f t="shared" si="13"/>
        <v>0.29185470129272656</v>
      </c>
      <c r="F35" s="4">
        <f t="shared" si="13"/>
        <v>0.42215962620790726</v>
      </c>
      <c r="G35" s="4">
        <f t="shared" si="13"/>
        <v>0</v>
      </c>
    </row>
    <row r="36" spans="1:7" x14ac:dyDescent="0.2">
      <c r="A36" s="12" t="s">
        <v>7</v>
      </c>
      <c r="B36" s="13"/>
      <c r="C36" s="4">
        <f t="shared" ref="C36:G36" si="14">1.96*(C35)/SQRT(4)</f>
        <v>0.40620280854108659</v>
      </c>
      <c r="D36" s="4">
        <f t="shared" si="14"/>
        <v>0.22708033086700116</v>
      </c>
      <c r="E36" s="4">
        <f t="shared" si="14"/>
        <v>0.28601760726687203</v>
      </c>
      <c r="F36" s="4">
        <f t="shared" si="14"/>
        <v>0.41371643368374911</v>
      </c>
      <c r="G36" s="4">
        <f t="shared" si="14"/>
        <v>0</v>
      </c>
    </row>
    <row r="37" spans="1:7" x14ac:dyDescent="0.2">
      <c r="A37" s="12" t="s">
        <v>8</v>
      </c>
      <c r="B37" s="13"/>
      <c r="C37" s="4">
        <f>((C35/C34))</f>
        <v>0.49714262282053251</v>
      </c>
      <c r="D37" s="4">
        <f t="shared" ref="D37:G37" si="15">((D35/D34))</f>
        <v>0.73853266401171214</v>
      </c>
      <c r="E37" s="4">
        <f t="shared" si="15"/>
        <v>0.64320595326220731</v>
      </c>
      <c r="F37" s="4">
        <f t="shared" si="15"/>
        <v>0.82776397295668092</v>
      </c>
      <c r="G37" s="4" t="e">
        <f t="shared" si="15"/>
        <v>#DIV/0!</v>
      </c>
    </row>
    <row r="38" spans="1:7" x14ac:dyDescent="0.2">
      <c r="A38" s="12" t="s">
        <v>16</v>
      </c>
      <c r="B38" s="13"/>
      <c r="C38" s="4">
        <f>((C35/C34)*100)</f>
        <v>49.714262282053248</v>
      </c>
      <c r="D38" s="4">
        <f t="shared" ref="D38:G38" si="16">((D35/D34)*100)</f>
        <v>73.853266401171211</v>
      </c>
      <c r="E38" s="4">
        <f t="shared" si="16"/>
        <v>64.320595326220726</v>
      </c>
      <c r="F38" s="4">
        <f t="shared" si="16"/>
        <v>82.77639729566809</v>
      </c>
      <c r="G38" s="4" t="e">
        <f t="shared" si="16"/>
        <v>#DIV/0!</v>
      </c>
    </row>
    <row r="39" spans="1:7" x14ac:dyDescent="0.2">
      <c r="A39" s="22" t="s">
        <v>14</v>
      </c>
      <c r="B39" s="17">
        <f>B2</f>
        <v>43495</v>
      </c>
      <c r="C39" s="11">
        <f t="shared" ref="C39:G42" si="17">(C21/C25)</f>
        <v>2.7282758620689656</v>
      </c>
      <c r="D39" s="11">
        <f t="shared" si="17"/>
        <v>63.415730337078649</v>
      </c>
      <c r="E39" s="11">
        <f t="shared" si="17"/>
        <v>40.847457627118644</v>
      </c>
      <c r="F39" s="11">
        <f t="shared" si="17"/>
        <v>30.195918367346938</v>
      </c>
      <c r="G39" s="11" t="e">
        <f t="shared" si="17"/>
        <v>#DIV/0!</v>
      </c>
    </row>
    <row r="40" spans="1:7" x14ac:dyDescent="0.2">
      <c r="A40" s="23"/>
      <c r="B40" s="18"/>
      <c r="C40" s="11">
        <f t="shared" si="17"/>
        <v>4.7733333333333325</v>
      </c>
      <c r="D40" s="11">
        <f t="shared" si="17"/>
        <v>21.966804979253109</v>
      </c>
      <c r="E40" s="11">
        <f t="shared" si="17"/>
        <v>20.374670184696566</v>
      </c>
      <c r="F40" s="11">
        <f t="shared" si="17"/>
        <v>38.465608465608469</v>
      </c>
      <c r="G40" s="11" t="e">
        <f t="shared" si="17"/>
        <v>#DIV/0!</v>
      </c>
    </row>
    <row r="41" spans="1:7" x14ac:dyDescent="0.2">
      <c r="A41" s="23"/>
      <c r="B41" s="18"/>
      <c r="C41" s="11">
        <f t="shared" si="17"/>
        <v>4</v>
      </c>
      <c r="D41" s="11">
        <f t="shared" si="17"/>
        <v>8.8888888888888893</v>
      </c>
      <c r="E41" s="11">
        <f t="shared" si="17"/>
        <v>33.368421052631582</v>
      </c>
      <c r="F41" s="11">
        <f t="shared" si="17"/>
        <v>23.797909407665504</v>
      </c>
      <c r="G41" s="11" t="e">
        <f t="shared" si="17"/>
        <v>#DIV/0!</v>
      </c>
    </row>
    <row r="42" spans="1:7" x14ac:dyDescent="0.2">
      <c r="A42" s="24"/>
      <c r="B42" s="19"/>
      <c r="C42" s="11">
        <f t="shared" si="17"/>
        <v>1.7839783978397838</v>
      </c>
      <c r="D42" s="11">
        <f t="shared" si="17"/>
        <v>24.819875776397513</v>
      </c>
      <c r="E42" s="11">
        <f t="shared" si="17"/>
        <v>11.042212518195051</v>
      </c>
      <c r="F42" s="11">
        <f t="shared" si="17"/>
        <v>7.6245883644346888</v>
      </c>
      <c r="G42" s="11" t="e">
        <f t="shared" si="17"/>
        <v>#DIV/0!</v>
      </c>
    </row>
    <row r="43" spans="1:7" x14ac:dyDescent="0.2">
      <c r="A43" s="21" t="s">
        <v>14</v>
      </c>
      <c r="B43" s="21"/>
      <c r="C43" s="5">
        <f>AVERAGE(C39:C42)</f>
        <v>3.3213968983105207</v>
      </c>
      <c r="D43" s="5">
        <f>AVERAGE(D39:D42)</f>
        <v>29.772824995404537</v>
      </c>
      <c r="E43" s="5">
        <f>AVERAGE(E39:E42)</f>
        <v>26.408190345660458</v>
      </c>
      <c r="F43" s="5">
        <f>AVERAGE(F39:F42)</f>
        <v>25.021006151263897</v>
      </c>
      <c r="G43" s="5" t="e">
        <f>AVERAGE(G39:G42)</f>
        <v>#DIV/0!</v>
      </c>
    </row>
    <row r="44" spans="1:7" x14ac:dyDescent="0.2">
      <c r="A44" s="12" t="s">
        <v>6</v>
      </c>
      <c r="B44" s="13"/>
      <c r="C44" s="6">
        <f>STDEV(C39:C42)</f>
        <v>1.3271611042862967</v>
      </c>
      <c r="D44" s="6">
        <f>STDEV(D39:D42)</f>
        <v>23.476580682235166</v>
      </c>
      <c r="E44" s="6">
        <f>STDEV(E39:E42)</f>
        <v>13.284751801050827</v>
      </c>
      <c r="F44" s="6">
        <f>STDEV(F39:F42)</f>
        <v>13.059713693813688</v>
      </c>
      <c r="G44" s="6" t="e">
        <f>STDEV(G39:G42)</f>
        <v>#DIV/0!</v>
      </c>
    </row>
    <row r="45" spans="1:7" x14ac:dyDescent="0.2">
      <c r="A45" s="12" t="s">
        <v>7</v>
      </c>
      <c r="B45" s="13"/>
      <c r="C45" s="6">
        <f t="shared" ref="C45:G45" si="18">1.96*(C44)/SQRT(4)</f>
        <v>1.3006178822005707</v>
      </c>
      <c r="D45" s="6">
        <f t="shared" si="18"/>
        <v>23.007049068590462</v>
      </c>
      <c r="E45" s="6">
        <f t="shared" si="18"/>
        <v>13.019056765029811</v>
      </c>
      <c r="F45" s="6">
        <f t="shared" si="18"/>
        <v>12.798519419937413</v>
      </c>
      <c r="G45" s="6" t="e">
        <f t="shared" si="18"/>
        <v>#DIV/0!</v>
      </c>
    </row>
    <row r="46" spans="1:7" x14ac:dyDescent="0.2">
      <c r="A46" s="12" t="s">
        <v>8</v>
      </c>
      <c r="B46" s="13"/>
      <c r="C46" s="6">
        <f>((C44/C43))</f>
        <v>0.39957919662096919</v>
      </c>
      <c r="D46" s="6">
        <f t="shared" ref="D46:G46" si="19">((D44/D43))</f>
        <v>0.78852378589733418</v>
      </c>
      <c r="E46" s="6">
        <f t="shared" si="19"/>
        <v>0.50305422776664632</v>
      </c>
      <c r="F46" s="6">
        <f t="shared" si="19"/>
        <v>0.5219499813421371</v>
      </c>
      <c r="G46" s="6" t="e">
        <f t="shared" si="19"/>
        <v>#DIV/0!</v>
      </c>
    </row>
    <row r="47" spans="1:7" x14ac:dyDescent="0.2">
      <c r="A47" s="12" t="s">
        <v>16</v>
      </c>
      <c r="B47" s="13"/>
      <c r="C47" s="6">
        <f>((C44/C43)*100)</f>
        <v>39.95791966209692</v>
      </c>
      <c r="D47" s="6">
        <f t="shared" ref="D47:G47" si="20">((D44/D43)*100)</f>
        <v>78.852378589733419</v>
      </c>
      <c r="E47" s="6">
        <f t="shared" si="20"/>
        <v>50.305422776664635</v>
      </c>
      <c r="F47" s="6">
        <f t="shared" si="20"/>
        <v>52.194998134213712</v>
      </c>
      <c r="G47" s="6" t="e">
        <f t="shared" si="20"/>
        <v>#DIV/0!</v>
      </c>
    </row>
    <row r="48" spans="1:7" x14ac:dyDescent="0.2">
      <c r="A48" s="22" t="s">
        <v>15</v>
      </c>
      <c r="B48" s="17">
        <f>B2</f>
        <v>43495</v>
      </c>
      <c r="C48" s="11">
        <f t="shared" ref="C48:G51" si="21">(C39/$C$43)</f>
        <v>0.82142422167514662</v>
      </c>
      <c r="D48" s="11">
        <f t="shared" si="21"/>
        <v>19.093090130040174</v>
      </c>
      <c r="E48" s="11">
        <f t="shared" si="21"/>
        <v>12.29827656185755</v>
      </c>
      <c r="F48" s="11">
        <f t="shared" si="21"/>
        <v>9.0913309344952289</v>
      </c>
      <c r="G48" s="11" t="e">
        <f t="shared" si="21"/>
        <v>#DIV/0!</v>
      </c>
    </row>
    <row r="49" spans="1:7" x14ac:dyDescent="0.2">
      <c r="A49" s="23"/>
      <c r="B49" s="18">
        <v>41235</v>
      </c>
      <c r="C49" s="11">
        <f t="shared" si="21"/>
        <v>1.4371463211040396</v>
      </c>
      <c r="D49" s="11">
        <f t="shared" si="21"/>
        <v>6.6137247826138639</v>
      </c>
      <c r="E49" s="11">
        <f t="shared" si="21"/>
        <v>6.1343678002049238</v>
      </c>
      <c r="F49" s="11">
        <f t="shared" si="21"/>
        <v>11.581153846796987</v>
      </c>
      <c r="G49" s="11" t="e">
        <f t="shared" si="21"/>
        <v>#DIV/0!</v>
      </c>
    </row>
    <row r="50" spans="1:7" x14ac:dyDescent="0.2">
      <c r="A50" s="23"/>
      <c r="B50" s="18">
        <v>41235</v>
      </c>
      <c r="C50" s="11">
        <f t="shared" si="21"/>
        <v>1.2043125595843909</v>
      </c>
      <c r="D50" s="11">
        <f t="shared" si="21"/>
        <v>2.6762501324097578</v>
      </c>
      <c r="E50" s="11">
        <f t="shared" si="21"/>
        <v>10.046502141796104</v>
      </c>
      <c r="F50" s="11">
        <f t="shared" si="21"/>
        <v>7.1650302978757745</v>
      </c>
      <c r="G50" s="11" t="e">
        <f t="shared" si="21"/>
        <v>#DIV/0!</v>
      </c>
    </row>
    <row r="51" spans="1:7" x14ac:dyDescent="0.2">
      <c r="A51" s="24"/>
      <c r="B51" s="19">
        <v>41235</v>
      </c>
      <c r="C51" s="11">
        <f t="shared" si="21"/>
        <v>0.53711689763642267</v>
      </c>
      <c r="D51" s="11">
        <f t="shared" si="21"/>
        <v>7.4727220312099778</v>
      </c>
      <c r="E51" s="11">
        <f t="shared" si="21"/>
        <v>3.3245688053155709</v>
      </c>
      <c r="F51" s="11">
        <f t="shared" si="21"/>
        <v>2.295596882237426</v>
      </c>
      <c r="G51" s="11" t="e">
        <f t="shared" si="21"/>
        <v>#DIV/0!</v>
      </c>
    </row>
    <row r="52" spans="1:7" x14ac:dyDescent="0.2">
      <c r="A52" s="21" t="s">
        <v>15</v>
      </c>
      <c r="B52" s="21"/>
      <c r="C52" s="5">
        <f>AVERAGE(C48:C51)</f>
        <v>0.99999999999999989</v>
      </c>
      <c r="D52" s="5">
        <f>AVERAGE(D48:D51)</f>
        <v>8.9639467690684445</v>
      </c>
      <c r="E52" s="5">
        <f>AVERAGE(E48:E51)</f>
        <v>7.9509288272935379</v>
      </c>
      <c r="F52" s="5">
        <f>AVERAGE(F48:F51)</f>
        <v>7.5332779903513538</v>
      </c>
      <c r="G52" s="5" t="e">
        <f>AVERAGE(G48:G51)</f>
        <v>#DIV/0!</v>
      </c>
    </row>
    <row r="53" spans="1:7" x14ac:dyDescent="0.2">
      <c r="A53" s="12" t="s">
        <v>6</v>
      </c>
      <c r="B53" s="13"/>
      <c r="C53" s="6">
        <f>STDEV(C48:C51)</f>
        <v>0.39957919662096991</v>
      </c>
      <c r="D53" s="6">
        <f>STDEV(D48:D51)</f>
        <v>7.0682852429280212</v>
      </c>
      <c r="E53" s="6">
        <f>STDEV(E48:E51)</f>
        <v>3.9997483612417115</v>
      </c>
      <c r="F53" s="6">
        <f>STDEV(F48:F51)</f>
        <v>3.9319943065090208</v>
      </c>
      <c r="G53" s="6" t="e">
        <f>STDEV(G48:G51)</f>
        <v>#DIV/0!</v>
      </c>
    </row>
    <row r="54" spans="1:7" x14ac:dyDescent="0.2">
      <c r="A54" s="12" t="s">
        <v>7</v>
      </c>
      <c r="B54" s="13"/>
      <c r="C54" s="6">
        <f t="shared" ref="C54:G54" si="22">1.96*(C53)/SQRT(4)</f>
        <v>0.39158761268855052</v>
      </c>
      <c r="D54" s="6">
        <f t="shared" si="22"/>
        <v>6.9269195380694608</v>
      </c>
      <c r="E54" s="6">
        <f t="shared" si="22"/>
        <v>3.9197533940168774</v>
      </c>
      <c r="F54" s="6">
        <f t="shared" si="22"/>
        <v>3.8533544203788401</v>
      </c>
      <c r="G54" s="6" t="e">
        <f t="shared" si="22"/>
        <v>#DIV/0!</v>
      </c>
    </row>
    <row r="55" spans="1:7" x14ac:dyDescent="0.2">
      <c r="A55" s="12" t="s">
        <v>8</v>
      </c>
      <c r="B55" s="13"/>
      <c r="C55" s="6">
        <f>((C53/C52))</f>
        <v>0.39957919662096997</v>
      </c>
      <c r="D55" s="6">
        <f t="shared" ref="D55:G55" si="23">((D53/D52))</f>
        <v>0.78852378589733363</v>
      </c>
      <c r="E55" s="6">
        <f t="shared" si="23"/>
        <v>0.50305422776664555</v>
      </c>
      <c r="F55" s="6">
        <f t="shared" si="23"/>
        <v>0.5219499813421371</v>
      </c>
      <c r="G55" s="6" t="e">
        <f t="shared" si="23"/>
        <v>#DIV/0!</v>
      </c>
    </row>
    <row r="56" spans="1:7" x14ac:dyDescent="0.2">
      <c r="A56" s="12" t="s">
        <v>16</v>
      </c>
      <c r="B56" s="13"/>
      <c r="C56" s="6">
        <f>((C53/C52)*100)</f>
        <v>39.957919662096998</v>
      </c>
      <c r="D56" s="6">
        <f t="shared" ref="D56:G56" si="24">((D53/D52)*100)</f>
        <v>78.852378589733362</v>
      </c>
      <c r="E56" s="6">
        <f t="shared" si="24"/>
        <v>50.305422776664557</v>
      </c>
      <c r="F56" s="6">
        <f t="shared" si="24"/>
        <v>52.194998134213712</v>
      </c>
      <c r="G56" s="6" t="e">
        <f t="shared" si="24"/>
        <v>#DIV/0!</v>
      </c>
    </row>
  </sheetData>
  <mergeCells count="42">
    <mergeCell ref="A56:B56"/>
    <mergeCell ref="A39:A42"/>
    <mergeCell ref="B39:B42"/>
    <mergeCell ref="A43:B43"/>
    <mergeCell ref="A44:B44"/>
    <mergeCell ref="A45:B45"/>
    <mergeCell ref="A47:B47"/>
    <mergeCell ref="A55:B55"/>
    <mergeCell ref="A48:A51"/>
    <mergeCell ref="B48:B51"/>
    <mergeCell ref="A52:B52"/>
    <mergeCell ref="A53:B53"/>
    <mergeCell ref="A54:B54"/>
    <mergeCell ref="A17:B17"/>
    <mergeCell ref="A38:B38"/>
    <mergeCell ref="A20:B20"/>
    <mergeCell ref="A21:A24"/>
    <mergeCell ref="B21:B28"/>
    <mergeCell ref="A25:A28"/>
    <mergeCell ref="A29:B29"/>
    <mergeCell ref="A30:B30"/>
    <mergeCell ref="A31:B31"/>
    <mergeCell ref="A33:B33"/>
    <mergeCell ref="A34:B34"/>
    <mergeCell ref="A35:B35"/>
    <mergeCell ref="A36:B36"/>
    <mergeCell ref="A14:B14"/>
    <mergeCell ref="A12:B12"/>
    <mergeCell ref="A13:B13"/>
    <mergeCell ref="A15:B15"/>
    <mergeCell ref="A16:B16"/>
    <mergeCell ref="A1:B1"/>
    <mergeCell ref="D1:G1"/>
    <mergeCell ref="B2:B10"/>
    <mergeCell ref="A7:A10"/>
    <mergeCell ref="A11:B11"/>
    <mergeCell ref="A2:A6"/>
    <mergeCell ref="A32:B32"/>
    <mergeCell ref="A37:B37"/>
    <mergeCell ref="A46:B46"/>
    <mergeCell ref="A19:B19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Quiñones Camacho</dc:creator>
  <cp:lastModifiedBy>Antony Quiñones Camacho</cp:lastModifiedBy>
  <dcterms:created xsi:type="dcterms:W3CDTF">2019-03-07T17:17:59Z</dcterms:created>
  <dcterms:modified xsi:type="dcterms:W3CDTF">2019-06-28T23:25:45Z</dcterms:modified>
</cp:coreProperties>
</file>