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esktop\Exp. Solid Mech\"/>
    </mc:Choice>
  </mc:AlternateContent>
  <bookViews>
    <workbookView xWindow="0" yWindow="0" windowWidth="20490" windowHeight="7530"/>
  </bookViews>
  <sheets>
    <sheet name="Collected Data" sheetId="1" r:id="rId1"/>
    <sheet name="Mode I Theoretica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G4" i="2" l="1"/>
  <c r="G3" i="2"/>
  <c r="E21" i="2"/>
  <c r="B27" i="2" l="1"/>
  <c r="E35" i="2"/>
  <c r="E34" i="2"/>
  <c r="F34" i="2" s="1"/>
  <c r="G34" i="2" s="1"/>
  <c r="H34" i="2" s="1"/>
  <c r="E33" i="2"/>
  <c r="E32" i="2"/>
  <c r="F32" i="2" s="1"/>
  <c r="G32" i="2" s="1"/>
  <c r="H32" i="2" s="1"/>
  <c r="E31" i="2"/>
  <c r="E30" i="2"/>
  <c r="F30" i="2" s="1"/>
  <c r="G30" i="2" s="1"/>
  <c r="H30" i="2" s="1"/>
  <c r="E29" i="2"/>
  <c r="E28" i="2"/>
  <c r="F28" i="2" s="1"/>
  <c r="G28" i="2" s="1"/>
  <c r="H28" i="2" s="1"/>
  <c r="E27" i="2"/>
  <c r="E26" i="2"/>
  <c r="F26" i="2" s="1"/>
  <c r="G26" i="2" s="1"/>
  <c r="H26" i="2" s="1"/>
  <c r="E25" i="2"/>
  <c r="E20" i="2"/>
  <c r="E19" i="2"/>
  <c r="E18" i="2"/>
  <c r="E17" i="2"/>
  <c r="E16" i="2"/>
  <c r="E15" i="2"/>
  <c r="E14" i="2"/>
  <c r="E13" i="2"/>
  <c r="E12" i="2"/>
  <c r="E11" i="2"/>
  <c r="E10" i="2"/>
  <c r="E9" i="2"/>
  <c r="F35" i="2"/>
  <c r="G35" i="2" s="1"/>
  <c r="H35" i="2" s="1"/>
  <c r="F33" i="2"/>
  <c r="G33" i="2" s="1"/>
  <c r="H33" i="2" s="1"/>
  <c r="F31" i="2"/>
  <c r="G31" i="2" s="1"/>
  <c r="H31" i="2" s="1"/>
  <c r="F29" i="2"/>
  <c r="G29" i="2" s="1"/>
  <c r="H29" i="2" s="1"/>
  <c r="F27" i="2"/>
  <c r="G27" i="2" s="1"/>
  <c r="H27" i="2" s="1"/>
  <c r="F25" i="2"/>
  <c r="G25" i="2" s="1"/>
  <c r="H25" i="2" s="1"/>
  <c r="F21" i="2"/>
  <c r="G21" i="2" s="1"/>
  <c r="H21" i="2" s="1"/>
  <c r="F20" i="2"/>
  <c r="G20" i="2" s="1"/>
  <c r="H20" i="2" s="1"/>
  <c r="F19" i="2"/>
  <c r="G19" i="2" s="1"/>
  <c r="H19" i="2" s="1"/>
  <c r="F18" i="2"/>
  <c r="G18" i="2" s="1"/>
  <c r="H18" i="2" s="1"/>
  <c r="F17" i="2"/>
  <c r="G17" i="2" s="1"/>
  <c r="H17" i="2" s="1"/>
  <c r="F16" i="2"/>
  <c r="G16" i="2" s="1"/>
  <c r="H16" i="2" s="1"/>
  <c r="F15" i="2"/>
  <c r="G15" i="2" s="1"/>
  <c r="H15" i="2" s="1"/>
  <c r="F14" i="2"/>
  <c r="G14" i="2" s="1"/>
  <c r="H14" i="2" s="1"/>
  <c r="F13" i="2"/>
  <c r="G13" i="2" s="1"/>
  <c r="H13" i="2" s="1"/>
  <c r="F12" i="2"/>
  <c r="G12" i="2" s="1"/>
  <c r="H12" i="2" s="1"/>
  <c r="F11" i="2"/>
  <c r="G11" i="2" s="1"/>
  <c r="H11" i="2" s="1"/>
  <c r="F10" i="2"/>
  <c r="G10" i="2" s="1"/>
  <c r="H10" i="2" s="1"/>
  <c r="F9" i="2"/>
  <c r="G9" i="2" s="1"/>
  <c r="H9" i="2" s="1"/>
  <c r="J1" i="2"/>
  <c r="G1" i="2"/>
  <c r="C2" i="2"/>
</calcChain>
</file>

<file path=xl/sharedStrings.xml><?xml version="1.0" encoding="utf-8"?>
<sst xmlns="http://schemas.openxmlformats.org/spreadsheetml/2006/main" count="65" uniqueCount="31">
  <si>
    <t>Image Numbers</t>
  </si>
  <si>
    <t>0-5</t>
  </si>
  <si>
    <t>Load (N)</t>
  </si>
  <si>
    <t>Extension (mm)</t>
  </si>
  <si>
    <t>Dimension</t>
  </si>
  <si>
    <t>Mode 1 - 8 inch span - Spray Paint</t>
  </si>
  <si>
    <t>Mixed Mode - 8 inch span - Spray Paint</t>
  </si>
  <si>
    <t>Crack 0.5 inches from center loading</t>
  </si>
  <si>
    <t>0-4</t>
  </si>
  <si>
    <t>6-10</t>
  </si>
  <si>
    <t>Mode 1 - 8 inch span - Stamp Speckle</t>
  </si>
  <si>
    <t>Camera bumped between 19 and 20</t>
  </si>
  <si>
    <t>Crack Length (a):</t>
  </si>
  <si>
    <t>Span Length (L):</t>
  </si>
  <si>
    <t>Panel Width (w):</t>
  </si>
  <si>
    <t>Panel Thickness (t):</t>
  </si>
  <si>
    <t>a/w:</t>
  </si>
  <si>
    <t>m</t>
  </si>
  <si>
    <t>Moment (N-m)</t>
  </si>
  <si>
    <r>
      <rPr>
        <sz val="11"/>
        <color theme="1"/>
        <rFont val="Constantia"/>
        <family val="1"/>
      </rPr>
      <t>λ</t>
    </r>
    <r>
      <rPr>
        <sz val="11"/>
        <color theme="1"/>
        <rFont val="Calibri"/>
        <family val="2"/>
      </rPr>
      <t>:</t>
    </r>
  </si>
  <si>
    <t>Geometry Factor, based on 0.2 in pure bending</t>
  </si>
  <si>
    <t>Moment (I):</t>
  </si>
  <si>
    <t>m^4   (1/12*t*w^3)</t>
  </si>
  <si>
    <t>Stress Intensity Factor (Mpa-m^0.5)</t>
  </si>
  <si>
    <t>Stress at Crack Tip (MPa)</t>
  </si>
  <si>
    <r>
      <t>K = λ*σ*(a*</t>
    </r>
    <r>
      <rPr>
        <sz val="11"/>
        <color theme="1"/>
        <rFont val="Constantia"/>
        <family val="1"/>
      </rPr>
      <t>π</t>
    </r>
    <r>
      <rPr>
        <sz val="11"/>
        <color theme="1"/>
        <rFont val="Calibri"/>
        <family val="2"/>
      </rPr>
      <t>)^0.5</t>
    </r>
  </si>
  <si>
    <t>M = PL/4</t>
  </si>
  <si>
    <t>m           * 3 inches from midplane to outside edge</t>
  </si>
  <si>
    <t>x at crack tip (y);</t>
  </si>
  <si>
    <r>
      <rPr>
        <sz val="11"/>
        <color theme="1"/>
        <rFont val="Constantia"/>
        <family val="1"/>
      </rPr>
      <t>σ</t>
    </r>
    <r>
      <rPr>
        <sz val="11"/>
        <color theme="1"/>
        <rFont val="Calibri"/>
        <family val="2"/>
      </rPr>
      <t>=(Mx)/I</t>
    </r>
  </si>
  <si>
    <t>Mixed Mode - span asymmetric (2in/4in from notch) - retest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</si>
</sst>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onstantia"/>
      <family val="1"/>
    </font>
    <font>
      <sz val="11"/>
      <color theme="1"/>
      <name val="Calibri"/>
      <family val="2"/>
    </font>
    <font>
      <sz val="11"/>
      <color theme="1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3" fillId="0" borderId="0" xfId="0" applyFont="1" applyAlignment="1">
      <alignment horizontal="right"/>
    </xf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" fontId="0" fillId="2" borderId="0" xfId="0" quotePrefix="1" applyNumberFormat="1" applyFill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workbookViewId="0">
      <selection activeCell="A46" sqref="A46"/>
    </sheetView>
  </sheetViews>
  <sheetFormatPr defaultRowHeight="15" x14ac:dyDescent="0.25"/>
  <cols>
    <col min="1" max="1" width="15.140625" bestFit="1" customWidth="1"/>
    <col min="2" max="2" width="9.5703125" customWidth="1"/>
    <col min="3" max="3" width="15.140625" bestFit="1" customWidth="1"/>
  </cols>
  <sheetData>
    <row r="1" spans="1:4" x14ac:dyDescent="0.25">
      <c r="A1" s="10" t="s">
        <v>5</v>
      </c>
      <c r="B1" s="10"/>
      <c r="C1" s="10"/>
    </row>
    <row r="2" spans="1:4" x14ac:dyDescent="0.25">
      <c r="A2" s="1" t="s">
        <v>0</v>
      </c>
      <c r="B2" s="1" t="s">
        <v>2</v>
      </c>
      <c r="C2" s="1" t="s">
        <v>3</v>
      </c>
    </row>
    <row r="3" spans="1:4" x14ac:dyDescent="0.25">
      <c r="A3" s="1" t="s">
        <v>1</v>
      </c>
      <c r="B3" s="1">
        <v>-7.7839999999999998</v>
      </c>
      <c r="C3" s="1">
        <v>-5.74E-2</v>
      </c>
    </row>
    <row r="4" spans="1:4" x14ac:dyDescent="0.25">
      <c r="A4" s="1">
        <v>6</v>
      </c>
      <c r="B4" s="1">
        <v>-7.7839999999999998</v>
      </c>
      <c r="C4" s="1">
        <v>-5.74E-2</v>
      </c>
      <c r="D4" t="s">
        <v>4</v>
      </c>
    </row>
    <row r="5" spans="1:4" x14ac:dyDescent="0.25">
      <c r="A5" s="1">
        <v>7</v>
      </c>
      <c r="B5" s="1">
        <v>-93.77</v>
      </c>
      <c r="C5" s="1">
        <v>-0.1321</v>
      </c>
    </row>
    <row r="6" spans="1:4" x14ac:dyDescent="0.25">
      <c r="A6" s="1">
        <v>8</v>
      </c>
      <c r="B6" s="1">
        <v>-215.6</v>
      </c>
      <c r="C6" s="1">
        <v>-0.18490000000000001</v>
      </c>
    </row>
    <row r="7" spans="1:4" x14ac:dyDescent="0.25">
      <c r="A7" s="1">
        <v>9</v>
      </c>
      <c r="B7" s="1">
        <v>-295</v>
      </c>
      <c r="C7" s="1">
        <v>-0.21640000000000001</v>
      </c>
    </row>
    <row r="8" spans="1:4" x14ac:dyDescent="0.25">
      <c r="A8" s="1">
        <v>10</v>
      </c>
      <c r="B8" s="1">
        <v>-412</v>
      </c>
      <c r="C8" s="1">
        <v>-0.25779999999999997</v>
      </c>
    </row>
    <row r="9" spans="1:4" x14ac:dyDescent="0.25">
      <c r="A9" s="1">
        <v>11</v>
      </c>
      <c r="B9" s="1">
        <v>-489.6</v>
      </c>
      <c r="C9" s="1">
        <v>-0.28470000000000001</v>
      </c>
    </row>
    <row r="10" spans="1:4" x14ac:dyDescent="0.25">
      <c r="A10" s="1">
        <v>12</v>
      </c>
      <c r="B10" s="1">
        <v>-587</v>
      </c>
      <c r="C10" s="1">
        <v>-0.3165</v>
      </c>
    </row>
    <row r="11" spans="1:4" x14ac:dyDescent="0.25">
      <c r="A11" s="1">
        <v>13</v>
      </c>
      <c r="B11" s="1">
        <v>-745</v>
      </c>
      <c r="C11" s="1">
        <v>-0.36830000000000002</v>
      </c>
    </row>
    <row r="12" spans="1:4" x14ac:dyDescent="0.25">
      <c r="A12" s="1">
        <v>14</v>
      </c>
      <c r="B12" s="1">
        <v>-834</v>
      </c>
      <c r="C12" s="1">
        <v>-0.39779999999999999</v>
      </c>
    </row>
    <row r="13" spans="1:4" x14ac:dyDescent="0.25">
      <c r="A13" s="1">
        <v>15</v>
      </c>
      <c r="B13" s="1">
        <v>-899</v>
      </c>
      <c r="C13" s="1">
        <v>-0.41880000000000001</v>
      </c>
    </row>
    <row r="14" spans="1:4" x14ac:dyDescent="0.25">
      <c r="A14" s="1">
        <v>16</v>
      </c>
      <c r="B14" s="1">
        <v>-952</v>
      </c>
      <c r="C14" s="1">
        <v>-0.43609999999999999</v>
      </c>
    </row>
    <row r="15" spans="1:4" x14ac:dyDescent="0.25">
      <c r="A15" s="1">
        <v>17</v>
      </c>
      <c r="B15" s="1">
        <v>-1010</v>
      </c>
      <c r="C15" s="1">
        <v>-0.45390000000000003</v>
      </c>
    </row>
    <row r="16" spans="1:4" x14ac:dyDescent="0.25">
      <c r="A16" s="1"/>
      <c r="B16" s="1"/>
      <c r="C16" s="1"/>
    </row>
    <row r="17" spans="1:4" x14ac:dyDescent="0.25">
      <c r="A17" s="11" t="s">
        <v>6</v>
      </c>
      <c r="B17" s="11"/>
      <c r="C17" s="11"/>
      <c r="D17" s="12" t="s">
        <v>7</v>
      </c>
    </row>
    <row r="18" spans="1:4" x14ac:dyDescent="0.25">
      <c r="A18" s="13" t="s">
        <v>0</v>
      </c>
      <c r="B18" s="13" t="s">
        <v>2</v>
      </c>
      <c r="C18" s="13" t="s">
        <v>3</v>
      </c>
      <c r="D18" s="12"/>
    </row>
    <row r="19" spans="1:4" x14ac:dyDescent="0.25">
      <c r="A19" s="14" t="s">
        <v>9</v>
      </c>
      <c r="B19" s="13">
        <v>-20.91</v>
      </c>
      <c r="C19" s="13">
        <v>-0.1158</v>
      </c>
      <c r="D19" s="12"/>
    </row>
    <row r="20" spans="1:4" x14ac:dyDescent="0.25">
      <c r="A20" s="13">
        <v>11</v>
      </c>
      <c r="B20" s="13">
        <v>-20.91</v>
      </c>
      <c r="C20" s="13">
        <v>-0.1158</v>
      </c>
      <c r="D20" s="12" t="s">
        <v>4</v>
      </c>
    </row>
    <row r="21" spans="1:4" x14ac:dyDescent="0.25">
      <c r="A21" s="13">
        <v>12</v>
      </c>
      <c r="B21" s="13">
        <v>-93.77</v>
      </c>
      <c r="C21" s="13">
        <v>-0.1593</v>
      </c>
      <c r="D21" s="12"/>
    </row>
    <row r="22" spans="1:4" x14ac:dyDescent="0.25">
      <c r="A22" s="13">
        <v>13</v>
      </c>
      <c r="B22" s="13">
        <v>-218</v>
      </c>
      <c r="C22" s="13">
        <v>-0.20680000000000001</v>
      </c>
      <c r="D22" s="12"/>
    </row>
    <row r="23" spans="1:4" x14ac:dyDescent="0.25">
      <c r="A23" s="13">
        <v>14</v>
      </c>
      <c r="B23" s="13">
        <v>-303.3</v>
      </c>
      <c r="C23" s="13">
        <v>-0.23880000000000001</v>
      </c>
      <c r="D23" s="12"/>
    </row>
    <row r="24" spans="1:4" x14ac:dyDescent="0.25">
      <c r="A24" s="13">
        <v>15</v>
      </c>
      <c r="B24" s="13">
        <v>-387</v>
      </c>
      <c r="C24" s="13">
        <v>-0.26490000000000002</v>
      </c>
      <c r="D24" s="12"/>
    </row>
    <row r="25" spans="1:4" x14ac:dyDescent="0.25">
      <c r="A25" s="13">
        <v>16</v>
      </c>
      <c r="B25" s="13">
        <v>-489</v>
      </c>
      <c r="C25" s="13">
        <v>-0.2964</v>
      </c>
      <c r="D25" s="12"/>
    </row>
    <row r="26" spans="1:4" x14ac:dyDescent="0.25">
      <c r="A26" s="13">
        <v>17</v>
      </c>
      <c r="B26" s="13">
        <v>-622</v>
      </c>
      <c r="C26" s="13">
        <v>-0.33729999999999999</v>
      </c>
      <c r="D26" s="12"/>
    </row>
    <row r="27" spans="1:4" x14ac:dyDescent="0.25">
      <c r="A27" s="13">
        <v>18</v>
      </c>
      <c r="B27" s="13">
        <v>-689</v>
      </c>
      <c r="C27" s="13">
        <v>-0.3594</v>
      </c>
      <c r="D27" s="12"/>
    </row>
    <row r="28" spans="1:4" x14ac:dyDescent="0.25">
      <c r="A28" s="13">
        <v>19</v>
      </c>
      <c r="B28" s="13">
        <v>-792</v>
      </c>
      <c r="C28" s="13">
        <v>-0.3886</v>
      </c>
      <c r="D28" s="12"/>
    </row>
    <row r="29" spans="1:4" x14ac:dyDescent="0.25">
      <c r="A29" s="13">
        <v>20</v>
      </c>
      <c r="B29" s="13">
        <v>-904</v>
      </c>
      <c r="C29" s="13">
        <v>-0.4158</v>
      </c>
      <c r="D29" s="12" t="s">
        <v>11</v>
      </c>
    </row>
    <row r="30" spans="1:4" x14ac:dyDescent="0.25">
      <c r="A30" s="13">
        <v>21</v>
      </c>
      <c r="B30" s="13">
        <v>-996</v>
      </c>
      <c r="C30" s="13">
        <v>-0.4491</v>
      </c>
      <c r="D30" s="12"/>
    </row>
    <row r="31" spans="1:4" x14ac:dyDescent="0.25">
      <c r="A31" s="1"/>
    </row>
    <row r="32" spans="1:4" x14ac:dyDescent="0.25">
      <c r="A32" s="10" t="s">
        <v>10</v>
      </c>
      <c r="B32" s="10"/>
      <c r="C32" s="10"/>
    </row>
    <row r="33" spans="1:5" x14ac:dyDescent="0.25">
      <c r="A33" s="9" t="s">
        <v>0</v>
      </c>
      <c r="B33" s="9" t="s">
        <v>2</v>
      </c>
      <c r="C33" s="9" t="s">
        <v>3</v>
      </c>
    </row>
    <row r="34" spans="1:5" x14ac:dyDescent="0.25">
      <c r="A34" s="1" t="s">
        <v>8</v>
      </c>
      <c r="B34" s="1">
        <v>-22.73</v>
      </c>
      <c r="C34" s="1">
        <v>-3.8899999999999997E-2</v>
      </c>
    </row>
    <row r="35" spans="1:5" x14ac:dyDescent="0.25">
      <c r="A35" s="1">
        <v>5</v>
      </c>
      <c r="B35" s="1">
        <v>-22.73</v>
      </c>
      <c r="C35" s="1">
        <v>-3.8899999999999997E-2</v>
      </c>
      <c r="D35" t="s">
        <v>4</v>
      </c>
    </row>
    <row r="36" spans="1:5" x14ac:dyDescent="0.25">
      <c r="A36" s="1">
        <v>6</v>
      </c>
      <c r="B36" s="1">
        <f>-88</f>
        <v>-88</v>
      </c>
      <c r="C36" s="1">
        <v>-8.9200000000000002E-2</v>
      </c>
    </row>
    <row r="37" spans="1:5" x14ac:dyDescent="0.25">
      <c r="A37" s="1">
        <v>7</v>
      </c>
      <c r="B37" s="1">
        <v>-203</v>
      </c>
      <c r="C37" s="1">
        <v>-0.1351</v>
      </c>
    </row>
    <row r="38" spans="1:5" x14ac:dyDescent="0.25">
      <c r="A38" s="1">
        <v>8</v>
      </c>
      <c r="B38" s="1">
        <v>-299</v>
      </c>
      <c r="C38" s="1">
        <v>-0.1681</v>
      </c>
    </row>
    <row r="39" spans="1:5" x14ac:dyDescent="0.25">
      <c r="A39" s="1">
        <v>9</v>
      </c>
      <c r="B39" s="1">
        <v>-395.3</v>
      </c>
      <c r="C39" s="1">
        <v>-0.19989999999999999</v>
      </c>
    </row>
    <row r="40" spans="1:5" x14ac:dyDescent="0.25">
      <c r="A40" s="1">
        <v>10</v>
      </c>
      <c r="B40" s="1">
        <v>-514</v>
      </c>
      <c r="C40" s="1">
        <v>-0.23769999999999999</v>
      </c>
    </row>
    <row r="41" spans="1:5" x14ac:dyDescent="0.25">
      <c r="A41" s="1">
        <v>11</v>
      </c>
      <c r="B41" s="1">
        <v>-601</v>
      </c>
      <c r="C41" s="1">
        <v>-0.26290000000000002</v>
      </c>
    </row>
    <row r="42" spans="1:5" x14ac:dyDescent="0.25">
      <c r="A42" s="1">
        <v>12</v>
      </c>
      <c r="B42" s="1">
        <v>-846.1</v>
      </c>
      <c r="C42" s="1">
        <v>-0.32740000000000002</v>
      </c>
    </row>
    <row r="43" spans="1:5" x14ac:dyDescent="0.25">
      <c r="A43" s="1">
        <v>13</v>
      </c>
      <c r="B43" s="1">
        <v>-910</v>
      </c>
      <c r="C43" s="1">
        <v>-0.35360000000000003</v>
      </c>
    </row>
    <row r="44" spans="1:5" x14ac:dyDescent="0.25">
      <c r="A44" s="1">
        <v>14</v>
      </c>
      <c r="B44" s="1">
        <v>-1020</v>
      </c>
      <c r="C44" s="1">
        <v>-0.38379999999999997</v>
      </c>
    </row>
    <row r="45" spans="1:5" x14ac:dyDescent="0.25">
      <c r="A45" s="1"/>
      <c r="B45" s="1"/>
      <c r="C45" s="1"/>
      <c r="D45" s="9"/>
      <c r="E45" s="9"/>
    </row>
    <row r="46" spans="1:5" x14ac:dyDescent="0.25">
      <c r="A46" s="15" t="s">
        <v>30</v>
      </c>
      <c r="B46" s="15"/>
      <c r="C46" s="15"/>
      <c r="D46" s="15"/>
    </row>
    <row r="47" spans="1:5" x14ac:dyDescent="0.25">
      <c r="A47" s="9" t="s">
        <v>0</v>
      </c>
      <c r="B47" s="9" t="s">
        <v>2</v>
      </c>
      <c r="C47" s="9" t="s">
        <v>3</v>
      </c>
    </row>
    <row r="48" spans="1:5" x14ac:dyDescent="0.25">
      <c r="A48" s="9" t="s">
        <v>8</v>
      </c>
      <c r="B48" s="9">
        <v>-27.58</v>
      </c>
      <c r="C48" s="9">
        <v>0</v>
      </c>
    </row>
    <row r="49" spans="1:4" x14ac:dyDescent="0.25">
      <c r="A49" s="9">
        <v>5</v>
      </c>
      <c r="B49" s="9">
        <v>-27.58</v>
      </c>
      <c r="C49" s="9">
        <v>0</v>
      </c>
      <c r="D49" t="s">
        <v>4</v>
      </c>
    </row>
    <row r="50" spans="1:4" x14ac:dyDescent="0.25">
      <c r="A50" s="9">
        <v>6</v>
      </c>
      <c r="B50" s="9">
        <v>-86</v>
      </c>
      <c r="C50" s="9">
        <v>-4.2200000000000001E-2</v>
      </c>
    </row>
    <row r="51" spans="1:4" x14ac:dyDescent="0.25">
      <c r="A51" s="9">
        <v>7</v>
      </c>
      <c r="B51" s="9">
        <v>-191.7</v>
      </c>
      <c r="C51" s="9">
        <v>-8.7599999999999997E-2</v>
      </c>
    </row>
    <row r="52" spans="1:4" x14ac:dyDescent="0.25">
      <c r="A52" s="9">
        <v>8</v>
      </c>
      <c r="B52" s="9">
        <v>-324</v>
      </c>
      <c r="C52" s="9">
        <v>-0.13739999999999999</v>
      </c>
    </row>
    <row r="53" spans="1:4" x14ac:dyDescent="0.25">
      <c r="A53" s="9">
        <v>9</v>
      </c>
      <c r="B53" s="9">
        <v>-431</v>
      </c>
      <c r="C53" s="9">
        <v>-0.18340000000000001</v>
      </c>
    </row>
    <row r="54" spans="1:4" x14ac:dyDescent="0.25">
      <c r="A54" s="9">
        <v>10</v>
      </c>
      <c r="B54" s="9">
        <v>-486</v>
      </c>
      <c r="C54" s="9">
        <v>-0.20549999999999999</v>
      </c>
    </row>
    <row r="55" spans="1:4" x14ac:dyDescent="0.25">
      <c r="A55" s="9">
        <v>11</v>
      </c>
      <c r="B55" s="9">
        <v>-534.70000000000005</v>
      </c>
      <c r="C55" s="9">
        <v>-0.2253</v>
      </c>
    </row>
    <row r="56" spans="1:4" x14ac:dyDescent="0.25">
      <c r="A56" s="9">
        <v>12</v>
      </c>
      <c r="B56" s="9">
        <v>-629.1</v>
      </c>
      <c r="C56" s="9">
        <v>-0.25600000000000001</v>
      </c>
    </row>
    <row r="57" spans="1:4" x14ac:dyDescent="0.25">
      <c r="A57" s="9">
        <v>13</v>
      </c>
      <c r="B57" s="9">
        <v>-761.7</v>
      </c>
      <c r="C57" s="9">
        <v>-0.2984</v>
      </c>
    </row>
    <row r="58" spans="1:4" x14ac:dyDescent="0.25">
      <c r="A58" s="9">
        <v>14</v>
      </c>
      <c r="B58" s="9">
        <v>-805.3</v>
      </c>
      <c r="C58" s="9">
        <v>-0.31669999999999998</v>
      </c>
    </row>
    <row r="59" spans="1:4" x14ac:dyDescent="0.25">
      <c r="A59" s="9">
        <v>15</v>
      </c>
      <c r="B59" s="9">
        <v>-849.6</v>
      </c>
      <c r="C59" s="9">
        <v>-0.33250000000000002</v>
      </c>
    </row>
    <row r="60" spans="1:4" x14ac:dyDescent="0.25">
      <c r="A60" s="9">
        <v>16</v>
      </c>
      <c r="B60" s="9">
        <v>-896</v>
      </c>
      <c r="C60" s="9">
        <v>-0.34820000000000001</v>
      </c>
    </row>
    <row r="61" spans="1:4" x14ac:dyDescent="0.25">
      <c r="A61" s="9">
        <v>17</v>
      </c>
      <c r="B61" s="9">
        <v>-1000</v>
      </c>
      <c r="C61" s="9">
        <v>-0.3805</v>
      </c>
    </row>
  </sheetData>
  <mergeCells count="3">
    <mergeCell ref="A1:C1"/>
    <mergeCell ref="A17:C17"/>
    <mergeCell ref="A32:C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G5" sqref="G5"/>
    </sheetView>
  </sheetViews>
  <sheetFormatPr defaultRowHeight="15" x14ac:dyDescent="0.25"/>
  <cols>
    <col min="1" max="1" width="15.140625" bestFit="1" customWidth="1"/>
    <col min="2" max="2" width="8.42578125" bestFit="1" customWidth="1"/>
    <col min="3" max="3" width="15.140625" bestFit="1" customWidth="1"/>
    <col min="6" max="6" width="18.42578125" bestFit="1" customWidth="1"/>
    <col min="7" max="7" width="22.85546875" bestFit="1" customWidth="1"/>
    <col min="8" max="8" width="32.85546875" bestFit="1" customWidth="1"/>
    <col min="10" max="10" width="8.5703125" customWidth="1"/>
  </cols>
  <sheetData>
    <row r="1" spans="1:11" x14ac:dyDescent="0.25">
      <c r="B1" s="3" t="s">
        <v>12</v>
      </c>
      <c r="C1">
        <v>2.5399999999999999E-2</v>
      </c>
      <c r="D1" t="s">
        <v>17</v>
      </c>
      <c r="F1" s="3" t="s">
        <v>14</v>
      </c>
      <c r="G1">
        <f>C1*6</f>
        <v>0.15239999999999998</v>
      </c>
      <c r="H1" t="s">
        <v>17</v>
      </c>
      <c r="I1" s="3" t="s">
        <v>16</v>
      </c>
      <c r="J1" s="6">
        <f>C1/G1</f>
        <v>0.16666666666666669</v>
      </c>
    </row>
    <row r="2" spans="1:11" x14ac:dyDescent="0.25">
      <c r="B2" s="3" t="s">
        <v>13</v>
      </c>
      <c r="C2">
        <f>C1*8</f>
        <v>0.20319999999999999</v>
      </c>
      <c r="D2" t="s">
        <v>17</v>
      </c>
      <c r="F2" s="3" t="s">
        <v>15</v>
      </c>
      <c r="G2">
        <v>8.7500000000000008E-3</v>
      </c>
      <c r="H2" t="s">
        <v>17</v>
      </c>
      <c r="I2" s="7" t="s">
        <v>19</v>
      </c>
      <c r="J2">
        <v>1.06</v>
      </c>
      <c r="K2" t="s">
        <v>20</v>
      </c>
    </row>
    <row r="3" spans="1:11" x14ac:dyDescent="0.25">
      <c r="B3" s="3"/>
      <c r="F3" s="3" t="s">
        <v>21</v>
      </c>
      <c r="G3" s="8">
        <f>G2*G1^3/12</f>
        <v>2.5809625799999993E-6</v>
      </c>
      <c r="H3" t="s">
        <v>22</v>
      </c>
    </row>
    <row r="4" spans="1:11" x14ac:dyDescent="0.25">
      <c r="F4" s="3" t="s">
        <v>28</v>
      </c>
      <c r="G4">
        <f>C1*3</f>
        <v>7.619999999999999E-2</v>
      </c>
      <c r="H4" t="s">
        <v>27</v>
      </c>
      <c r="J4" s="3"/>
    </row>
    <row r="5" spans="1:11" x14ac:dyDescent="0.25">
      <c r="F5" s="3"/>
      <c r="J5" s="3"/>
    </row>
    <row r="6" spans="1:11" x14ac:dyDescent="0.25">
      <c r="F6" s="3"/>
      <c r="J6" s="3"/>
    </row>
    <row r="7" spans="1:11" x14ac:dyDescent="0.25">
      <c r="A7" s="10" t="s">
        <v>5</v>
      </c>
      <c r="B7" s="10"/>
      <c r="C7" s="10"/>
      <c r="F7" s="3" t="s">
        <v>26</v>
      </c>
      <c r="G7" s="7" t="s">
        <v>29</v>
      </c>
      <c r="H7" s="3" t="s">
        <v>25</v>
      </c>
    </row>
    <row r="8" spans="1:11" x14ac:dyDescent="0.25">
      <c r="A8" s="2" t="s">
        <v>0</v>
      </c>
      <c r="B8" s="2" t="s">
        <v>2</v>
      </c>
      <c r="C8" s="2" t="s">
        <v>3</v>
      </c>
      <c r="E8" s="2" t="s">
        <v>2</v>
      </c>
      <c r="F8" s="2" t="s">
        <v>18</v>
      </c>
      <c r="G8" s="2" t="s">
        <v>24</v>
      </c>
      <c r="H8" s="2" t="s">
        <v>23</v>
      </c>
    </row>
    <row r="9" spans="1:11" x14ac:dyDescent="0.25">
      <c r="A9" s="2" t="s">
        <v>1</v>
      </c>
      <c r="B9" s="2">
        <v>-7.7839999999999998</v>
      </c>
      <c r="C9" s="2">
        <v>-5.74E-2</v>
      </c>
      <c r="E9">
        <f>-B9</f>
        <v>7.7839999999999998</v>
      </c>
      <c r="F9" s="5">
        <f>E9*$C$2/4</f>
        <v>0.39542719999999998</v>
      </c>
      <c r="G9" s="5">
        <f>(F9*$G$4/$G$3)*10^-6</f>
        <v>1.1674540682414698E-2</v>
      </c>
      <c r="H9" s="4">
        <f>G9*$J$2*SQRT(PI()*$C$1)</f>
        <v>3.4957266290133919E-3</v>
      </c>
    </row>
    <row r="10" spans="1:11" x14ac:dyDescent="0.25">
      <c r="A10" s="2">
        <v>6</v>
      </c>
      <c r="B10" s="2">
        <v>-7.7839999999999998</v>
      </c>
      <c r="C10" s="2">
        <v>-5.74E-2</v>
      </c>
      <c r="E10">
        <f t="shared" ref="E10:E21" si="0">-B10</f>
        <v>7.7839999999999998</v>
      </c>
      <c r="F10" s="5">
        <f t="shared" ref="F10:F21" si="1">E10*$C$2/4</f>
        <v>0.39542719999999998</v>
      </c>
      <c r="G10" s="5">
        <f t="shared" ref="G10:G21" si="2">(F10*$G$4/$G$3)*10^-6</f>
        <v>1.1674540682414698E-2</v>
      </c>
      <c r="H10" s="4">
        <f t="shared" ref="H10:H21" si="3">G10*$J$2*SQRT(PI()*$C$1)</f>
        <v>3.4957266290133919E-3</v>
      </c>
    </row>
    <row r="11" spans="1:11" x14ac:dyDescent="0.25">
      <c r="A11" s="2">
        <v>7</v>
      </c>
      <c r="B11" s="2">
        <v>-93.77</v>
      </c>
      <c r="C11" s="2">
        <v>-0.1321</v>
      </c>
      <c r="E11">
        <f t="shared" si="0"/>
        <v>93.77</v>
      </c>
      <c r="F11" s="5">
        <f t="shared" si="1"/>
        <v>4.7635159999999992</v>
      </c>
      <c r="G11" s="5">
        <f t="shared" si="2"/>
        <v>0.14063742032245968</v>
      </c>
      <c r="H11" s="4">
        <f t="shared" si="3"/>
        <v>4.2111290596426737E-2</v>
      </c>
    </row>
    <row r="12" spans="1:11" x14ac:dyDescent="0.25">
      <c r="A12" s="2">
        <v>8</v>
      </c>
      <c r="B12" s="2">
        <v>-215.6</v>
      </c>
      <c r="C12" s="2">
        <v>-0.18490000000000001</v>
      </c>
      <c r="E12">
        <f t="shared" si="0"/>
        <v>215.6</v>
      </c>
      <c r="F12" s="5">
        <f t="shared" si="1"/>
        <v>10.95248</v>
      </c>
      <c r="G12" s="5">
        <f t="shared" si="2"/>
        <v>0.32335958005249349</v>
      </c>
      <c r="H12" s="4">
        <f t="shared" si="3"/>
        <v>9.6824082889939295E-2</v>
      </c>
    </row>
    <row r="13" spans="1:11" x14ac:dyDescent="0.25">
      <c r="A13" s="2">
        <v>9</v>
      </c>
      <c r="B13" s="2">
        <v>-295</v>
      </c>
      <c r="C13" s="2">
        <v>-0.21640000000000001</v>
      </c>
      <c r="E13">
        <f t="shared" si="0"/>
        <v>295</v>
      </c>
      <c r="F13" s="5">
        <f t="shared" si="1"/>
        <v>14.985999999999999</v>
      </c>
      <c r="G13" s="5">
        <f t="shared" si="2"/>
        <v>0.44244469441319839</v>
      </c>
      <c r="H13" s="4">
        <f t="shared" si="3"/>
        <v>0.13248193159801525</v>
      </c>
    </row>
    <row r="14" spans="1:11" x14ac:dyDescent="0.25">
      <c r="A14" s="2">
        <v>10</v>
      </c>
      <c r="B14" s="2">
        <v>-412</v>
      </c>
      <c r="C14" s="2">
        <v>-0.25779999999999997</v>
      </c>
      <c r="E14">
        <f t="shared" si="0"/>
        <v>412</v>
      </c>
      <c r="F14" s="5">
        <f t="shared" si="1"/>
        <v>20.929600000000001</v>
      </c>
      <c r="G14" s="5">
        <f t="shared" si="2"/>
        <v>0.61792275965504306</v>
      </c>
      <c r="H14" s="4">
        <f t="shared" si="3"/>
        <v>0.1850256129436687</v>
      </c>
    </row>
    <row r="15" spans="1:11" x14ac:dyDescent="0.25">
      <c r="A15" s="2">
        <v>11</v>
      </c>
      <c r="B15" s="2">
        <v>-489.6</v>
      </c>
      <c r="C15" s="2">
        <v>-0.28470000000000001</v>
      </c>
      <c r="E15">
        <f t="shared" si="0"/>
        <v>489.6</v>
      </c>
      <c r="F15" s="5">
        <f t="shared" si="1"/>
        <v>24.871680000000001</v>
      </c>
      <c r="G15" s="5">
        <f t="shared" si="2"/>
        <v>0.73430821147356595</v>
      </c>
      <c r="H15" s="4">
        <f t="shared" si="3"/>
        <v>0.21987509732335009</v>
      </c>
    </row>
    <row r="16" spans="1:11" x14ac:dyDescent="0.25">
      <c r="A16" s="2">
        <v>12</v>
      </c>
      <c r="B16" s="2">
        <v>-587</v>
      </c>
      <c r="C16" s="2">
        <v>-0.3165</v>
      </c>
      <c r="E16">
        <f t="shared" si="0"/>
        <v>587</v>
      </c>
      <c r="F16" s="5">
        <f t="shared" si="1"/>
        <v>29.819599999999998</v>
      </c>
      <c r="G16" s="5">
        <f t="shared" si="2"/>
        <v>0.8803899512560931</v>
      </c>
      <c r="H16" s="4">
        <f t="shared" si="3"/>
        <v>0.26361658931537274</v>
      </c>
    </row>
    <row r="17" spans="1:8" x14ac:dyDescent="0.25">
      <c r="A17" s="2">
        <v>13</v>
      </c>
      <c r="B17" s="2">
        <v>-745</v>
      </c>
      <c r="C17" s="2">
        <v>-0.36830000000000002</v>
      </c>
      <c r="E17">
        <f t="shared" si="0"/>
        <v>745</v>
      </c>
      <c r="F17" s="5">
        <f t="shared" si="1"/>
        <v>37.845999999999997</v>
      </c>
      <c r="G17" s="5">
        <f t="shared" si="2"/>
        <v>1.1173603299587553</v>
      </c>
      <c r="H17" s="4">
        <f t="shared" si="3"/>
        <v>0.33457301369668263</v>
      </c>
    </row>
    <row r="18" spans="1:8" x14ac:dyDescent="0.25">
      <c r="A18" s="2">
        <v>14</v>
      </c>
      <c r="B18" s="2">
        <v>-834</v>
      </c>
      <c r="C18" s="2">
        <v>-0.39779999999999999</v>
      </c>
      <c r="E18">
        <f t="shared" si="0"/>
        <v>834</v>
      </c>
      <c r="F18" s="5">
        <f t="shared" si="1"/>
        <v>42.367199999999997</v>
      </c>
      <c r="G18" s="5">
        <f t="shared" si="2"/>
        <v>1.250843644544432</v>
      </c>
      <c r="H18" s="4">
        <f t="shared" si="3"/>
        <v>0.37454213882286347</v>
      </c>
    </row>
    <row r="19" spans="1:8" x14ac:dyDescent="0.25">
      <c r="A19" s="2">
        <v>15</v>
      </c>
      <c r="B19" s="2">
        <v>-899</v>
      </c>
      <c r="C19" s="2">
        <v>-0.41880000000000001</v>
      </c>
      <c r="E19">
        <f t="shared" si="0"/>
        <v>899</v>
      </c>
      <c r="F19" s="5">
        <f t="shared" si="1"/>
        <v>45.669199999999996</v>
      </c>
      <c r="G19" s="5">
        <f t="shared" si="2"/>
        <v>1.3483314585676791</v>
      </c>
      <c r="H19" s="4">
        <f t="shared" si="3"/>
        <v>0.40373307290378202</v>
      </c>
    </row>
    <row r="20" spans="1:8" x14ac:dyDescent="0.25">
      <c r="A20" s="2">
        <v>16</v>
      </c>
      <c r="B20" s="2">
        <v>-952</v>
      </c>
      <c r="C20" s="2">
        <v>-0.43609999999999999</v>
      </c>
      <c r="E20">
        <f t="shared" si="0"/>
        <v>952</v>
      </c>
      <c r="F20" s="5">
        <f t="shared" si="1"/>
        <v>48.361599999999996</v>
      </c>
      <c r="G20" s="5">
        <f t="shared" si="2"/>
        <v>1.427821522309711</v>
      </c>
      <c r="H20" s="4">
        <f t="shared" si="3"/>
        <v>0.42753491146206946</v>
      </c>
    </row>
    <row r="21" spans="1:8" x14ac:dyDescent="0.25">
      <c r="A21" s="2">
        <v>17</v>
      </c>
      <c r="B21" s="2">
        <v>-1010</v>
      </c>
      <c r="C21" s="2">
        <v>-0.45390000000000003</v>
      </c>
      <c r="E21">
        <f t="shared" si="0"/>
        <v>1010</v>
      </c>
      <c r="F21" s="5">
        <f t="shared" si="1"/>
        <v>51.308</v>
      </c>
      <c r="G21" s="5">
        <f t="shared" si="2"/>
        <v>1.5148106486689166</v>
      </c>
      <c r="H21" s="4">
        <f t="shared" si="3"/>
        <v>0.45358220648812003</v>
      </c>
    </row>
    <row r="22" spans="1:8" x14ac:dyDescent="0.25">
      <c r="A22" s="2"/>
      <c r="B22" s="2"/>
      <c r="C22" s="2"/>
      <c r="F22" s="5"/>
    </row>
    <row r="23" spans="1:8" x14ac:dyDescent="0.25">
      <c r="A23" s="10" t="s">
        <v>10</v>
      </c>
      <c r="B23" s="10"/>
      <c r="C23" s="10"/>
      <c r="F23" s="3" t="s">
        <v>26</v>
      </c>
      <c r="G23" s="7" t="s">
        <v>29</v>
      </c>
      <c r="H23" s="3" t="s">
        <v>25</v>
      </c>
    </row>
    <row r="24" spans="1:8" x14ac:dyDescent="0.25">
      <c r="A24" s="2" t="s">
        <v>0</v>
      </c>
      <c r="B24" s="2" t="s">
        <v>2</v>
      </c>
      <c r="C24" s="2" t="s">
        <v>3</v>
      </c>
      <c r="E24" s="2" t="s">
        <v>2</v>
      </c>
      <c r="F24" s="2" t="s">
        <v>18</v>
      </c>
      <c r="G24" s="2" t="s">
        <v>24</v>
      </c>
      <c r="H24" s="2" t="s">
        <v>23</v>
      </c>
    </row>
    <row r="25" spans="1:8" x14ac:dyDescent="0.25">
      <c r="A25" s="2" t="s">
        <v>8</v>
      </c>
      <c r="B25" s="2">
        <v>-22.73</v>
      </c>
      <c r="C25" s="2">
        <v>-3.8899999999999997E-2</v>
      </c>
      <c r="E25">
        <f t="shared" ref="E25:E35" si="4">-B25</f>
        <v>22.73</v>
      </c>
      <c r="F25" s="5">
        <f t="shared" ref="F25:F35" si="5">E25*$C$2/4</f>
        <v>1.154684</v>
      </c>
      <c r="G25" s="5">
        <f t="shared" ref="G25:G35" si="6">(F25*$G$4/$G$3)*10^-6</f>
        <v>3.4090738657667798E-2</v>
      </c>
      <c r="H25" s="4">
        <f t="shared" ref="H25:H35" si="7">G25*$J$2*SQRT(PI()*$C$1)</f>
        <v>1.0207845102450465E-2</v>
      </c>
    </row>
    <row r="26" spans="1:8" x14ac:dyDescent="0.25">
      <c r="A26" s="2">
        <v>5</v>
      </c>
      <c r="B26" s="2">
        <v>-22.73</v>
      </c>
      <c r="C26" s="2">
        <v>-3.8899999999999997E-2</v>
      </c>
      <c r="E26">
        <f t="shared" si="4"/>
        <v>22.73</v>
      </c>
      <c r="F26" s="5">
        <f t="shared" si="5"/>
        <v>1.154684</v>
      </c>
      <c r="G26" s="5">
        <f t="shared" si="6"/>
        <v>3.4090738657667798E-2</v>
      </c>
      <c r="H26" s="4">
        <f t="shared" si="7"/>
        <v>1.0207845102450465E-2</v>
      </c>
    </row>
    <row r="27" spans="1:8" x14ac:dyDescent="0.25">
      <c r="A27" s="2">
        <v>6</v>
      </c>
      <c r="B27" s="2">
        <f>-88</f>
        <v>-88</v>
      </c>
      <c r="C27" s="2">
        <v>-8.9200000000000002E-2</v>
      </c>
      <c r="E27">
        <f t="shared" si="4"/>
        <v>88</v>
      </c>
      <c r="F27" s="5">
        <f t="shared" si="5"/>
        <v>4.4703999999999997</v>
      </c>
      <c r="G27" s="5">
        <f t="shared" si="6"/>
        <v>0.13198350206224221</v>
      </c>
      <c r="H27" s="4">
        <f t="shared" si="7"/>
        <v>3.9520033832628268E-2</v>
      </c>
    </row>
    <row r="28" spans="1:8" x14ac:dyDescent="0.25">
      <c r="A28" s="2">
        <v>7</v>
      </c>
      <c r="B28" s="2">
        <v>-203</v>
      </c>
      <c r="C28" s="2">
        <v>-0.1351</v>
      </c>
      <c r="E28">
        <f t="shared" si="4"/>
        <v>203</v>
      </c>
      <c r="F28" s="5">
        <f t="shared" si="5"/>
        <v>10.3124</v>
      </c>
      <c r="G28" s="5">
        <f t="shared" si="6"/>
        <v>0.3044619422572179</v>
      </c>
      <c r="H28" s="4">
        <f t="shared" si="7"/>
        <v>9.1165532591176601E-2</v>
      </c>
    </row>
    <row r="29" spans="1:8" x14ac:dyDescent="0.25">
      <c r="A29" s="2">
        <v>8</v>
      </c>
      <c r="B29" s="2">
        <v>-299</v>
      </c>
      <c r="C29" s="2">
        <v>-0.1681</v>
      </c>
      <c r="E29">
        <f t="shared" si="4"/>
        <v>299</v>
      </c>
      <c r="F29" s="5">
        <f t="shared" si="5"/>
        <v>15.1892</v>
      </c>
      <c r="G29" s="5">
        <f t="shared" si="6"/>
        <v>0.4484439445069367</v>
      </c>
      <c r="H29" s="4">
        <f t="shared" si="7"/>
        <v>0.13427829677222564</v>
      </c>
    </row>
    <row r="30" spans="1:8" x14ac:dyDescent="0.25">
      <c r="A30" s="2">
        <v>9</v>
      </c>
      <c r="B30" s="2">
        <v>-395.3</v>
      </c>
      <c r="C30" s="2">
        <v>-0.19989999999999999</v>
      </c>
      <c r="E30">
        <f t="shared" si="4"/>
        <v>395.3</v>
      </c>
      <c r="F30" s="5">
        <f t="shared" si="5"/>
        <v>20.081240000000001</v>
      </c>
      <c r="G30" s="5">
        <f t="shared" si="6"/>
        <v>0.59287589051368583</v>
      </c>
      <c r="H30" s="4">
        <f t="shared" si="7"/>
        <v>0.17752578834134045</v>
      </c>
    </row>
    <row r="31" spans="1:8" x14ac:dyDescent="0.25">
      <c r="A31" s="2">
        <v>10</v>
      </c>
      <c r="B31" s="2">
        <v>-514</v>
      </c>
      <c r="C31" s="2">
        <v>-0.23769999999999999</v>
      </c>
      <c r="E31">
        <f t="shared" si="4"/>
        <v>514</v>
      </c>
      <c r="F31" s="5">
        <f t="shared" si="5"/>
        <v>26.1112</v>
      </c>
      <c r="G31" s="5">
        <f t="shared" si="6"/>
        <v>0.77090363704536946</v>
      </c>
      <c r="H31" s="4">
        <f t="shared" si="7"/>
        <v>0.23083292488603338</v>
      </c>
    </row>
    <row r="32" spans="1:8" x14ac:dyDescent="0.25">
      <c r="A32" s="2">
        <v>11</v>
      </c>
      <c r="B32" s="2">
        <v>-601</v>
      </c>
      <c r="C32" s="2">
        <v>-0.26290000000000002</v>
      </c>
      <c r="E32">
        <f t="shared" si="4"/>
        <v>601</v>
      </c>
      <c r="F32" s="5">
        <f t="shared" si="5"/>
        <v>30.530799999999999</v>
      </c>
      <c r="G32" s="5">
        <f t="shared" si="6"/>
        <v>0.90138732658417708</v>
      </c>
      <c r="H32" s="4">
        <f t="shared" si="7"/>
        <v>0.26990386742510902</v>
      </c>
    </row>
    <row r="33" spans="1:8" x14ac:dyDescent="0.25">
      <c r="A33" s="2">
        <v>12</v>
      </c>
      <c r="B33" s="2">
        <v>-846.1</v>
      </c>
      <c r="C33" s="2">
        <v>-0.32740000000000002</v>
      </c>
      <c r="E33">
        <f t="shared" si="4"/>
        <v>846.1</v>
      </c>
      <c r="F33" s="5">
        <f t="shared" si="5"/>
        <v>42.981879999999997</v>
      </c>
      <c r="G33" s="5">
        <f t="shared" si="6"/>
        <v>1.2689913760779903</v>
      </c>
      <c r="H33" s="4">
        <f t="shared" si="7"/>
        <v>0.37997614347484981</v>
      </c>
    </row>
    <row r="34" spans="1:8" x14ac:dyDescent="0.25">
      <c r="A34" s="2">
        <v>13</v>
      </c>
      <c r="B34" s="2">
        <v>-910</v>
      </c>
      <c r="C34" s="2">
        <v>-0.35360000000000003</v>
      </c>
      <c r="E34">
        <f t="shared" si="4"/>
        <v>910</v>
      </c>
      <c r="F34" s="5">
        <f t="shared" si="5"/>
        <v>46.228000000000002</v>
      </c>
      <c r="G34" s="5">
        <f t="shared" si="6"/>
        <v>1.3648293963254596</v>
      </c>
      <c r="H34" s="4">
        <f t="shared" si="7"/>
        <v>0.40867307713286066</v>
      </c>
    </row>
    <row r="35" spans="1:8" x14ac:dyDescent="0.25">
      <c r="A35" s="2">
        <v>14</v>
      </c>
      <c r="B35" s="2">
        <v>-1020</v>
      </c>
      <c r="C35" s="2">
        <v>-0.38379999999999997</v>
      </c>
      <c r="E35">
        <f t="shared" si="4"/>
        <v>1020</v>
      </c>
      <c r="F35" s="5">
        <f t="shared" si="5"/>
        <v>51.815999999999995</v>
      </c>
      <c r="G35" s="5">
        <f t="shared" si="6"/>
        <v>1.5298087739032622</v>
      </c>
      <c r="H35" s="4">
        <f t="shared" si="7"/>
        <v>0.45807311942364592</v>
      </c>
    </row>
  </sheetData>
  <mergeCells count="2">
    <mergeCell ref="A7:C7"/>
    <mergeCell ref="A23:C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Collected Data</vt:lpstr>
      <vt:lpstr>Mode I Theoretical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Callaway</dc:creator>
  <cp:lastModifiedBy>John Callaway</cp:lastModifiedBy>
  <dcterms:created xsi:type="dcterms:W3CDTF">2018-02-28T17:13:23Z</dcterms:created>
  <dcterms:modified xsi:type="dcterms:W3CDTF">2018-03-12T16:01:33Z</dcterms:modified>
</cp:coreProperties>
</file>