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N11" i="1"/>
  <c r="J21" i="1" l="1"/>
  <c r="K21" i="1" s="1"/>
  <c r="J15" i="1"/>
  <c r="K15" i="1" s="1"/>
  <c r="J11" i="1"/>
  <c r="K11" i="1" s="1"/>
  <c r="G21" i="1"/>
  <c r="H21" i="1" s="1"/>
  <c r="M21" i="1" s="1"/>
  <c r="G15" i="1"/>
  <c r="H15" i="1" s="1"/>
  <c r="M15" i="1" s="1"/>
  <c r="G11" i="1"/>
  <c r="H11" i="1" s="1"/>
  <c r="D21" i="1"/>
  <c r="E21" i="1" s="1"/>
  <c r="D15" i="1"/>
  <c r="E15" i="1" s="1"/>
  <c r="D11" i="1"/>
  <c r="G8" i="1"/>
  <c r="J24" i="1" s="1"/>
  <c r="K24" i="1" s="1"/>
  <c r="B24" i="1"/>
  <c r="B23" i="1"/>
  <c r="B22" i="1"/>
  <c r="B21" i="1"/>
  <c r="B20" i="1"/>
  <c r="B19" i="1"/>
  <c r="B16" i="1"/>
  <c r="B15" i="1"/>
  <c r="B14" i="1"/>
  <c r="B13" i="1"/>
  <c r="B12" i="1"/>
  <c r="B11" i="1"/>
  <c r="M11" i="1" l="1"/>
  <c r="O11" i="1"/>
  <c r="O21" i="1"/>
  <c r="N21" i="1"/>
  <c r="O15" i="1"/>
  <c r="N15" i="1"/>
  <c r="D13" i="1"/>
  <c r="E13" i="1" s="1"/>
  <c r="D19" i="1"/>
  <c r="E19" i="1" s="1"/>
  <c r="D23" i="1"/>
  <c r="E23" i="1" s="1"/>
  <c r="G13" i="1"/>
  <c r="H13" i="1" s="1"/>
  <c r="M13" i="1" s="1"/>
  <c r="G19" i="1"/>
  <c r="H19" i="1" s="1"/>
  <c r="M19" i="1" s="1"/>
  <c r="G23" i="1"/>
  <c r="H23" i="1" s="1"/>
  <c r="M23" i="1" s="1"/>
  <c r="J13" i="1"/>
  <c r="K13" i="1" s="1"/>
  <c r="J19" i="1"/>
  <c r="K19" i="1" s="1"/>
  <c r="J23" i="1"/>
  <c r="K23" i="1" s="1"/>
  <c r="D12" i="1"/>
  <c r="E12" i="1" s="1"/>
  <c r="D14" i="1"/>
  <c r="E14" i="1" s="1"/>
  <c r="D16" i="1"/>
  <c r="E16" i="1" s="1"/>
  <c r="D20" i="1"/>
  <c r="E20" i="1" s="1"/>
  <c r="D22" i="1"/>
  <c r="E22" i="1" s="1"/>
  <c r="D24" i="1"/>
  <c r="E24" i="1" s="1"/>
  <c r="G12" i="1"/>
  <c r="H12" i="1" s="1"/>
  <c r="M12" i="1" s="1"/>
  <c r="G14" i="1"/>
  <c r="H14" i="1" s="1"/>
  <c r="M14" i="1" s="1"/>
  <c r="G16" i="1"/>
  <c r="H16" i="1" s="1"/>
  <c r="M16" i="1" s="1"/>
  <c r="G20" i="1"/>
  <c r="H20" i="1" s="1"/>
  <c r="M20" i="1" s="1"/>
  <c r="G22" i="1"/>
  <c r="H22" i="1" s="1"/>
  <c r="M22" i="1" s="1"/>
  <c r="G24" i="1"/>
  <c r="H24" i="1" s="1"/>
  <c r="M24" i="1" s="1"/>
  <c r="J12" i="1"/>
  <c r="K12" i="1" s="1"/>
  <c r="J14" i="1"/>
  <c r="K14" i="1" s="1"/>
  <c r="J16" i="1"/>
  <c r="K16" i="1" s="1"/>
  <c r="J20" i="1"/>
  <c r="K20" i="1" s="1"/>
  <c r="J22" i="1"/>
  <c r="K22" i="1" s="1"/>
  <c r="O24" i="1" l="1"/>
  <c r="N24" i="1"/>
  <c r="O23" i="1"/>
  <c r="N23" i="1"/>
  <c r="O22" i="1"/>
  <c r="N22" i="1"/>
  <c r="O20" i="1"/>
  <c r="N20" i="1"/>
  <c r="O19" i="1"/>
  <c r="N19" i="1"/>
  <c r="O16" i="1"/>
  <c r="N16" i="1"/>
  <c r="O14" i="1"/>
  <c r="N14" i="1"/>
  <c r="O13" i="1"/>
  <c r="N13" i="1"/>
  <c r="O12" i="1"/>
  <c r="N12" i="1"/>
</calcChain>
</file>

<file path=xl/sharedStrings.xml><?xml version="1.0" encoding="utf-8"?>
<sst xmlns="http://schemas.openxmlformats.org/spreadsheetml/2006/main" count="60" uniqueCount="43">
  <si>
    <t>Support Span</t>
  </si>
  <si>
    <t>Load Span</t>
  </si>
  <si>
    <t>Length</t>
  </si>
  <si>
    <t>Width</t>
  </si>
  <si>
    <t>(m)</t>
  </si>
  <si>
    <t>Gage 1 Voltage</t>
  </si>
  <si>
    <t>Calc Gage 1 Strain</t>
  </si>
  <si>
    <t>Gage 2 Voltage</t>
  </si>
  <si>
    <t>Calc Gage 2 Strain</t>
  </si>
  <si>
    <t>Gage 3 Voltage</t>
  </si>
  <si>
    <t>Calc Gage 3 Strain</t>
  </si>
  <si>
    <t>Gage 1 Orientation</t>
  </si>
  <si>
    <t>Gage 2 Orientation</t>
  </si>
  <si>
    <t>Gage 3 Orientation</t>
  </si>
  <si>
    <t>(degrees)</t>
  </si>
  <si>
    <t>Laminate Layup Data Collection</t>
  </si>
  <si>
    <t>Thickness</t>
  </si>
  <si>
    <t>Load (N)</t>
  </si>
  <si>
    <t>Calc Moment (N-m/m)</t>
  </si>
  <si>
    <t>Excitation Voltage</t>
  </si>
  <si>
    <t>V</t>
  </si>
  <si>
    <t>Gauge Factor</t>
  </si>
  <si>
    <t>Effective Poisson's Ration (from code)</t>
  </si>
  <si>
    <t>Dewetron Setting</t>
  </si>
  <si>
    <t>mv/V</t>
  </si>
  <si>
    <t>Caclulated Gain</t>
  </si>
  <si>
    <t>Calc G1 V_r</t>
  </si>
  <si>
    <t>Calc G2 V_r</t>
  </si>
  <si>
    <t>Calc G3 V_r</t>
  </si>
  <si>
    <t>(Port 5)</t>
  </si>
  <si>
    <t>(Port 6)</t>
  </si>
  <si>
    <t>(Port 7)</t>
  </si>
  <si>
    <t>(Scope 1)</t>
  </si>
  <si>
    <t>(Scope 2)</t>
  </si>
  <si>
    <t>(Scope 3)</t>
  </si>
  <si>
    <t>Gages on Top</t>
  </si>
  <si>
    <t>Gages on Bottom</t>
  </si>
  <si>
    <t>eps_x</t>
  </si>
  <si>
    <t>eps_y</t>
  </si>
  <si>
    <t>eps_xy</t>
  </si>
  <si>
    <t>(eps_x = epx_2)</t>
  </si>
  <si>
    <t>(eps_y = eps_1)</t>
  </si>
  <si>
    <t>(eps_xy = 2*eps_3-eps_x-eps_y)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</si>
</sst>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10" sqref="O10"/>
    </sheetView>
  </sheetViews>
  <sheetFormatPr defaultRowHeight="15" x14ac:dyDescent="0.25"/>
  <cols>
    <col min="1" max="1" width="12.7109375" bestFit="1" customWidth="1"/>
    <col min="2" max="2" width="21.140625" bestFit="1" customWidth="1"/>
    <col min="3" max="3" width="14.28515625" bestFit="1" customWidth="1"/>
    <col min="4" max="4" width="14.28515625" customWidth="1"/>
    <col min="5" max="5" width="18.42578125" customWidth="1"/>
    <col min="6" max="6" width="17.85546875" bestFit="1" customWidth="1"/>
    <col min="7" max="7" width="17.85546875" customWidth="1"/>
    <col min="8" max="8" width="16.5703125" bestFit="1" customWidth="1"/>
    <col min="9" max="9" width="14.28515625" bestFit="1" customWidth="1"/>
    <col min="10" max="10" width="14.28515625" customWidth="1"/>
    <col min="11" max="11" width="16.5703125" bestFit="1" customWidth="1"/>
    <col min="13" max="13" width="14.85546875" bestFit="1" customWidth="1"/>
    <col min="14" max="14" width="14" bestFit="1" customWidth="1"/>
    <col min="15" max="15" width="12.7109375" bestFit="1" customWidth="1"/>
  </cols>
  <sheetData>
    <row r="1" spans="1:15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3"/>
      <c r="M1" s="3"/>
    </row>
    <row r="2" spans="1:15" x14ac:dyDescent="0.25">
      <c r="A2" t="s">
        <v>0</v>
      </c>
      <c r="B2">
        <v>0.127</v>
      </c>
      <c r="C2" t="s">
        <v>4</v>
      </c>
      <c r="E2" t="s">
        <v>11</v>
      </c>
      <c r="F2" t="s">
        <v>29</v>
      </c>
      <c r="G2">
        <v>90</v>
      </c>
      <c r="H2" t="s">
        <v>14</v>
      </c>
      <c r="I2" t="s">
        <v>32</v>
      </c>
    </row>
    <row r="3" spans="1:15" x14ac:dyDescent="0.25">
      <c r="A3" t="s">
        <v>1</v>
      </c>
      <c r="B3">
        <v>5.0799999999999998E-2</v>
      </c>
      <c r="C3" t="s">
        <v>4</v>
      </c>
      <c r="E3" t="s">
        <v>12</v>
      </c>
      <c r="F3" t="s">
        <v>30</v>
      </c>
      <c r="G3">
        <v>0</v>
      </c>
      <c r="H3" t="s">
        <v>14</v>
      </c>
      <c r="I3" t="s">
        <v>33</v>
      </c>
    </row>
    <row r="4" spans="1:15" x14ac:dyDescent="0.25">
      <c r="A4" t="s">
        <v>2</v>
      </c>
      <c r="B4">
        <v>0.30499999999999999</v>
      </c>
      <c r="C4" t="s">
        <v>4</v>
      </c>
      <c r="E4" t="s">
        <v>13</v>
      </c>
      <c r="F4" t="s">
        <v>31</v>
      </c>
      <c r="G4">
        <v>45</v>
      </c>
      <c r="H4" t="s">
        <v>14</v>
      </c>
      <c r="I4" t="s">
        <v>34</v>
      </c>
    </row>
    <row r="5" spans="1:15" x14ac:dyDescent="0.25">
      <c r="A5" t="s">
        <v>3</v>
      </c>
      <c r="B5">
        <v>4.9250000000000002E-2</v>
      </c>
      <c r="C5" t="s">
        <v>4</v>
      </c>
      <c r="E5" t="s">
        <v>19</v>
      </c>
      <c r="G5">
        <v>12</v>
      </c>
      <c r="H5" t="s">
        <v>20</v>
      </c>
    </row>
    <row r="6" spans="1:15" x14ac:dyDescent="0.25">
      <c r="A6" t="s">
        <v>16</v>
      </c>
      <c r="B6">
        <v>2.8E-3</v>
      </c>
      <c r="C6" t="s">
        <v>4</v>
      </c>
      <c r="E6" t="s">
        <v>21</v>
      </c>
      <c r="G6">
        <v>2.125</v>
      </c>
    </row>
    <row r="7" spans="1:15" x14ac:dyDescent="0.25">
      <c r="E7" t="s">
        <v>23</v>
      </c>
      <c r="G7">
        <v>83.332999999999998</v>
      </c>
      <c r="H7" t="s">
        <v>24</v>
      </c>
    </row>
    <row r="8" spans="1:15" x14ac:dyDescent="0.25">
      <c r="A8" t="s">
        <v>22</v>
      </c>
      <c r="C8">
        <v>0.13</v>
      </c>
      <c r="E8" t="s">
        <v>25</v>
      </c>
      <c r="G8">
        <f>5/((G5/1000)*G7)</f>
        <v>5.0000200000800001</v>
      </c>
    </row>
    <row r="9" spans="1:15" x14ac:dyDescent="0.25">
      <c r="A9" t="s">
        <v>35</v>
      </c>
      <c r="M9" t="s">
        <v>40</v>
      </c>
      <c r="N9" t="s">
        <v>41</v>
      </c>
      <c r="O9" t="s">
        <v>42</v>
      </c>
    </row>
    <row r="10" spans="1:15" x14ac:dyDescent="0.25">
      <c r="A10" s="1" t="s">
        <v>17</v>
      </c>
      <c r="B10" s="1" t="s">
        <v>18</v>
      </c>
      <c r="C10" s="1" t="s">
        <v>5</v>
      </c>
      <c r="D10" s="1" t="s">
        <v>26</v>
      </c>
      <c r="E10" s="4" t="s">
        <v>6</v>
      </c>
      <c r="F10" s="1" t="s">
        <v>7</v>
      </c>
      <c r="G10" s="1" t="s">
        <v>27</v>
      </c>
      <c r="H10" s="4" t="s">
        <v>8</v>
      </c>
      <c r="I10" s="1" t="s">
        <v>9</v>
      </c>
      <c r="J10" s="1" t="s">
        <v>28</v>
      </c>
      <c r="K10" s="4" t="s">
        <v>10</v>
      </c>
      <c r="M10" t="s">
        <v>37</v>
      </c>
      <c r="N10" t="s">
        <v>38</v>
      </c>
      <c r="O10" t="s">
        <v>39</v>
      </c>
    </row>
    <row r="11" spans="1:15" x14ac:dyDescent="0.25">
      <c r="A11">
        <v>45.78</v>
      </c>
      <c r="B11" s="2">
        <f>(A11*($B$2-$B$3)/4)/$B$5</f>
        <v>17.70779695431472</v>
      </c>
      <c r="C11">
        <v>-2.0000000000000001E-4</v>
      </c>
      <c r="D11">
        <f>C11/($G$8*$G$5)</f>
        <v>-3.33332E-6</v>
      </c>
      <c r="E11" s="5">
        <f>-4*D11/($G$6*(1+2*D11))</f>
        <v>6.2745265358919384E-6</v>
      </c>
      <c r="F11">
        <v>1.1599999999999999E-2</v>
      </c>
      <c r="G11">
        <f>F11/($G$8*$G$5)</f>
        <v>1.9333255999999998E-4</v>
      </c>
      <c r="H11" s="5">
        <f t="shared" ref="H11:H16" si="0">-4*G11/($G$6*(1+2*G11))</f>
        <v>-3.6377945211567059E-4</v>
      </c>
      <c r="I11">
        <v>7.1999999999999998E-3</v>
      </c>
      <c r="J11">
        <f>I11/($G$8*$G$5)</f>
        <v>1.1999952E-4</v>
      </c>
      <c r="K11" s="5">
        <f t="shared" ref="K11:K16" si="1">-4*J11/($G$6*(1+2*J11))</f>
        <v>-2.2582725108829767E-4</v>
      </c>
      <c r="M11" s="7">
        <f>H11</f>
        <v>-3.6377945211567059E-4</v>
      </c>
      <c r="N11" s="7">
        <f>E11</f>
        <v>6.2745265358919384E-6</v>
      </c>
      <c r="O11" s="7">
        <f>2*K11-H11-E11</f>
        <v>-9.4149576596816702E-5</v>
      </c>
    </row>
    <row r="12" spans="1:15" x14ac:dyDescent="0.25">
      <c r="A12">
        <v>100.5</v>
      </c>
      <c r="B12" s="2">
        <f t="shared" ref="B12:B24" si="2">(A12*($B$2-$B$3)/4)/$B$5</f>
        <v>38.873604060913706</v>
      </c>
      <c r="C12">
        <v>-2E-3</v>
      </c>
      <c r="D12">
        <f t="shared" ref="D12:D24" si="3">C12/($G$8*$G$5)</f>
        <v>-3.3333200000000001E-5</v>
      </c>
      <c r="E12" s="5">
        <f t="shared" ref="E12:E16" si="4">-4*D12/($G$6*(1+2*D12))</f>
        <v>6.2749030310777832E-5</v>
      </c>
      <c r="F12">
        <v>2.5999999999999999E-2</v>
      </c>
      <c r="G12">
        <f t="shared" ref="G12:G24" si="5">F12/($G$8*$G$5)</f>
        <v>4.3333159999999995E-4</v>
      </c>
      <c r="H12" s="5">
        <f t="shared" si="0"/>
        <v>-8.1497670144870275E-4</v>
      </c>
      <c r="I12">
        <v>1.2E-2</v>
      </c>
      <c r="J12">
        <f t="shared" ref="J12:J24" si="6">I12/($G$8*$G$5)</f>
        <v>1.9999920000000001E-4</v>
      </c>
      <c r="K12" s="5">
        <f t="shared" si="1"/>
        <v>-3.7631855553283777E-4</v>
      </c>
      <c r="M12" s="7">
        <f t="shared" ref="M12:M16" si="7">H12</f>
        <v>-8.1497670144870275E-4</v>
      </c>
      <c r="N12" s="7">
        <f t="shared" ref="N12:N16" si="8">E12</f>
        <v>6.2749030310777832E-5</v>
      </c>
      <c r="O12" s="7">
        <f t="shared" ref="O12:O16" si="9">2*K12-H12-E12</f>
        <v>-4.0943992775062995E-7</v>
      </c>
    </row>
    <row r="13" spans="1:15" x14ac:dyDescent="0.25">
      <c r="A13">
        <v>148.30000000000001</v>
      </c>
      <c r="B13" s="2">
        <f t="shared" si="2"/>
        <v>57.362741116751273</v>
      </c>
      <c r="C13">
        <v>-3.2000000000000002E-3</v>
      </c>
      <c r="D13">
        <f t="shared" si="3"/>
        <v>-5.3333120000000001E-5</v>
      </c>
      <c r="E13" s="5">
        <f t="shared" si="4"/>
        <v>1.0040246484752967E-4</v>
      </c>
      <c r="F13">
        <v>3.2199999999999999E-2</v>
      </c>
      <c r="G13">
        <f t="shared" si="5"/>
        <v>5.3666451999999994E-4</v>
      </c>
      <c r="H13" s="5">
        <f t="shared" si="0"/>
        <v>-1.0091089317261137E-3</v>
      </c>
      <c r="I13">
        <v>1.6400000000000001E-2</v>
      </c>
      <c r="J13">
        <f t="shared" si="6"/>
        <v>2.7333224000000001E-4</v>
      </c>
      <c r="K13" s="5">
        <f t="shared" si="1"/>
        <v>-5.142266364455382E-4</v>
      </c>
      <c r="M13" s="7">
        <f t="shared" si="7"/>
        <v>-1.0091089317261137E-3</v>
      </c>
      <c r="N13" s="7">
        <f t="shared" si="8"/>
        <v>1.0040246484752967E-4</v>
      </c>
      <c r="O13" s="7">
        <f t="shared" si="9"/>
        <v>-1.197468060124924E-4</v>
      </c>
    </row>
    <row r="14" spans="1:15" x14ac:dyDescent="0.25">
      <c r="A14">
        <v>199.5</v>
      </c>
      <c r="B14" s="2">
        <f t="shared" si="2"/>
        <v>77.167005076142132</v>
      </c>
      <c r="C14">
        <v>-4.7999999999999996E-3</v>
      </c>
      <c r="D14">
        <f t="shared" si="3"/>
        <v>-7.9999679999999998E-5</v>
      </c>
      <c r="E14" s="5">
        <f t="shared" si="4"/>
        <v>1.5061173072170042E-4</v>
      </c>
      <c r="F14">
        <v>4.2599999999999999E-2</v>
      </c>
      <c r="G14">
        <f t="shared" si="5"/>
        <v>7.0999715999999998E-4</v>
      </c>
      <c r="H14" s="5">
        <f t="shared" si="0"/>
        <v>-1.3345701603056656E-3</v>
      </c>
      <c r="I14">
        <v>2.1600000000000001E-2</v>
      </c>
      <c r="J14">
        <f t="shared" si="6"/>
        <v>3.5999856000000003E-4</v>
      </c>
      <c r="K14" s="5">
        <f t="shared" si="1"/>
        <v>-6.7715679729145589E-4</v>
      </c>
      <c r="M14" s="7">
        <f t="shared" si="7"/>
        <v>-1.3345701603056656E-3</v>
      </c>
      <c r="N14" s="7">
        <f t="shared" si="8"/>
        <v>1.5061173072170042E-4</v>
      </c>
      <c r="O14" s="7">
        <f t="shared" si="9"/>
        <v>-1.7035516499894654E-4</v>
      </c>
    </row>
    <row r="15" spans="1:15" x14ac:dyDescent="0.25">
      <c r="A15">
        <v>251</v>
      </c>
      <c r="B15" s="2">
        <f t="shared" si="2"/>
        <v>97.087309644670057</v>
      </c>
      <c r="C15">
        <v>-6.4000000000000003E-3</v>
      </c>
      <c r="D15">
        <f t="shared" si="3"/>
        <v>-1.0666624E-4</v>
      </c>
      <c r="E15" s="5">
        <f t="shared" si="4"/>
        <v>2.0082635337224957E-4</v>
      </c>
      <c r="F15">
        <v>5.2999999999999999E-2</v>
      </c>
      <c r="G15">
        <f t="shared" si="5"/>
        <v>8.8332979999999992E-4</v>
      </c>
      <c r="H15" s="5">
        <f t="shared" si="0"/>
        <v>-1.6598061346169632E-3</v>
      </c>
      <c r="I15">
        <v>2.64E-2</v>
      </c>
      <c r="J15">
        <f t="shared" si="6"/>
        <v>4.3999824E-4</v>
      </c>
      <c r="K15" s="5">
        <f t="shared" si="1"/>
        <v>-8.2750378076221329E-4</v>
      </c>
      <c r="M15" s="7">
        <f t="shared" si="7"/>
        <v>-1.6598061346169632E-3</v>
      </c>
      <c r="N15" s="7">
        <f t="shared" si="8"/>
        <v>2.0082635337224957E-4</v>
      </c>
      <c r="O15" s="7">
        <f t="shared" si="9"/>
        <v>-1.9602778027971295E-4</v>
      </c>
    </row>
    <row r="16" spans="1:15" x14ac:dyDescent="0.25">
      <c r="A16">
        <v>283</v>
      </c>
      <c r="B16" s="2">
        <f t="shared" si="2"/>
        <v>109.46497461928935</v>
      </c>
      <c r="C16">
        <v>-7.6E-3</v>
      </c>
      <c r="D16">
        <f t="shared" si="3"/>
        <v>-1.2666616000000001E-4</v>
      </c>
      <c r="E16" s="5">
        <f t="shared" si="4"/>
        <v>2.38490836260378E-4</v>
      </c>
      <c r="F16">
        <v>5.8799999999999998E-2</v>
      </c>
      <c r="G16">
        <f t="shared" si="5"/>
        <v>9.7999608000000002E-4</v>
      </c>
      <c r="H16" s="5">
        <f t="shared" si="0"/>
        <v>-1.8410899815996221E-3</v>
      </c>
      <c r="I16">
        <v>2.9600000000000001E-2</v>
      </c>
      <c r="J16">
        <f t="shared" si="6"/>
        <v>4.9333136000000004E-4</v>
      </c>
      <c r="K16" s="5">
        <f t="shared" si="1"/>
        <v>-9.2770840117611714E-4</v>
      </c>
      <c r="M16" s="7">
        <f t="shared" si="7"/>
        <v>-1.8410899815996221E-3</v>
      </c>
      <c r="N16" s="7">
        <f t="shared" si="8"/>
        <v>2.38490836260378E-4</v>
      </c>
      <c r="O16" s="7">
        <f t="shared" si="9"/>
        <v>-2.528176570129902E-4</v>
      </c>
    </row>
    <row r="17" spans="1:15" x14ac:dyDescent="0.25">
      <c r="A17" t="s">
        <v>36</v>
      </c>
      <c r="B17" s="2"/>
      <c r="E17" s="5"/>
      <c r="H17" s="5"/>
      <c r="K17" s="5"/>
      <c r="M17" s="7"/>
      <c r="N17" s="7"/>
      <c r="O17" s="7"/>
    </row>
    <row r="18" spans="1:15" x14ac:dyDescent="0.25">
      <c r="A18" s="1" t="s">
        <v>17</v>
      </c>
      <c r="B18" s="1" t="s">
        <v>18</v>
      </c>
      <c r="C18" s="1" t="s">
        <v>5</v>
      </c>
      <c r="D18" s="1" t="s">
        <v>26</v>
      </c>
      <c r="E18" s="4" t="s">
        <v>6</v>
      </c>
      <c r="F18" s="1" t="s">
        <v>7</v>
      </c>
      <c r="G18" s="1" t="s">
        <v>27</v>
      </c>
      <c r="H18" s="4" t="s">
        <v>8</v>
      </c>
      <c r="I18" s="1" t="s">
        <v>9</v>
      </c>
      <c r="J18" s="1" t="s">
        <v>28</v>
      </c>
      <c r="K18" s="4" t="s">
        <v>10</v>
      </c>
      <c r="M18" s="7"/>
      <c r="N18" s="7"/>
      <c r="O18" s="7"/>
    </row>
    <row r="19" spans="1:15" x14ac:dyDescent="0.25">
      <c r="A19">
        <v>55.98</v>
      </c>
      <c r="B19" s="2">
        <f t="shared" si="2"/>
        <v>21.653177664974617</v>
      </c>
      <c r="C19">
        <v>4.4000000000000003E-3</v>
      </c>
      <c r="D19">
        <f t="shared" si="3"/>
        <v>7.333304E-5</v>
      </c>
      <c r="E19" s="5">
        <f t="shared" ref="E19:E24" si="10">-4*D19/($G$6*(1+2*D19))</f>
        <v>-1.380184209086493E-4</v>
      </c>
      <c r="F19">
        <v>-9.1999999999999998E-3</v>
      </c>
      <c r="G19">
        <f t="shared" si="5"/>
        <v>-1.5333272E-4</v>
      </c>
      <c r="H19" s="5">
        <f t="shared" ref="H19:H24" si="11">-4*G19/($G$6*(1+2*G19))</f>
        <v>2.8871483533259999E-4</v>
      </c>
      <c r="I19">
        <v>-6.4000000000000003E-3</v>
      </c>
      <c r="J19">
        <f t="shared" si="6"/>
        <v>-1.0666624E-4</v>
      </c>
      <c r="K19" s="5">
        <f t="shared" ref="K19:K24" si="12">-4*J19/($G$6*(1+2*J19))</f>
        <v>2.0082635337224957E-4</v>
      </c>
      <c r="M19" s="7">
        <f t="shared" ref="M19:M24" si="13">H19</f>
        <v>2.8871483533259999E-4</v>
      </c>
      <c r="N19" s="7">
        <f t="shared" ref="N19:N24" si="14">E19</f>
        <v>-1.380184209086493E-4</v>
      </c>
      <c r="O19" s="7">
        <f t="shared" ref="O19:O24" si="15">2*K19-H19-E19</f>
        <v>2.5095629232054845E-4</v>
      </c>
    </row>
    <row r="20" spans="1:15" x14ac:dyDescent="0.25">
      <c r="A20">
        <v>104.7</v>
      </c>
      <c r="B20" s="2">
        <f t="shared" si="2"/>
        <v>40.498172588832489</v>
      </c>
      <c r="C20">
        <v>6.0000000000000001E-3</v>
      </c>
      <c r="D20">
        <f t="shared" si="3"/>
        <v>9.9999600000000004E-5</v>
      </c>
      <c r="E20" s="5">
        <f t="shared" si="10"/>
        <v>-1.8819690194663881E-4</v>
      </c>
      <c r="F20">
        <v>-1.9599999999999999E-2</v>
      </c>
      <c r="G20">
        <f t="shared" si="5"/>
        <v>-3.2666535999999999E-4</v>
      </c>
      <c r="H20" s="5">
        <f t="shared" si="11"/>
        <v>6.1530149654622618E-4</v>
      </c>
      <c r="I20">
        <v>-1.24E-2</v>
      </c>
      <c r="J20">
        <f t="shared" si="6"/>
        <v>-2.0666583999999998E-4</v>
      </c>
      <c r="K20" s="5">
        <f t="shared" si="12"/>
        <v>3.8917891173811513E-4</v>
      </c>
      <c r="M20" s="7">
        <f t="shared" si="13"/>
        <v>6.1530149654622618E-4</v>
      </c>
      <c r="N20" s="7">
        <f t="shared" si="14"/>
        <v>-1.8819690194663881E-4</v>
      </c>
      <c r="O20" s="7">
        <f t="shared" si="15"/>
        <v>3.5125322887664289E-4</v>
      </c>
    </row>
    <row r="21" spans="1:15" x14ac:dyDescent="0.25">
      <c r="A21">
        <v>160.69999999999999</v>
      </c>
      <c r="B21" s="2">
        <f t="shared" si="2"/>
        <v>62.159086294416241</v>
      </c>
      <c r="C21">
        <v>7.1999999999999998E-3</v>
      </c>
      <c r="D21">
        <f t="shared" si="3"/>
        <v>1.1999952E-4</v>
      </c>
      <c r="E21" s="5">
        <f t="shared" si="10"/>
        <v>-2.2582725108829767E-4</v>
      </c>
      <c r="F21">
        <v>-3.1600000000000003E-2</v>
      </c>
      <c r="G21">
        <f t="shared" si="5"/>
        <v>-5.2666456000000008E-4</v>
      </c>
      <c r="H21" s="5">
        <f t="shared" si="11"/>
        <v>9.9241392201256107E-4</v>
      </c>
      <c r="I21">
        <v>-1.9599999999999999E-2</v>
      </c>
      <c r="J21">
        <f t="shared" si="6"/>
        <v>-3.2666535999999999E-4</v>
      </c>
      <c r="K21" s="5">
        <f t="shared" si="12"/>
        <v>6.1530149654622618E-4</v>
      </c>
      <c r="M21" s="7">
        <f t="shared" si="13"/>
        <v>9.9241392201256107E-4</v>
      </c>
      <c r="N21" s="7">
        <f t="shared" si="14"/>
        <v>-2.2582725108829767E-4</v>
      </c>
      <c r="O21" s="7">
        <f t="shared" si="15"/>
        <v>4.6401632216818897E-4</v>
      </c>
    </row>
    <row r="22" spans="1:15" x14ac:dyDescent="0.25">
      <c r="A22">
        <v>204.8</v>
      </c>
      <c r="B22" s="2">
        <f t="shared" si="2"/>
        <v>79.217055837563464</v>
      </c>
      <c r="C22">
        <v>8.3999999999999995E-3</v>
      </c>
      <c r="D22">
        <f t="shared" si="3"/>
        <v>1.3999943999999998E-4</v>
      </c>
      <c r="E22" s="5">
        <f t="shared" si="10"/>
        <v>-2.6345459065674404E-4</v>
      </c>
      <c r="F22">
        <v>-3.9600000000000003E-2</v>
      </c>
      <c r="G22">
        <f t="shared" si="5"/>
        <v>-6.5999736000000003E-4</v>
      </c>
      <c r="H22" s="5">
        <f t="shared" si="11"/>
        <v>1.2439900320387297E-3</v>
      </c>
      <c r="I22">
        <v>-2.52E-2</v>
      </c>
      <c r="J22">
        <f t="shared" si="6"/>
        <v>-4.1999832000000001E-4</v>
      </c>
      <c r="K22" s="5">
        <f t="shared" si="12"/>
        <v>7.9124972004741736E-4</v>
      </c>
      <c r="M22" s="7">
        <f t="shared" si="13"/>
        <v>1.2439900320387297E-3</v>
      </c>
      <c r="N22" s="7">
        <f t="shared" si="14"/>
        <v>-2.6345459065674404E-4</v>
      </c>
      <c r="O22" s="7">
        <f t="shared" si="15"/>
        <v>6.0196399871284903E-4</v>
      </c>
    </row>
    <row r="23" spans="1:15" x14ac:dyDescent="0.25">
      <c r="A23">
        <v>256.5</v>
      </c>
      <c r="B23" s="2">
        <f t="shared" si="2"/>
        <v>99.214720812182748</v>
      </c>
      <c r="C23">
        <v>8.0000000000000002E-3</v>
      </c>
      <c r="D23">
        <f t="shared" si="3"/>
        <v>1.3333280000000001E-4</v>
      </c>
      <c r="E23" s="5">
        <f t="shared" si="10"/>
        <v>-2.5091247850866509E-4</v>
      </c>
      <c r="F23">
        <v>-4.9000000000000002E-2</v>
      </c>
      <c r="G23">
        <f t="shared" si="5"/>
        <v>-8.1666340000000005E-4</v>
      </c>
      <c r="H23" s="5">
        <f t="shared" si="11"/>
        <v>1.5397636902421158E-3</v>
      </c>
      <c r="I23">
        <v>-3.2000000000000001E-2</v>
      </c>
      <c r="J23">
        <f t="shared" si="6"/>
        <v>-5.3333120000000002E-4</v>
      </c>
      <c r="K23" s="5">
        <f t="shared" si="12"/>
        <v>1.0049895374932138E-3</v>
      </c>
      <c r="M23" s="7">
        <f t="shared" si="13"/>
        <v>1.5397636902421158E-3</v>
      </c>
      <c r="N23" s="7">
        <f t="shared" si="14"/>
        <v>-2.5091247850866509E-4</v>
      </c>
      <c r="O23" s="7">
        <f t="shared" si="15"/>
        <v>7.2112786325297671E-4</v>
      </c>
    </row>
    <row r="24" spans="1:15" x14ac:dyDescent="0.25">
      <c r="A24">
        <v>279.10000000000002</v>
      </c>
      <c r="B24" s="2">
        <f t="shared" si="2"/>
        <v>107.95644670050761</v>
      </c>
      <c r="C24">
        <v>1.04E-2</v>
      </c>
      <c r="D24">
        <f t="shared" si="3"/>
        <v>1.7333263999999999E-4</v>
      </c>
      <c r="E24" s="5">
        <f t="shared" si="10"/>
        <v>-3.261601363109033E-4</v>
      </c>
      <c r="F24">
        <v>-5.2999999999999999E-2</v>
      </c>
      <c r="G24">
        <f t="shared" si="5"/>
        <v>-8.8332979999999992E-4</v>
      </c>
      <c r="H24" s="5">
        <f t="shared" si="11"/>
        <v>1.6656811386329281E-3</v>
      </c>
      <c r="I24">
        <v>-3.5200000000000002E-2</v>
      </c>
      <c r="J24">
        <f t="shared" si="6"/>
        <v>-5.8666432E-4</v>
      </c>
      <c r="K24" s="5">
        <f t="shared" si="12"/>
        <v>1.1056065480627077E-3</v>
      </c>
      <c r="M24" s="7">
        <f t="shared" si="13"/>
        <v>1.6656811386329281E-3</v>
      </c>
      <c r="N24" s="7">
        <f t="shared" si="14"/>
        <v>-3.261601363109033E-4</v>
      </c>
      <c r="O24" s="7">
        <f t="shared" si="15"/>
        <v>8.716920938033907E-4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Callaway</dc:creator>
  <cp:lastModifiedBy>John Callaway</cp:lastModifiedBy>
  <dcterms:created xsi:type="dcterms:W3CDTF">2018-01-31T17:15:38Z</dcterms:created>
  <dcterms:modified xsi:type="dcterms:W3CDTF">2018-02-01T19:46:18Z</dcterms:modified>
</cp:coreProperties>
</file>