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7C9E553-6A8C-4B6B-9FCF-B8BFDF9056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47" i="1"/>
  <c r="E47" i="1"/>
  <c r="I43" i="1"/>
  <c r="H43" i="1"/>
  <c r="I40" i="1"/>
  <c r="H40" i="1"/>
  <c r="I27" i="1"/>
  <c r="I28" i="1"/>
  <c r="I29" i="1"/>
  <c r="I30" i="1"/>
  <c r="I31" i="1"/>
  <c r="I32" i="1"/>
  <c r="I33" i="1"/>
  <c r="I34" i="1"/>
  <c r="I35" i="1"/>
  <c r="I36" i="1"/>
  <c r="I37" i="1"/>
  <c r="I26" i="1"/>
  <c r="H27" i="1"/>
  <c r="H28" i="1"/>
  <c r="H29" i="1"/>
  <c r="H30" i="1"/>
  <c r="H31" i="1"/>
  <c r="H32" i="1"/>
  <c r="H33" i="1"/>
  <c r="H34" i="1"/>
  <c r="H35" i="1"/>
  <c r="H36" i="1"/>
  <c r="H37" i="1"/>
  <c r="H26" i="1"/>
  <c r="H3" i="1"/>
  <c r="C47" i="1"/>
  <c r="F31" i="1"/>
  <c r="F27" i="1"/>
  <c r="F28" i="1"/>
  <c r="F29" i="1"/>
  <c r="F30" i="1"/>
  <c r="F32" i="1"/>
  <c r="F33" i="1"/>
  <c r="F34" i="1"/>
  <c r="F35" i="1"/>
  <c r="F36" i="1"/>
  <c r="F37" i="1"/>
  <c r="F26" i="1"/>
  <c r="C40" i="1"/>
  <c r="C43" i="1" s="1"/>
  <c r="B40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D40" i="1" s="1"/>
  <c r="E40" i="1" l="1"/>
  <c r="C18" i="1" l="1"/>
  <c r="B18" i="1"/>
  <c r="E4" i="1"/>
  <c r="E18" i="1" s="1"/>
  <c r="E5" i="1"/>
  <c r="E6" i="1"/>
  <c r="E7" i="1"/>
  <c r="E8" i="1"/>
  <c r="E9" i="1"/>
  <c r="E10" i="1"/>
  <c r="E11" i="1"/>
  <c r="E12" i="1"/>
  <c r="E13" i="1"/>
  <c r="E14" i="1"/>
  <c r="E1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D18" i="1" s="1"/>
  <c r="C21" i="1" l="1"/>
  <c r="F10" i="1" l="1"/>
  <c r="F11" i="1"/>
  <c r="F4" i="1"/>
  <c r="F12" i="1"/>
  <c r="F5" i="1"/>
  <c r="F13" i="1"/>
  <c r="F15" i="1"/>
  <c r="F8" i="1"/>
  <c r="F6" i="1"/>
  <c r="F14" i="1"/>
  <c r="F7" i="1"/>
  <c r="F3" i="1"/>
  <c r="F9" i="1"/>
  <c r="I3" i="1" l="1"/>
  <c r="H7" i="1"/>
  <c r="I7" i="1"/>
  <c r="H4" i="1"/>
  <c r="I4" i="1"/>
  <c r="I14" i="1"/>
  <c r="H14" i="1"/>
  <c r="I11" i="1"/>
  <c r="H11" i="1"/>
  <c r="H5" i="1"/>
  <c r="I5" i="1"/>
  <c r="H12" i="1"/>
  <c r="I12" i="1"/>
  <c r="H8" i="1"/>
  <c r="I8" i="1"/>
  <c r="H9" i="1"/>
  <c r="I9" i="1"/>
  <c r="H6" i="1"/>
  <c r="I6" i="1"/>
  <c r="I10" i="1"/>
  <c r="H10" i="1"/>
  <c r="H15" i="1"/>
  <c r="I15" i="1"/>
  <c r="H13" i="1"/>
  <c r="I13" i="1"/>
</calcChain>
</file>

<file path=xl/sharedStrings.xml><?xml version="1.0" encoding="utf-8"?>
<sst xmlns="http://schemas.openxmlformats.org/spreadsheetml/2006/main" count="37" uniqueCount="24">
  <si>
    <t>Температура (x)</t>
  </si>
  <si>
    <t>Расход(y)</t>
  </si>
  <si>
    <t>y*x</t>
  </si>
  <si>
    <t>x^2</t>
  </si>
  <si>
    <t xml:space="preserve">Тренд </t>
  </si>
  <si>
    <t>Ср х</t>
  </si>
  <si>
    <t>Ср y</t>
  </si>
  <si>
    <t>Ср y*x</t>
  </si>
  <si>
    <t>Ср x^2</t>
  </si>
  <si>
    <t>a</t>
  </si>
  <si>
    <t>b</t>
  </si>
  <si>
    <t>Отфильтрованные значения</t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</si>
  <si>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1,5*sigma</t>
    </r>
  </si>
  <si>
    <t>Прогнозирование</t>
  </si>
  <si>
    <t>D</t>
  </si>
  <si>
    <t>sigma</t>
  </si>
  <si>
    <t>Отклонение</t>
  </si>
  <si>
    <t>Отклон^2</t>
  </si>
  <si>
    <t>Сумма</t>
  </si>
  <si>
    <r>
      <rPr>
        <sz val="11"/>
        <color theme="1"/>
        <rFont val="Calibri"/>
        <family val="2"/>
        <charset val="204"/>
      </rPr>
      <t>±2</t>
    </r>
    <r>
      <rPr>
        <sz val="11"/>
        <color theme="1"/>
        <rFont val="Calibri"/>
        <family val="2"/>
        <scheme val="minor"/>
      </rPr>
      <t>*sigma</t>
    </r>
  </si>
  <si>
    <t>За 7 дней</t>
  </si>
  <si>
    <t>Нижняя</t>
  </si>
  <si>
    <t>Верхняя</t>
  </si>
  <si>
    <t>Гарантии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</si>
</sst>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2" fillId="0" borderId="0" xfId="1" applyFont="1" applyFill="1" applyBorder="1"/>
    <xf numFmtId="0" fontId="2" fillId="0" borderId="0" xfId="0" applyFont="1"/>
    <xf numFmtId="0" fontId="0" fillId="0" borderId="0" xfId="0"/>
    <xf numFmtId="0" fontId="2" fillId="0" borderId="0" xfId="1" applyFont="1" applyFill="1" applyBorder="1"/>
    <xf numFmtId="0" fontId="3" fillId="0" borderId="0" xfId="0" applyFont="1" applyFill="1"/>
    <xf numFmtId="0" fontId="0" fillId="0" borderId="0" xfId="0" applyFont="1" applyFill="1" applyBorder="1"/>
    <xf numFmtId="0" fontId="1" fillId="0" borderId="0" xfId="1" applyFont="1" applyFill="1" applyBorder="1"/>
    <xf numFmtId="0" fontId="1" fillId="0" borderId="0" xfId="0" applyFont="1"/>
  </cellXfs>
  <cellStyles count="3">
    <cellStyle name="Обычный" xfId="0" builtinId="0"/>
    <cellStyle name="Обычный 2" xfId="1" xr:uid="{200F2922-7A84-4A51-A5AC-D7BE3784DE20}"/>
    <cellStyle name="Процентный 2" xfId="2" xr:uid="{B446B71D-408F-46A4-8D96-47D384FAB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Лист1!$B$3:$B$15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-11</c:v>
                </c:pt>
                <c:pt idx="7">
                  <c:v>-16</c:v>
                </c:pt>
                <c:pt idx="8">
                  <c:v>-19</c:v>
                </c:pt>
                <c:pt idx="9">
                  <c:v>-22</c:v>
                </c:pt>
                <c:pt idx="10">
                  <c:v>-13</c:v>
                </c:pt>
                <c:pt idx="11">
                  <c:v>-8</c:v>
                </c:pt>
                <c:pt idx="12">
                  <c:v>-5</c:v>
                </c:pt>
              </c:numCache>
            </c:numRef>
          </c:xVal>
          <c:yVal>
            <c:numRef>
              <c:f>Лист1!$C$3:$C$15</c:f>
              <c:numCache>
                <c:formatCode>General</c:formatCode>
                <c:ptCount val="13"/>
                <c:pt idx="0">
                  <c:v>2.2999999999999998</c:v>
                </c:pt>
                <c:pt idx="1">
                  <c:v>2.7</c:v>
                </c:pt>
                <c:pt idx="2">
                  <c:v>3.1</c:v>
                </c:pt>
                <c:pt idx="3">
                  <c:v>3.6</c:v>
                </c:pt>
                <c:pt idx="4">
                  <c:v>3.8</c:v>
                </c:pt>
                <c:pt idx="5">
                  <c:v>4.5</c:v>
                </c:pt>
                <c:pt idx="6">
                  <c:v>6.3</c:v>
                </c:pt>
                <c:pt idx="7">
                  <c:v>2.9</c:v>
                </c:pt>
                <c:pt idx="8">
                  <c:v>9.8000000000000007</c:v>
                </c:pt>
                <c:pt idx="9">
                  <c:v>10</c:v>
                </c:pt>
                <c:pt idx="10">
                  <c:v>8.1</c:v>
                </c:pt>
                <c:pt idx="11">
                  <c:v>6.2</c:v>
                </c:pt>
                <c:pt idx="12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6-4098-B732-8CFA49EDE4F7}"/>
            </c:ext>
          </c:extLst>
        </c:ser>
        <c:ser>
          <c:idx val="1"/>
          <c:order val="1"/>
          <c:tx>
            <c:v>Тренд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Лист1!$B$3:$B$15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-11</c:v>
                </c:pt>
                <c:pt idx="7">
                  <c:v>-16</c:v>
                </c:pt>
                <c:pt idx="8">
                  <c:v>-19</c:v>
                </c:pt>
                <c:pt idx="9">
                  <c:v>-22</c:v>
                </c:pt>
                <c:pt idx="10">
                  <c:v>-13</c:v>
                </c:pt>
                <c:pt idx="11">
                  <c:v>-8</c:v>
                </c:pt>
                <c:pt idx="12">
                  <c:v>-5</c:v>
                </c:pt>
              </c:numCache>
            </c:numRef>
          </c:xVal>
          <c:yVal>
            <c:numRef>
              <c:f>Лист1!$F$3:$F$15</c:f>
              <c:numCache>
                <c:formatCode>General</c:formatCode>
                <c:ptCount val="13"/>
                <c:pt idx="0">
                  <c:v>3.2877403846153848</c:v>
                </c:pt>
                <c:pt idx="1">
                  <c:v>3.0024725274725275</c:v>
                </c:pt>
                <c:pt idx="2">
                  <c:v>3.2877403846153848</c:v>
                </c:pt>
                <c:pt idx="3">
                  <c:v>3.5730082417582416</c:v>
                </c:pt>
                <c:pt idx="4">
                  <c:v>3.8582760989010989</c:v>
                </c:pt>
                <c:pt idx="5">
                  <c:v>3.8582760989010989</c:v>
                </c:pt>
                <c:pt idx="6">
                  <c:v>6.1404189560439555</c:v>
                </c:pt>
                <c:pt idx="7">
                  <c:v>7.566758241758242</c:v>
                </c:pt>
                <c:pt idx="8">
                  <c:v>8.4225618131868121</c:v>
                </c:pt>
                <c:pt idx="9">
                  <c:v>9.278365384615384</c:v>
                </c:pt>
                <c:pt idx="10">
                  <c:v>6.7109546703296701</c:v>
                </c:pt>
                <c:pt idx="11">
                  <c:v>5.2846153846153845</c:v>
                </c:pt>
                <c:pt idx="12">
                  <c:v>4.4288118131868135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6-4098-B732-8CFA49EDE4F7}"/>
            </c:ext>
          </c:extLst>
        </c:ser>
        <c:ser>
          <c:idx val="2"/>
          <c:order val="2"/>
          <c:tx>
            <c:v>-1,5 sigma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Лист1!$B$3:$B$15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-11</c:v>
                </c:pt>
                <c:pt idx="7">
                  <c:v>-16</c:v>
                </c:pt>
                <c:pt idx="8">
                  <c:v>-19</c:v>
                </c:pt>
                <c:pt idx="9">
                  <c:v>-22</c:v>
                </c:pt>
                <c:pt idx="10">
                  <c:v>-13</c:v>
                </c:pt>
                <c:pt idx="11">
                  <c:v>-8</c:v>
                </c:pt>
                <c:pt idx="12">
                  <c:v>-5</c:v>
                </c:pt>
              </c:numCache>
            </c:numRef>
          </c:xVal>
          <c:yVal>
            <c:numRef>
              <c:f>Лист1!$H$3:$H$15</c:f>
              <c:numCache>
                <c:formatCode>General</c:formatCode>
                <c:ptCount val="13"/>
                <c:pt idx="0">
                  <c:v>-0.68411976862806512</c:v>
                </c:pt>
                <c:pt idx="1">
                  <c:v>-0.96938762577092241</c:v>
                </c:pt>
                <c:pt idx="2">
                  <c:v>-0.68411976862806512</c:v>
                </c:pt>
                <c:pt idx="3">
                  <c:v>-0.39885191148520827</c:v>
                </c:pt>
                <c:pt idx="4">
                  <c:v>-0.11358405434235097</c:v>
                </c:pt>
                <c:pt idx="5">
                  <c:v>-0.11358405434235097</c:v>
                </c:pt>
                <c:pt idx="6">
                  <c:v>2.1685588028005056</c:v>
                </c:pt>
                <c:pt idx="7">
                  <c:v>3.5948980885147921</c:v>
                </c:pt>
                <c:pt idx="8">
                  <c:v>4.4507016599433626</c:v>
                </c:pt>
                <c:pt idx="9">
                  <c:v>5.3065052313719345</c:v>
                </c:pt>
                <c:pt idx="10">
                  <c:v>2.7390945170862202</c:v>
                </c:pt>
                <c:pt idx="11">
                  <c:v>1.3127552313719346</c:v>
                </c:pt>
                <c:pt idx="12">
                  <c:v>0.45695165994336362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6-4098-B732-8CFA49EDE4F7}"/>
            </c:ext>
          </c:extLst>
        </c:ser>
        <c:ser>
          <c:idx val="3"/>
          <c:order val="3"/>
          <c:tx>
            <c:v>+1,5 sigma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Лист1!$B$3:$B$15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-11</c:v>
                </c:pt>
                <c:pt idx="7">
                  <c:v>-16</c:v>
                </c:pt>
                <c:pt idx="8">
                  <c:v>-19</c:v>
                </c:pt>
                <c:pt idx="9">
                  <c:v>-22</c:v>
                </c:pt>
                <c:pt idx="10">
                  <c:v>-13</c:v>
                </c:pt>
                <c:pt idx="11">
                  <c:v>-8</c:v>
                </c:pt>
                <c:pt idx="12">
                  <c:v>-5</c:v>
                </c:pt>
              </c:numCache>
            </c:numRef>
          </c:xVal>
          <c:yVal>
            <c:numRef>
              <c:f>Лист1!$I$3:$I$15</c:f>
              <c:numCache>
                <c:formatCode>General</c:formatCode>
                <c:ptCount val="13"/>
                <c:pt idx="0">
                  <c:v>7.2596005378588346</c:v>
                </c:pt>
                <c:pt idx="1">
                  <c:v>6.9743326807159773</c:v>
                </c:pt>
                <c:pt idx="2">
                  <c:v>7.2596005378588346</c:v>
                </c:pt>
                <c:pt idx="3">
                  <c:v>7.544868395001691</c:v>
                </c:pt>
                <c:pt idx="4">
                  <c:v>7.8301362521445483</c:v>
                </c:pt>
                <c:pt idx="5">
                  <c:v>7.8301362521445483</c:v>
                </c:pt>
                <c:pt idx="6">
                  <c:v>10.112279109287405</c:v>
                </c:pt>
                <c:pt idx="7">
                  <c:v>11.538618395001691</c:v>
                </c:pt>
                <c:pt idx="8">
                  <c:v>12.394421966430262</c:v>
                </c:pt>
                <c:pt idx="9">
                  <c:v>13.250225537858833</c:v>
                </c:pt>
                <c:pt idx="10">
                  <c:v>10.68281482357312</c:v>
                </c:pt>
                <c:pt idx="11">
                  <c:v>9.2564755378588348</c:v>
                </c:pt>
                <c:pt idx="12">
                  <c:v>8.4006719664302629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6-4098-B732-8CFA49ED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0335"/>
        <c:axId val="566451583"/>
      </c:scatterChart>
      <c:valAx>
        <c:axId val="56645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51583"/>
        <c:crosses val="autoZero"/>
        <c:crossBetween val="midCat"/>
      </c:valAx>
      <c:valAx>
        <c:axId val="5664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5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Лист1!$B$26:$B$37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-11</c:v>
                </c:pt>
                <c:pt idx="7">
                  <c:v>-19</c:v>
                </c:pt>
                <c:pt idx="8">
                  <c:v>-22</c:v>
                </c:pt>
                <c:pt idx="9">
                  <c:v>-13</c:v>
                </c:pt>
                <c:pt idx="10">
                  <c:v>-8</c:v>
                </c:pt>
                <c:pt idx="11">
                  <c:v>-5</c:v>
                </c:pt>
              </c:numCache>
            </c:numRef>
          </c:xVal>
          <c:yVal>
            <c:numRef>
              <c:f>Лист1!$C$26:$C$37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2.7</c:v>
                </c:pt>
                <c:pt idx="2">
                  <c:v>3.1</c:v>
                </c:pt>
                <c:pt idx="3">
                  <c:v>3.6</c:v>
                </c:pt>
                <c:pt idx="4">
                  <c:v>3.8</c:v>
                </c:pt>
                <c:pt idx="5">
                  <c:v>4.5</c:v>
                </c:pt>
                <c:pt idx="6">
                  <c:v>6.3</c:v>
                </c:pt>
                <c:pt idx="7">
                  <c:v>9.8000000000000007</c:v>
                </c:pt>
                <c:pt idx="8">
                  <c:v>10</c:v>
                </c:pt>
                <c:pt idx="9">
                  <c:v>8.1</c:v>
                </c:pt>
                <c:pt idx="10">
                  <c:v>6.2</c:v>
                </c:pt>
                <c:pt idx="1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B-4702-A482-98AA4AEE162F}"/>
            </c:ext>
          </c:extLst>
        </c:ser>
        <c:ser>
          <c:idx val="1"/>
          <c:order val="1"/>
          <c:tx>
            <c:v>тренд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Лист1!$B$26:$B$37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-11</c:v>
                </c:pt>
                <c:pt idx="7">
                  <c:v>-19</c:v>
                </c:pt>
                <c:pt idx="8">
                  <c:v>-22</c:v>
                </c:pt>
                <c:pt idx="9">
                  <c:v>-13</c:v>
                </c:pt>
                <c:pt idx="10">
                  <c:v>-8</c:v>
                </c:pt>
                <c:pt idx="11">
                  <c:v>-5</c:v>
                </c:pt>
              </c:numCache>
            </c:numRef>
          </c:xVal>
          <c:yVal>
            <c:numRef>
              <c:f>Лист1!$F$26:$F$37</c:f>
              <c:numCache>
                <c:formatCode>General</c:formatCode>
                <c:ptCount val="12"/>
                <c:pt idx="0">
                  <c:v>3.6766369047619061</c:v>
                </c:pt>
                <c:pt idx="1">
                  <c:v>3.3913690476190488</c:v>
                </c:pt>
                <c:pt idx="2">
                  <c:v>3.6766369047619061</c:v>
                </c:pt>
                <c:pt idx="3">
                  <c:v>3.9619047619047629</c:v>
                </c:pt>
                <c:pt idx="4">
                  <c:v>4.2471726190476202</c:v>
                </c:pt>
                <c:pt idx="5">
                  <c:v>4.2471726190476202</c:v>
                </c:pt>
                <c:pt idx="6">
                  <c:v>6.5293154761904777</c:v>
                </c:pt>
                <c:pt idx="7">
                  <c:v>8.8114583333333343</c:v>
                </c:pt>
                <c:pt idx="8">
                  <c:v>9.6672619047619062</c:v>
                </c:pt>
                <c:pt idx="9">
                  <c:v>7.0998511904761914</c:v>
                </c:pt>
                <c:pt idx="10">
                  <c:v>5.6735119047619058</c:v>
                </c:pt>
                <c:pt idx="11">
                  <c:v>4.8177083333333339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3-45E8-AD83-396AFE7A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2783"/>
        <c:axId val="159323199"/>
      </c:scatterChart>
      <c:valAx>
        <c:axId val="1593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23199"/>
        <c:crosses val="autoZero"/>
        <c:crossBetween val="midCat"/>
      </c:valAx>
      <c:valAx>
        <c:axId val="1593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365124</xdr:colOff>
      <xdr:row>1</xdr:row>
      <xdr:rowOff>111124</xdr:rowOff>
    </xdr:from>
    <xdr:to>
      <xdr:col>20</xdr:col>
      <xdr:colOff>400050</xdr:colOff>
      <xdr:row>20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4BE68D-011E-4CE8-88A3-6BFFCE029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301624</xdr:colOff>
      <xdr:row>23</xdr:row>
      <xdr:rowOff>22224</xdr:rowOff>
    </xdr:from>
    <xdr:to>
      <xdr:col>20</xdr:col>
      <xdr:colOff>450849</xdr:colOff>
      <xdr:row>38</xdr:row>
      <xdr:rowOff>152399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574F42-7D6B-9D67-F73A-B40181A0C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3"/>
  <sheetViews>
    <sheetView tabSelected="1" topLeftCell="A31" zoomScale="85" zoomScaleNormal="85" workbookViewId="0">
      <selection activeCell="F54" sqref="F54"/>
    </sheetView>
  </sheetViews>
  <sheetFormatPr defaultRowHeight="14.5" x14ac:dyDescent="0.35"/>
  <cols>
    <col min="2" max="2" width="15" customWidth="1"/>
    <col min="8" max="8" width="11.7265625" customWidth="1"/>
  </cols>
  <sheetData>
    <row r="2" spans="2:9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3" t="s">
        <v>12</v>
      </c>
    </row>
    <row r="3" spans="2:9" x14ac:dyDescent="0.35">
      <c r="B3" s="1">
        <v>-1</v>
      </c>
      <c r="C3" s="1">
        <v>2.2999999999999998</v>
      </c>
      <c r="D3" s="1">
        <f>B3*C3</f>
        <v>-2.2999999999999998</v>
      </c>
      <c r="E3" s="1">
        <f>B3^2</f>
        <v>1</v>
      </c>
      <c r="F3" s="1">
        <f>B3*$C$20+$C$21</f>
        <v>3.2877403846153848</v>
      </c>
      <c r="H3">
        <f>F3-1.5*_xlfn.STDEV.S($C$3:$C$15)</f>
        <v>-0.68411976862806512</v>
      </c>
      <c r="I3" s="4">
        <f>F3+1.5*_xlfn.STDEV.S($C$3:$C$15)</f>
        <v>7.2596005378588346</v>
      </c>
    </row>
    <row r="4" spans="2:9" x14ac:dyDescent="0.35">
      <c r="B4" s="1">
        <v>0</v>
      </c>
      <c r="C4" s="1">
        <v>2.7</v>
      </c>
      <c r="D4" s="1">
        <f t="shared" ref="D4:D15" si="0">B4*C4</f>
        <v>0</v>
      </c>
      <c r="E4" s="1">
        <f t="shared" ref="E4:E15" si="1">B4^2</f>
        <v>0</v>
      </c>
      <c r="F4" s="4">
        <f t="shared" ref="F4:F15" si="2">B4*$C$20+$C$21</f>
        <v>3.0024725274725275</v>
      </c>
      <c r="H4" s="4">
        <f t="shared" ref="H4:H15" si="3">F4-1.5*_xlfn.STDEV.S($C$3:$C$15)</f>
        <v>-0.96938762577092241</v>
      </c>
      <c r="I4" s="4">
        <f t="shared" ref="I4:I15" si="4">F4+1.5*_xlfn.STDEV.S($C$3:$C$15)</f>
        <v>6.9743326807159773</v>
      </c>
    </row>
    <row r="5" spans="2:9" x14ac:dyDescent="0.35">
      <c r="B5" s="1">
        <v>-1</v>
      </c>
      <c r="C5" s="1">
        <v>3.1</v>
      </c>
      <c r="D5" s="1">
        <f t="shared" si="0"/>
        <v>-3.1</v>
      </c>
      <c r="E5" s="1">
        <f t="shared" si="1"/>
        <v>1</v>
      </c>
      <c r="F5" s="4">
        <f t="shared" si="2"/>
        <v>3.2877403846153848</v>
      </c>
      <c r="H5" s="4">
        <f t="shared" si="3"/>
        <v>-0.68411976862806512</v>
      </c>
      <c r="I5" s="4">
        <f t="shared" si="4"/>
        <v>7.2596005378588346</v>
      </c>
    </row>
    <row r="6" spans="2:9" x14ac:dyDescent="0.35">
      <c r="B6" s="1">
        <v>-2</v>
      </c>
      <c r="C6" s="1">
        <v>3.6</v>
      </c>
      <c r="D6" s="1">
        <f t="shared" si="0"/>
        <v>-7.2</v>
      </c>
      <c r="E6" s="1">
        <f t="shared" si="1"/>
        <v>4</v>
      </c>
      <c r="F6" s="4">
        <f t="shared" si="2"/>
        <v>3.5730082417582416</v>
      </c>
      <c r="H6" s="4">
        <f t="shared" si="3"/>
        <v>-0.39885191148520827</v>
      </c>
      <c r="I6" s="4">
        <f t="shared" si="4"/>
        <v>7.544868395001691</v>
      </c>
    </row>
    <row r="7" spans="2:9" x14ac:dyDescent="0.35">
      <c r="B7" s="1">
        <v>-3</v>
      </c>
      <c r="C7" s="1">
        <v>3.8</v>
      </c>
      <c r="D7" s="1">
        <f t="shared" si="0"/>
        <v>-11.399999999999999</v>
      </c>
      <c r="E7" s="1">
        <f t="shared" si="1"/>
        <v>9</v>
      </c>
      <c r="F7" s="4">
        <f t="shared" si="2"/>
        <v>3.8582760989010989</v>
      </c>
      <c r="H7" s="4">
        <f t="shared" si="3"/>
        <v>-0.11358405434235097</v>
      </c>
      <c r="I7" s="4">
        <f t="shared" si="4"/>
        <v>7.8301362521445483</v>
      </c>
    </row>
    <row r="8" spans="2:9" x14ac:dyDescent="0.35">
      <c r="B8" s="1">
        <v>-3</v>
      </c>
      <c r="C8" s="1">
        <v>4.5</v>
      </c>
      <c r="D8" s="1">
        <f t="shared" si="0"/>
        <v>-13.5</v>
      </c>
      <c r="E8" s="1">
        <f t="shared" si="1"/>
        <v>9</v>
      </c>
      <c r="F8" s="4">
        <f t="shared" si="2"/>
        <v>3.8582760989010989</v>
      </c>
      <c r="H8" s="4">
        <f t="shared" si="3"/>
        <v>-0.11358405434235097</v>
      </c>
      <c r="I8" s="4">
        <f t="shared" si="4"/>
        <v>7.8301362521445483</v>
      </c>
    </row>
    <row r="9" spans="2:9" x14ac:dyDescent="0.35">
      <c r="B9" s="1">
        <v>-11</v>
      </c>
      <c r="C9" s="1">
        <v>6.3</v>
      </c>
      <c r="D9" s="1">
        <f t="shared" si="0"/>
        <v>-69.3</v>
      </c>
      <c r="E9" s="1">
        <f t="shared" si="1"/>
        <v>121</v>
      </c>
      <c r="F9" s="4">
        <f t="shared" si="2"/>
        <v>6.1404189560439555</v>
      </c>
      <c r="H9" s="4">
        <f t="shared" si="3"/>
        <v>2.1685588028005056</v>
      </c>
      <c r="I9" s="4">
        <f t="shared" si="4"/>
        <v>10.112279109287405</v>
      </c>
    </row>
    <row r="10" spans="2:9" x14ac:dyDescent="0.35">
      <c r="B10" s="1">
        <v>-16</v>
      </c>
      <c r="C10" s="1">
        <v>2.9</v>
      </c>
      <c r="D10" s="1">
        <f t="shared" si="0"/>
        <v>-46.4</v>
      </c>
      <c r="E10" s="1">
        <f t="shared" si="1"/>
        <v>256</v>
      </c>
      <c r="F10" s="4">
        <f t="shared" si="2"/>
        <v>7.566758241758242</v>
      </c>
      <c r="H10" s="4">
        <f t="shared" si="3"/>
        <v>3.5948980885147921</v>
      </c>
      <c r="I10" s="4">
        <f t="shared" si="4"/>
        <v>11.538618395001691</v>
      </c>
    </row>
    <row r="11" spans="2:9" x14ac:dyDescent="0.35">
      <c r="B11" s="1">
        <v>-19</v>
      </c>
      <c r="C11" s="1">
        <v>9.8000000000000007</v>
      </c>
      <c r="D11" s="1">
        <f t="shared" si="0"/>
        <v>-186.20000000000002</v>
      </c>
      <c r="E11" s="1">
        <f t="shared" si="1"/>
        <v>361</v>
      </c>
      <c r="F11" s="4">
        <f t="shared" si="2"/>
        <v>8.4225618131868121</v>
      </c>
      <c r="H11" s="4">
        <f t="shared" si="3"/>
        <v>4.4507016599433626</v>
      </c>
      <c r="I11" s="4">
        <f t="shared" si="4"/>
        <v>12.394421966430262</v>
      </c>
    </row>
    <row r="12" spans="2:9" x14ac:dyDescent="0.35">
      <c r="B12" s="1">
        <v>-22</v>
      </c>
      <c r="C12" s="1">
        <v>10</v>
      </c>
      <c r="D12" s="1">
        <f t="shared" si="0"/>
        <v>-220</v>
      </c>
      <c r="E12" s="1">
        <f t="shared" si="1"/>
        <v>484</v>
      </c>
      <c r="F12" s="4">
        <f t="shared" si="2"/>
        <v>9.278365384615384</v>
      </c>
      <c r="H12" s="4">
        <f t="shared" si="3"/>
        <v>5.3065052313719345</v>
      </c>
      <c r="I12" s="4">
        <f t="shared" si="4"/>
        <v>13.250225537858833</v>
      </c>
    </row>
    <row r="13" spans="2:9" x14ac:dyDescent="0.35">
      <c r="B13" s="1">
        <v>-13</v>
      </c>
      <c r="C13" s="1">
        <v>8.1</v>
      </c>
      <c r="D13" s="1">
        <f t="shared" si="0"/>
        <v>-105.3</v>
      </c>
      <c r="E13" s="1">
        <f t="shared" si="1"/>
        <v>169</v>
      </c>
      <c r="F13" s="4">
        <f t="shared" si="2"/>
        <v>6.7109546703296701</v>
      </c>
      <c r="H13" s="4">
        <f t="shared" si="3"/>
        <v>2.7390945170862202</v>
      </c>
      <c r="I13" s="4">
        <f t="shared" si="4"/>
        <v>10.68281482357312</v>
      </c>
    </row>
    <row r="14" spans="2:9" x14ac:dyDescent="0.35">
      <c r="B14" s="1">
        <v>-8</v>
      </c>
      <c r="C14" s="1">
        <v>6.2</v>
      </c>
      <c r="D14" s="1">
        <f t="shared" si="0"/>
        <v>-49.6</v>
      </c>
      <c r="E14" s="1">
        <f t="shared" si="1"/>
        <v>64</v>
      </c>
      <c r="F14" s="4">
        <f t="shared" si="2"/>
        <v>5.2846153846153845</v>
      </c>
      <c r="H14" s="4">
        <f t="shared" si="3"/>
        <v>1.3127552313719346</v>
      </c>
      <c r="I14" s="4">
        <f t="shared" si="4"/>
        <v>9.2564755378588348</v>
      </c>
    </row>
    <row r="15" spans="2:9" x14ac:dyDescent="0.35">
      <c r="B15" s="1">
        <v>-5</v>
      </c>
      <c r="C15" s="1">
        <v>5.4</v>
      </c>
      <c r="D15" s="1">
        <f t="shared" si="0"/>
        <v>-27</v>
      </c>
      <c r="E15" s="1">
        <f t="shared" si="1"/>
        <v>25</v>
      </c>
      <c r="F15" s="4">
        <f t="shared" si="2"/>
        <v>4.4288118131868135</v>
      </c>
      <c r="H15" s="4">
        <f t="shared" si="3"/>
        <v>0.45695165994336362</v>
      </c>
      <c r="I15" s="4">
        <f t="shared" si="4"/>
        <v>8.4006719664302629</v>
      </c>
    </row>
    <row r="17" spans="2:9" x14ac:dyDescent="0.35">
      <c r="B17" s="7" t="s">
        <v>5</v>
      </c>
      <c r="C17" s="7" t="s">
        <v>6</v>
      </c>
      <c r="D17" s="7" t="s">
        <v>7</v>
      </c>
      <c r="E17" s="7" t="s">
        <v>8</v>
      </c>
      <c r="F17" s="4"/>
    </row>
    <row r="18" spans="2:9" x14ac:dyDescent="0.35">
      <c r="B18" s="4">
        <f>AVERAGE(B3:B15)</f>
        <v>-8</v>
      </c>
      <c r="C18" s="4">
        <f t="shared" ref="C18:E18" si="5">AVERAGE(C3:C15)</f>
        <v>5.2846153846153845</v>
      </c>
      <c r="D18" s="4">
        <f t="shared" si="5"/>
        <v>-57.023076923076921</v>
      </c>
      <c r="E18" s="4">
        <f t="shared" si="5"/>
        <v>115.69230769230769</v>
      </c>
      <c r="F18" s="4"/>
    </row>
    <row r="20" spans="2:9" x14ac:dyDescent="0.35">
      <c r="B20" s="6" t="s">
        <v>9</v>
      </c>
      <c r="C20" s="6">
        <v>-0.28526785714285713</v>
      </c>
      <c r="D20" s="4"/>
      <c r="E20" s="4"/>
      <c r="F20" s="4"/>
    </row>
    <row r="21" spans="2:9" x14ac:dyDescent="0.35">
      <c r="B21" s="6" t="s">
        <v>10</v>
      </c>
      <c r="C21" s="6">
        <f>C18-C20*B18</f>
        <v>3.0024725274725275</v>
      </c>
      <c r="D21" s="4"/>
      <c r="E21" s="4"/>
      <c r="F21" s="4"/>
    </row>
    <row r="24" spans="2:9" x14ac:dyDescent="0.35">
      <c r="B24" t="s">
        <v>11</v>
      </c>
    </row>
    <row r="25" spans="2:9" x14ac:dyDescent="0.35">
      <c r="B25" s="5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H25" s="8" t="s">
        <v>16</v>
      </c>
      <c r="I25" s="8" t="s">
        <v>17</v>
      </c>
    </row>
    <row r="26" spans="2:9" x14ac:dyDescent="0.35">
      <c r="B26" s="4">
        <v>-1</v>
      </c>
      <c r="C26" s="4">
        <v>2.2999999999999998</v>
      </c>
      <c r="D26" s="4">
        <f>B26*C26</f>
        <v>-2.2999999999999998</v>
      </c>
      <c r="E26" s="4">
        <f>B26^2</f>
        <v>1</v>
      </c>
      <c r="F26" s="4">
        <f>B26*$C$42+$C$43</f>
        <v>3.6766369047619061</v>
      </c>
      <c r="H26">
        <f>F26-C26</f>
        <v>1.3766369047619063</v>
      </c>
      <c r="I26">
        <f>H26^2</f>
        <v>1.8951291675524418</v>
      </c>
    </row>
    <row r="27" spans="2:9" x14ac:dyDescent="0.35">
      <c r="B27" s="4">
        <v>0</v>
      </c>
      <c r="C27" s="4">
        <v>2.7</v>
      </c>
      <c r="D27" s="4">
        <f t="shared" ref="D27:D37" si="6">B27*C27</f>
        <v>0</v>
      </c>
      <c r="E27" s="4">
        <f t="shared" ref="E27:E37" si="7">B27^2</f>
        <v>0</v>
      </c>
      <c r="F27" s="4">
        <f t="shared" ref="F27:F37" si="8">B27*$C$42+$C$43</f>
        <v>3.3913690476190488</v>
      </c>
      <c r="H27" s="4">
        <f t="shared" ref="H27:H37" si="9">F27-C27</f>
        <v>0.6913690476190486</v>
      </c>
      <c r="I27" s="4">
        <f t="shared" ref="I27:I37" si="10">H27^2</f>
        <v>0.47799116000567032</v>
      </c>
    </row>
    <row r="28" spans="2:9" x14ac:dyDescent="0.35">
      <c r="B28" s="4">
        <v>-1</v>
      </c>
      <c r="C28" s="4">
        <v>3.1</v>
      </c>
      <c r="D28" s="4">
        <f t="shared" si="6"/>
        <v>-3.1</v>
      </c>
      <c r="E28" s="4">
        <f t="shared" si="7"/>
        <v>1</v>
      </c>
      <c r="F28" s="4">
        <f t="shared" si="8"/>
        <v>3.6766369047619061</v>
      </c>
      <c r="H28" s="4">
        <f t="shared" si="9"/>
        <v>0.57663690476190599</v>
      </c>
      <c r="I28" s="4">
        <f t="shared" si="10"/>
        <v>0.33251011993339141</v>
      </c>
    </row>
    <row r="29" spans="2:9" x14ac:dyDescent="0.35">
      <c r="B29" s="4">
        <v>-2</v>
      </c>
      <c r="C29" s="4">
        <v>3.6</v>
      </c>
      <c r="D29" s="4">
        <f t="shared" si="6"/>
        <v>-7.2</v>
      </c>
      <c r="E29" s="4">
        <f t="shared" si="7"/>
        <v>4</v>
      </c>
      <c r="F29" s="4">
        <f t="shared" si="8"/>
        <v>3.9619047619047629</v>
      </c>
      <c r="H29" s="4">
        <f t="shared" si="9"/>
        <v>0.36190476190476284</v>
      </c>
      <c r="I29" s="4">
        <f t="shared" si="10"/>
        <v>0.13097505668934309</v>
      </c>
    </row>
    <row r="30" spans="2:9" x14ac:dyDescent="0.35">
      <c r="B30" s="4">
        <v>-3</v>
      </c>
      <c r="C30" s="4">
        <v>3.8</v>
      </c>
      <c r="D30" s="4">
        <f t="shared" si="6"/>
        <v>-11.399999999999999</v>
      </c>
      <c r="E30" s="4">
        <f t="shared" si="7"/>
        <v>9</v>
      </c>
      <c r="F30" s="4">
        <f t="shared" si="8"/>
        <v>4.2471726190476202</v>
      </c>
      <c r="H30" s="4">
        <f t="shared" si="9"/>
        <v>0.4471726190476204</v>
      </c>
      <c r="I30" s="4">
        <f t="shared" si="10"/>
        <v>0.19996335122590825</v>
      </c>
    </row>
    <row r="31" spans="2:9" x14ac:dyDescent="0.35">
      <c r="B31" s="4">
        <v>-3</v>
      </c>
      <c r="C31" s="4">
        <v>4.5</v>
      </c>
      <c r="D31" s="4">
        <f t="shared" si="6"/>
        <v>-13.5</v>
      </c>
      <c r="E31" s="4">
        <f t="shared" si="7"/>
        <v>9</v>
      </c>
      <c r="F31" s="4">
        <f>B31*$C$42+$C$43</f>
        <v>4.2471726190476202</v>
      </c>
      <c r="H31" s="4">
        <f t="shared" si="9"/>
        <v>-0.25282738095237978</v>
      </c>
      <c r="I31" s="4">
        <f t="shared" si="10"/>
        <v>6.3921684559239772E-2</v>
      </c>
    </row>
    <row r="32" spans="2:9" x14ac:dyDescent="0.35">
      <c r="B32" s="4">
        <v>-11</v>
      </c>
      <c r="C32" s="4">
        <v>6.3</v>
      </c>
      <c r="D32" s="4">
        <f t="shared" si="6"/>
        <v>-69.3</v>
      </c>
      <c r="E32" s="4">
        <f t="shared" si="7"/>
        <v>121</v>
      </c>
      <c r="F32" s="4">
        <f t="shared" si="8"/>
        <v>6.5293154761904777</v>
      </c>
      <c r="H32" s="4">
        <f t="shared" si="9"/>
        <v>0.22931547619047787</v>
      </c>
      <c r="I32" s="4">
        <f t="shared" si="10"/>
        <v>5.2585587620465626E-2</v>
      </c>
    </row>
    <row r="33" spans="2:9" x14ac:dyDescent="0.35">
      <c r="B33" s="4">
        <v>-19</v>
      </c>
      <c r="C33" s="4">
        <v>9.8000000000000007</v>
      </c>
      <c r="D33" s="4">
        <f t="shared" si="6"/>
        <v>-186.20000000000002</v>
      </c>
      <c r="E33" s="4">
        <f t="shared" si="7"/>
        <v>361</v>
      </c>
      <c r="F33" s="4">
        <f t="shared" si="8"/>
        <v>8.8114583333333343</v>
      </c>
      <c r="H33" s="4">
        <f t="shared" si="9"/>
        <v>-0.98854166666666643</v>
      </c>
      <c r="I33" s="4">
        <f t="shared" si="10"/>
        <v>0.97721462673611059</v>
      </c>
    </row>
    <row r="34" spans="2:9" x14ac:dyDescent="0.35">
      <c r="B34" s="4">
        <v>-22</v>
      </c>
      <c r="C34" s="4">
        <v>10</v>
      </c>
      <c r="D34" s="4">
        <f t="shared" si="6"/>
        <v>-220</v>
      </c>
      <c r="E34" s="4">
        <f t="shared" si="7"/>
        <v>484</v>
      </c>
      <c r="F34" s="4">
        <f t="shared" si="8"/>
        <v>9.6672619047619062</v>
      </c>
      <c r="H34" s="4">
        <f t="shared" si="9"/>
        <v>-0.33273809523809383</v>
      </c>
      <c r="I34" s="4">
        <f t="shared" si="10"/>
        <v>0.1107146400226748</v>
      </c>
    </row>
    <row r="35" spans="2:9" x14ac:dyDescent="0.35">
      <c r="B35" s="4">
        <v>-13</v>
      </c>
      <c r="C35" s="4">
        <v>8.1</v>
      </c>
      <c r="D35" s="4">
        <f t="shared" si="6"/>
        <v>-105.3</v>
      </c>
      <c r="E35" s="4">
        <f t="shared" si="7"/>
        <v>169</v>
      </c>
      <c r="F35" s="4">
        <f t="shared" si="8"/>
        <v>7.0998511904761914</v>
      </c>
      <c r="H35" s="4">
        <f t="shared" si="9"/>
        <v>-1.0001488095238082</v>
      </c>
      <c r="I35" s="4">
        <f t="shared" si="10"/>
        <v>1.0002976411918909</v>
      </c>
    </row>
    <row r="36" spans="2:9" x14ac:dyDescent="0.35">
      <c r="B36" s="4">
        <v>-8</v>
      </c>
      <c r="C36" s="4">
        <v>6.2</v>
      </c>
      <c r="D36" s="4">
        <f t="shared" si="6"/>
        <v>-49.6</v>
      </c>
      <c r="E36" s="4">
        <f t="shared" si="7"/>
        <v>64</v>
      </c>
      <c r="F36" s="4">
        <f t="shared" si="8"/>
        <v>5.6735119047619058</v>
      </c>
      <c r="H36" s="4">
        <f t="shared" si="9"/>
        <v>-0.52648809523809437</v>
      </c>
      <c r="I36" s="4">
        <f t="shared" si="10"/>
        <v>0.27718971442743673</v>
      </c>
    </row>
    <row r="37" spans="2:9" x14ac:dyDescent="0.35">
      <c r="B37" s="4">
        <v>-5</v>
      </c>
      <c r="C37" s="4">
        <v>5.4</v>
      </c>
      <c r="D37" s="4">
        <f t="shared" si="6"/>
        <v>-27</v>
      </c>
      <c r="E37" s="4">
        <f t="shared" si="7"/>
        <v>25</v>
      </c>
      <c r="F37" s="4">
        <f t="shared" si="8"/>
        <v>4.8177083333333339</v>
      </c>
      <c r="H37" s="4">
        <f t="shared" si="9"/>
        <v>-0.58229166666666643</v>
      </c>
      <c r="I37" s="4">
        <f t="shared" si="10"/>
        <v>0.33906358506944417</v>
      </c>
    </row>
    <row r="38" spans="2:9" x14ac:dyDescent="0.35">
      <c r="B38" s="4"/>
      <c r="C38" s="4"/>
      <c r="D38" s="4"/>
      <c r="E38" s="4"/>
      <c r="F38" s="4"/>
    </row>
    <row r="39" spans="2:9" x14ac:dyDescent="0.35">
      <c r="B39" s="7" t="s">
        <v>5</v>
      </c>
      <c r="C39" s="7" t="s">
        <v>6</v>
      </c>
      <c r="D39" s="7" t="s">
        <v>7</v>
      </c>
      <c r="E39" s="7" t="s">
        <v>8</v>
      </c>
      <c r="F39" s="4"/>
      <c r="H39" t="s">
        <v>18</v>
      </c>
    </row>
    <row r="40" spans="2:9" x14ac:dyDescent="0.35">
      <c r="B40" s="4">
        <f>AVERAGE(B26:B37)</f>
        <v>-7.333333333333333</v>
      </c>
      <c r="C40" s="4">
        <f>AVERAGE(C26:C37)</f>
        <v>5.4833333333333343</v>
      </c>
      <c r="D40" s="4">
        <f>AVERAGE(D26:D37)</f>
        <v>-57.908333333333331</v>
      </c>
      <c r="E40" s="4">
        <f>AVERAGE(E26:E37)</f>
        <v>104</v>
      </c>
      <c r="F40" s="4"/>
      <c r="H40">
        <f>SUM(H26:H37)</f>
        <v>1.2878587085651816E-14</v>
      </c>
      <c r="I40" s="4">
        <f>SUM(I26:I37)</f>
        <v>5.8575563350340172</v>
      </c>
    </row>
    <row r="42" spans="2:9" x14ac:dyDescent="0.35">
      <c r="B42" s="6" t="s">
        <v>9</v>
      </c>
      <c r="C42" s="6">
        <v>-0.28526785714285713</v>
      </c>
      <c r="H42" t="s">
        <v>14</v>
      </c>
      <c r="I42" t="s">
        <v>15</v>
      </c>
    </row>
    <row r="43" spans="2:9" x14ac:dyDescent="0.35">
      <c r="B43" s="6" t="s">
        <v>10</v>
      </c>
      <c r="C43" s="6">
        <f>C40-C42*B40</f>
        <v>3.3913690476190488</v>
      </c>
      <c r="H43">
        <f>I40/COUNT(B26:B37)</f>
        <v>0.48812969458616812</v>
      </c>
      <c r="I43">
        <f>H43^0.5</f>
        <v>0.69866279032603995</v>
      </c>
    </row>
    <row r="45" spans="2:9" x14ac:dyDescent="0.35">
      <c r="B45" t="s">
        <v>13</v>
      </c>
    </row>
    <row r="46" spans="2:9" x14ac:dyDescent="0.35">
      <c r="B46" s="5" t="s">
        <v>0</v>
      </c>
      <c r="C46" s="5" t="s">
        <v>4</v>
      </c>
      <c r="E46" s="9" t="s">
        <v>19</v>
      </c>
      <c r="F46" s="4"/>
    </row>
    <row r="47" spans="2:9" x14ac:dyDescent="0.35">
      <c r="B47">
        <v>-15</v>
      </c>
      <c r="C47" s="4">
        <f>B47*$C$42+$C$43</f>
        <v>7.6703869047619051</v>
      </c>
      <c r="E47" s="4">
        <f>C47-2*I43</f>
        <v>6.2730613241098254</v>
      </c>
      <c r="F47" s="4">
        <f>C47+2*I43</f>
        <v>9.0677124854139848</v>
      </c>
    </row>
    <row r="49" spans="5:6" x14ac:dyDescent="0.35">
      <c r="E49" t="s">
        <v>20</v>
      </c>
    </row>
    <row r="50" spans="5:6" x14ac:dyDescent="0.35">
      <c r="E50" t="s">
        <v>21</v>
      </c>
      <c r="F50" t="s">
        <v>22</v>
      </c>
    </row>
    <row r="51" spans="5:6" x14ac:dyDescent="0.35">
      <c r="E51">
        <f>E47*7</f>
        <v>43.911429268768778</v>
      </c>
      <c r="F51" s="4">
        <f>F47*7</f>
        <v>63.473987397897893</v>
      </c>
    </row>
    <row r="53" spans="5:6" x14ac:dyDescent="0.35">
      <c r="F53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2022-06-20T14:40:34Z</dcterms:modified>
</cp:coreProperties>
</file>