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filterPrivacy="1"/>
  <xr:revisionPtr revIDLastSave="0" documentId="13_ncr:1_{E0E34D59-10D6-40D0-A50B-0279A320D29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1" l="1"/>
  <c r="G42" i="1" s="1"/>
  <c r="I39" i="1"/>
  <c r="C50" i="1"/>
  <c r="C43" i="1"/>
  <c r="C42" i="1"/>
  <c r="C39" i="1" l="1"/>
  <c r="D39" i="1"/>
  <c r="E39" i="1"/>
  <c r="B39" i="1"/>
  <c r="G43" i="1"/>
  <c r="Q30" i="1" l="1"/>
  <c r="R25" i="1"/>
  <c r="R28" i="1"/>
  <c r="R31" i="1"/>
  <c r="R34" i="1"/>
  <c r="Q25" i="1"/>
  <c r="Q31" i="1"/>
  <c r="P25" i="1"/>
  <c r="P31" i="1"/>
  <c r="O25" i="1"/>
  <c r="O31" i="1"/>
  <c r="N25" i="1"/>
  <c r="N31" i="1"/>
  <c r="S25" i="1"/>
  <c r="S28" i="1"/>
  <c r="S31" i="1"/>
  <c r="S34" i="1"/>
  <c r="Q26" i="1"/>
  <c r="Q32" i="1"/>
  <c r="P26" i="1"/>
  <c r="P32" i="1"/>
  <c r="O26" i="1"/>
  <c r="O32" i="1"/>
  <c r="N26" i="1"/>
  <c r="N32" i="1"/>
  <c r="D50" i="1"/>
  <c r="D54" i="1" s="1"/>
  <c r="R26" i="1"/>
  <c r="R29" i="1"/>
  <c r="R32" i="1"/>
  <c r="R35" i="1"/>
  <c r="Q27" i="1"/>
  <c r="Q33" i="1"/>
  <c r="P27" i="1"/>
  <c r="P33" i="1"/>
  <c r="O27" i="1"/>
  <c r="O33" i="1"/>
  <c r="N27" i="1"/>
  <c r="N33" i="1"/>
  <c r="S26" i="1"/>
  <c r="S29" i="1"/>
  <c r="S32" i="1"/>
  <c r="S35" i="1"/>
  <c r="Q28" i="1"/>
  <c r="Q34" i="1"/>
  <c r="P28" i="1"/>
  <c r="P34" i="1"/>
  <c r="O28" i="1"/>
  <c r="O34" i="1"/>
  <c r="N28" i="1"/>
  <c r="N34" i="1"/>
  <c r="R27" i="1"/>
  <c r="R30" i="1"/>
  <c r="R33" i="1"/>
  <c r="S24" i="1"/>
  <c r="Q29" i="1"/>
  <c r="Q35" i="1"/>
  <c r="P29" i="1"/>
  <c r="P35" i="1"/>
  <c r="O29" i="1"/>
  <c r="O35" i="1"/>
  <c r="N29" i="1"/>
  <c r="N35" i="1"/>
  <c r="S27" i="1"/>
  <c r="S30" i="1"/>
  <c r="S33" i="1"/>
  <c r="R24" i="1"/>
  <c r="Q24" i="1"/>
  <c r="P30" i="1"/>
  <c r="P24" i="1"/>
  <c r="O30" i="1"/>
  <c r="O24" i="1"/>
  <c r="N30" i="1"/>
  <c r="N24" i="1"/>
  <c r="E50" i="1"/>
  <c r="E54" i="1" s="1"/>
  <c r="J25" i="1"/>
  <c r="J26" i="1"/>
  <c r="J27" i="1"/>
  <c r="J28" i="1"/>
  <c r="J29" i="1"/>
  <c r="J30" i="1"/>
  <c r="J31" i="1"/>
  <c r="J32" i="1"/>
  <c r="J33" i="1"/>
  <c r="J34" i="1"/>
  <c r="J35" i="1"/>
  <c r="J36" i="1"/>
  <c r="J24" i="1"/>
  <c r="I25" i="1"/>
  <c r="I26" i="1"/>
  <c r="I27" i="1"/>
  <c r="I28" i="1"/>
  <c r="I29" i="1"/>
  <c r="I30" i="1"/>
  <c r="I31" i="1"/>
  <c r="I32" i="1"/>
  <c r="I33" i="1"/>
  <c r="I34" i="1"/>
  <c r="I35" i="1"/>
  <c r="I36" i="1"/>
  <c r="I24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F4" i="1" l="1"/>
  <c r="F5" i="1"/>
  <c r="F6" i="1"/>
  <c r="F7" i="1"/>
  <c r="F8" i="1"/>
  <c r="F9" i="1"/>
  <c r="F10" i="1"/>
  <c r="F11" i="1"/>
  <c r="F12" i="1"/>
  <c r="F13" i="1"/>
  <c r="F14" i="1"/>
  <c r="F15" i="1"/>
  <c r="F3" i="1"/>
  <c r="C21" i="1"/>
  <c r="C20" i="1"/>
  <c r="C18" i="1"/>
  <c r="B18" i="1"/>
  <c r="E4" i="1"/>
  <c r="E5" i="1"/>
  <c r="E6" i="1"/>
  <c r="E7" i="1"/>
  <c r="E18" i="1" s="1"/>
  <c r="E8" i="1"/>
  <c r="E9" i="1"/>
  <c r="E10" i="1"/>
  <c r="E11" i="1"/>
  <c r="E12" i="1"/>
  <c r="E13" i="1"/>
  <c r="E14" i="1"/>
  <c r="E15" i="1"/>
  <c r="E3" i="1"/>
  <c r="D4" i="1"/>
  <c r="D5" i="1"/>
  <c r="D18" i="1" s="1"/>
  <c r="D6" i="1"/>
  <c r="D7" i="1"/>
  <c r="D8" i="1"/>
  <c r="D9" i="1"/>
  <c r="D10" i="1"/>
  <c r="D11" i="1"/>
  <c r="D12" i="1"/>
  <c r="D13" i="1"/>
  <c r="D14" i="1"/>
  <c r="D15" i="1"/>
  <c r="D3" i="1"/>
</calcChain>
</file>

<file path=xl/sharedStrings.xml><?xml version="1.0" encoding="utf-8"?>
<sst xmlns="http://schemas.openxmlformats.org/spreadsheetml/2006/main" count="43" uniqueCount="28">
  <si>
    <t>Температура (x)</t>
  </si>
  <si>
    <t>Расход(y)</t>
  </si>
  <si>
    <t>y*x</t>
  </si>
  <si>
    <t>x^2</t>
  </si>
  <si>
    <t xml:space="preserve">Тренд </t>
  </si>
  <si>
    <t>Ср х</t>
  </si>
  <si>
    <t>Ср y</t>
  </si>
  <si>
    <t>Ср y*x</t>
  </si>
  <si>
    <t>Ср x^2</t>
  </si>
  <si>
    <t>a</t>
  </si>
  <si>
    <t>b</t>
  </si>
  <si>
    <t>Отклон</t>
  </si>
  <si>
    <t>Оклон^2</t>
  </si>
  <si>
    <t>"- сигма</t>
  </si>
  <si>
    <t>"+ сигма</t>
  </si>
  <si>
    <t>"-2 сигма</t>
  </si>
  <si>
    <t>"+2 сигма</t>
  </si>
  <si>
    <t>"-3 сигма</t>
  </si>
  <si>
    <t>"+3 сигма</t>
  </si>
  <si>
    <t>сумм</t>
  </si>
  <si>
    <t>D</t>
  </si>
  <si>
    <t>сигма</t>
  </si>
  <si>
    <t xml:space="preserve">Прогнозирование </t>
  </si>
  <si>
    <t xml:space="preserve">За 7 дней </t>
  </si>
  <si>
    <t>Ниж граница</t>
  </si>
  <si>
    <t>Верхняя граница</t>
  </si>
  <si>
    <t xml:space="preserve">Ответ </t>
  </si>
  <si>
    <t xml:space="preserve">Хватит, так как нижняя граница меньше, чем предложенный объем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</si>
</sst>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1" applyFont="1" applyFill="1" applyBorder="1"/>
    <xf numFmtId="0" fontId="1" fillId="0" borderId="0" xfId="1" applyFont="1" applyFill="1" applyAlignment="1"/>
    <xf numFmtId="0" fontId="2" fillId="0" borderId="0" xfId="0" applyFont="1" applyFill="1"/>
    <xf numFmtId="0" fontId="0" fillId="0" borderId="0" xfId="0" applyFont="1" applyFill="1" applyBorder="1"/>
    <xf numFmtId="0" fontId="0" fillId="2" borderId="0" xfId="0" applyFont="1" applyFill="1" applyBorder="1"/>
    <xf numFmtId="0" fontId="2" fillId="0" borderId="0" xfId="0" applyFont="1"/>
    <xf numFmtId="0" fontId="0" fillId="0" borderId="0" xfId="0" applyFont="1" applyAlignment="1"/>
    <xf numFmtId="1" fontId="0" fillId="0" borderId="0" xfId="0" applyNumberFormat="1" applyFont="1"/>
  </cellXfs>
  <cellStyles count="3">
    <cellStyle name="Обычный" xfId="0" builtinId="0"/>
    <cellStyle name="Обычный 2" xfId="1" xr:uid="{00000000-0005-0000-0000-00002F000000}"/>
    <cellStyle name="Процентный 2" xfId="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6"/>
  <sheetViews>
    <sheetView tabSelected="1" topLeftCell="A25" workbookViewId="0">
      <selection activeCell="E57" sqref="E57"/>
    </sheetView>
  </sheetViews>
  <sheetFormatPr defaultRowHeight="15" x14ac:dyDescent="0.25"/>
  <cols>
    <col min="2" max="2" width="16" bestFit="1" customWidth="1"/>
    <col min="3" max="3" width="9.7109375" bestFit="1" customWidth="1"/>
    <col min="4" max="4" width="12" customWidth="1"/>
    <col min="8" max="8" width="16" bestFit="1" customWidth="1"/>
    <col min="9" max="9" width="9.7109375" bestFit="1" customWidth="1"/>
  </cols>
  <sheetData>
    <row r="2" spans="2:12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/>
      <c r="H2" s="1"/>
      <c r="I2" s="1"/>
      <c r="J2" s="1"/>
      <c r="K2" s="1"/>
      <c r="L2" s="1"/>
    </row>
    <row r="3" spans="2:12" x14ac:dyDescent="0.25">
      <c r="B3">
        <v>-1</v>
      </c>
      <c r="C3">
        <v>2.2999999999999998</v>
      </c>
      <c r="D3">
        <f>B3*C3</f>
        <v>-2.2999999999999998</v>
      </c>
      <c r="E3">
        <f>B3^2</f>
        <v>1</v>
      </c>
      <c r="F3">
        <f>B3*$C$20+$C$21</f>
        <v>3.2877403846153848</v>
      </c>
    </row>
    <row r="4" spans="2:12" x14ac:dyDescent="0.25">
      <c r="B4">
        <v>0</v>
      </c>
      <c r="C4">
        <v>2.7</v>
      </c>
      <c r="D4">
        <f t="shared" ref="D4:D15" si="0">B4*C4</f>
        <v>0</v>
      </c>
      <c r="E4">
        <f t="shared" ref="E4:E15" si="1">B4^2</f>
        <v>0</v>
      </c>
      <c r="F4">
        <f t="shared" ref="F4:F15" si="2">B4*$C$20+$C$21</f>
        <v>3.0024725274725275</v>
      </c>
    </row>
    <row r="5" spans="2:12" x14ac:dyDescent="0.25">
      <c r="B5">
        <v>-1</v>
      </c>
      <c r="C5">
        <v>3.1</v>
      </c>
      <c r="D5">
        <f t="shared" si="0"/>
        <v>-3.1</v>
      </c>
      <c r="E5">
        <f t="shared" si="1"/>
        <v>1</v>
      </c>
      <c r="F5">
        <f t="shared" si="2"/>
        <v>3.2877403846153848</v>
      </c>
    </row>
    <row r="6" spans="2:12" x14ac:dyDescent="0.25">
      <c r="B6">
        <v>-2</v>
      </c>
      <c r="C6">
        <v>3.6</v>
      </c>
      <c r="D6">
        <f t="shared" si="0"/>
        <v>-7.2</v>
      </c>
      <c r="E6">
        <f t="shared" si="1"/>
        <v>4</v>
      </c>
      <c r="F6">
        <f t="shared" si="2"/>
        <v>3.5730082417582416</v>
      </c>
    </row>
    <row r="7" spans="2:12" x14ac:dyDescent="0.25">
      <c r="B7">
        <v>-3</v>
      </c>
      <c r="C7">
        <v>3.8</v>
      </c>
      <c r="D7">
        <f t="shared" si="0"/>
        <v>-11.399999999999999</v>
      </c>
      <c r="E7">
        <f t="shared" si="1"/>
        <v>9</v>
      </c>
      <c r="F7">
        <f t="shared" si="2"/>
        <v>3.8582760989010989</v>
      </c>
    </row>
    <row r="8" spans="2:12" x14ac:dyDescent="0.25">
      <c r="B8">
        <v>-3</v>
      </c>
      <c r="C8">
        <v>4.5</v>
      </c>
      <c r="D8">
        <f t="shared" si="0"/>
        <v>-13.5</v>
      </c>
      <c r="E8">
        <f t="shared" si="1"/>
        <v>9</v>
      </c>
      <c r="F8">
        <f t="shared" si="2"/>
        <v>3.8582760989010989</v>
      </c>
    </row>
    <row r="9" spans="2:12" x14ac:dyDescent="0.25">
      <c r="B9">
        <v>-11</v>
      </c>
      <c r="C9">
        <v>6.3</v>
      </c>
      <c r="D9">
        <f t="shared" si="0"/>
        <v>-69.3</v>
      </c>
      <c r="E9">
        <f t="shared" si="1"/>
        <v>121</v>
      </c>
      <c r="F9">
        <f t="shared" si="2"/>
        <v>6.1404189560439555</v>
      </c>
    </row>
    <row r="10" spans="2:12" x14ac:dyDescent="0.25">
      <c r="B10">
        <v>-16</v>
      </c>
      <c r="C10">
        <v>2.9</v>
      </c>
      <c r="D10">
        <f t="shared" si="0"/>
        <v>-46.4</v>
      </c>
      <c r="E10">
        <f t="shared" si="1"/>
        <v>256</v>
      </c>
      <c r="F10">
        <f t="shared" si="2"/>
        <v>7.566758241758242</v>
      </c>
    </row>
    <row r="11" spans="2:12" x14ac:dyDescent="0.25">
      <c r="B11">
        <v>-19</v>
      </c>
      <c r="C11">
        <v>9.8000000000000007</v>
      </c>
      <c r="D11">
        <f t="shared" si="0"/>
        <v>-186.20000000000002</v>
      </c>
      <c r="E11">
        <f t="shared" si="1"/>
        <v>361</v>
      </c>
      <c r="F11">
        <f t="shared" si="2"/>
        <v>8.4225618131868121</v>
      </c>
    </row>
    <row r="12" spans="2:12" x14ac:dyDescent="0.25">
      <c r="B12">
        <v>-22</v>
      </c>
      <c r="C12">
        <v>10</v>
      </c>
      <c r="D12">
        <f t="shared" si="0"/>
        <v>-220</v>
      </c>
      <c r="E12">
        <f t="shared" si="1"/>
        <v>484</v>
      </c>
      <c r="F12">
        <f t="shared" si="2"/>
        <v>9.278365384615384</v>
      </c>
    </row>
    <row r="13" spans="2:12" x14ac:dyDescent="0.25">
      <c r="B13">
        <v>-13</v>
      </c>
      <c r="C13">
        <v>8.1</v>
      </c>
      <c r="D13">
        <f t="shared" si="0"/>
        <v>-105.3</v>
      </c>
      <c r="E13">
        <f t="shared" si="1"/>
        <v>169</v>
      </c>
      <c r="F13">
        <f t="shared" si="2"/>
        <v>6.7109546703296701</v>
      </c>
    </row>
    <row r="14" spans="2:12" x14ac:dyDescent="0.25">
      <c r="B14">
        <v>-8</v>
      </c>
      <c r="C14">
        <v>6.2</v>
      </c>
      <c r="D14">
        <f t="shared" si="0"/>
        <v>-49.6</v>
      </c>
      <c r="E14">
        <f t="shared" si="1"/>
        <v>64</v>
      </c>
      <c r="F14">
        <f t="shared" si="2"/>
        <v>5.2846153846153845</v>
      </c>
    </row>
    <row r="15" spans="2:12" x14ac:dyDescent="0.25">
      <c r="B15">
        <v>-5</v>
      </c>
      <c r="C15">
        <v>5.4</v>
      </c>
      <c r="D15">
        <f t="shared" si="0"/>
        <v>-27</v>
      </c>
      <c r="E15">
        <f t="shared" si="1"/>
        <v>25</v>
      </c>
      <c r="F15">
        <f t="shared" si="2"/>
        <v>4.4288118131868135</v>
      </c>
    </row>
    <row r="17" spans="2:19" x14ac:dyDescent="0.25">
      <c r="B17" s="4" t="s">
        <v>5</v>
      </c>
      <c r="C17" s="4" t="s">
        <v>6</v>
      </c>
      <c r="D17" s="4" t="s">
        <v>7</v>
      </c>
      <c r="E17" s="4" t="s">
        <v>8</v>
      </c>
    </row>
    <row r="18" spans="2:19" x14ac:dyDescent="0.25">
      <c r="B18">
        <f>AVERAGE(B3:B15)</f>
        <v>-8</v>
      </c>
      <c r="C18">
        <f t="shared" ref="C18:E18" si="3">AVERAGE(C3:C15)</f>
        <v>5.2846153846153845</v>
      </c>
      <c r="D18">
        <f t="shared" si="3"/>
        <v>-57.023076923076921</v>
      </c>
      <c r="E18">
        <f t="shared" si="3"/>
        <v>115.69230769230769</v>
      </c>
    </row>
    <row r="20" spans="2:19" x14ac:dyDescent="0.25">
      <c r="B20" s="3" t="s">
        <v>9</v>
      </c>
      <c r="C20" s="3">
        <f>(D18-C18*B18)/(E18-B18^2)</f>
        <v>-0.28526785714285713</v>
      </c>
    </row>
    <row r="21" spans="2:19" x14ac:dyDescent="0.25">
      <c r="B21" s="3" t="s">
        <v>10</v>
      </c>
      <c r="C21" s="3">
        <f>C18-C20*B18</f>
        <v>3.0024725274725275</v>
      </c>
    </row>
    <row r="23" spans="2:19" x14ac:dyDescent="0.25">
      <c r="B23" s="5" t="s">
        <v>0</v>
      </c>
      <c r="C23" s="5" t="s">
        <v>1</v>
      </c>
      <c r="D23" s="5" t="s">
        <v>2</v>
      </c>
      <c r="E23" s="5" t="s">
        <v>3</v>
      </c>
      <c r="F23" s="5" t="s">
        <v>4</v>
      </c>
      <c r="I23" s="5" t="s">
        <v>11</v>
      </c>
      <c r="J23" s="5" t="s">
        <v>12</v>
      </c>
      <c r="N23" s="5" t="s">
        <v>13</v>
      </c>
      <c r="O23" s="5" t="s">
        <v>14</v>
      </c>
      <c r="P23" s="5" t="s">
        <v>15</v>
      </c>
      <c r="Q23" s="5" t="s">
        <v>16</v>
      </c>
      <c r="R23" s="5" t="s">
        <v>17</v>
      </c>
      <c r="S23" s="5" t="s">
        <v>18</v>
      </c>
    </row>
    <row r="24" spans="2:19" x14ac:dyDescent="0.25">
      <c r="B24">
        <v>-1</v>
      </c>
      <c r="C24">
        <v>2.2999999999999998</v>
      </c>
      <c r="D24">
        <f>B24*C24</f>
        <v>-2.2999999999999998</v>
      </c>
      <c r="E24">
        <f>B24^2</f>
        <v>1</v>
      </c>
      <c r="F24">
        <f>B24*$C$20+$C$21</f>
        <v>3.2877403846153848</v>
      </c>
      <c r="I24">
        <f>C24-F24</f>
        <v>-0.98774038461538494</v>
      </c>
      <c r="J24">
        <f>I24^2</f>
        <v>0.9756310674001486</v>
      </c>
      <c r="N24" s="6">
        <f>F24-$G$43</f>
        <v>1.7825934492213842</v>
      </c>
      <c r="O24" s="6">
        <f>F24+$G$43</f>
        <v>4.7928873200093856</v>
      </c>
      <c r="P24" s="6">
        <f>F24-2*$G$43</f>
        <v>0.27744651382738361</v>
      </c>
      <c r="Q24" s="6">
        <f>F24+2*$G$43</f>
        <v>6.2980342554033859</v>
      </c>
      <c r="R24" s="6">
        <f>F24-3*$G$43</f>
        <v>-1.2277004215666172</v>
      </c>
      <c r="S24" s="6">
        <f>F24+3*$G$43</f>
        <v>7.8031811907973871</v>
      </c>
    </row>
    <row r="25" spans="2:19" x14ac:dyDescent="0.25">
      <c r="B25">
        <v>0</v>
      </c>
      <c r="C25">
        <v>2.7</v>
      </c>
      <c r="D25">
        <f t="shared" ref="D25:D36" si="4">B25*C25</f>
        <v>0</v>
      </c>
      <c r="E25">
        <f t="shared" ref="E25:E36" si="5">B25^2</f>
        <v>0</v>
      </c>
      <c r="F25">
        <f t="shared" ref="F25:F36" si="6">B25*$C$20+$C$21</f>
        <v>3.0024725274725275</v>
      </c>
      <c r="I25">
        <f t="shared" ref="I25:I36" si="7">C25-F25</f>
        <v>-0.30247252747252729</v>
      </c>
      <c r="J25">
        <f t="shared" ref="J25:J36" si="8">I25^2</f>
        <v>9.1489629875618775E-2</v>
      </c>
      <c r="N25" s="6">
        <f t="shared" ref="N25:N35" si="9">F25-$G$43</f>
        <v>1.4973255920785269</v>
      </c>
      <c r="O25" s="6">
        <f t="shared" ref="O25:O35" si="10">F25+$G$43</f>
        <v>4.5076194628665283</v>
      </c>
      <c r="P25" s="6">
        <f t="shared" ref="P25:P35" si="11">F25-2*$G$43</f>
        <v>-7.8213433154736833E-3</v>
      </c>
      <c r="Q25" s="6">
        <f t="shared" ref="Q25:Q35" si="12">F25+2*$G$43</f>
        <v>6.0127663982605286</v>
      </c>
      <c r="R25" s="6">
        <f t="shared" ref="R25:R35" si="13">F25-3*$G$43</f>
        <v>-1.5129682787094745</v>
      </c>
      <c r="S25" s="6">
        <f t="shared" ref="S25:S35" si="14">F25+3*$G$43</f>
        <v>7.5179133336545299</v>
      </c>
    </row>
    <row r="26" spans="2:19" x14ac:dyDescent="0.25">
      <c r="B26">
        <v>-1</v>
      </c>
      <c r="C26">
        <v>3.1</v>
      </c>
      <c r="D26">
        <f t="shared" si="4"/>
        <v>-3.1</v>
      </c>
      <c r="E26">
        <f t="shared" si="5"/>
        <v>1</v>
      </c>
      <c r="F26">
        <f t="shared" si="6"/>
        <v>3.2877403846153848</v>
      </c>
      <c r="I26">
        <f t="shared" si="7"/>
        <v>-0.18774038461538467</v>
      </c>
      <c r="J26">
        <f t="shared" si="8"/>
        <v>3.5246452015532566E-2</v>
      </c>
      <c r="N26" s="6">
        <f t="shared" si="9"/>
        <v>1.7825934492213842</v>
      </c>
      <c r="O26" s="6">
        <f t="shared" si="10"/>
        <v>4.7928873200093856</v>
      </c>
      <c r="P26" s="6">
        <f t="shared" si="11"/>
        <v>0.27744651382738361</v>
      </c>
      <c r="Q26" s="6">
        <f t="shared" si="12"/>
        <v>6.2980342554033859</v>
      </c>
      <c r="R26" s="6">
        <f t="shared" si="13"/>
        <v>-1.2277004215666172</v>
      </c>
      <c r="S26" s="6">
        <f t="shared" si="14"/>
        <v>7.8031811907973871</v>
      </c>
    </row>
    <row r="27" spans="2:19" x14ac:dyDescent="0.25">
      <c r="B27">
        <v>-2</v>
      </c>
      <c r="C27">
        <v>3.6</v>
      </c>
      <c r="D27">
        <f t="shared" si="4"/>
        <v>-7.2</v>
      </c>
      <c r="E27">
        <f t="shared" si="5"/>
        <v>4</v>
      </c>
      <c r="F27">
        <f t="shared" si="6"/>
        <v>3.5730082417582416</v>
      </c>
      <c r="I27">
        <f t="shared" si="7"/>
        <v>2.6991758241758479E-2</v>
      </c>
      <c r="J27">
        <f t="shared" si="8"/>
        <v>7.2855501298153672E-4</v>
      </c>
      <c r="N27" s="6">
        <f t="shared" si="9"/>
        <v>2.0678613063642413</v>
      </c>
      <c r="O27" s="6">
        <f t="shared" si="10"/>
        <v>5.078155177152242</v>
      </c>
      <c r="P27" s="6">
        <f t="shared" si="11"/>
        <v>0.56271437097024046</v>
      </c>
      <c r="Q27" s="6">
        <f t="shared" si="12"/>
        <v>6.5833021125462423</v>
      </c>
      <c r="R27" s="6">
        <f t="shared" si="13"/>
        <v>-0.94243256442376033</v>
      </c>
      <c r="S27" s="6">
        <f t="shared" si="14"/>
        <v>8.0884490479402444</v>
      </c>
    </row>
    <row r="28" spans="2:19" x14ac:dyDescent="0.25">
      <c r="B28">
        <v>-3</v>
      </c>
      <c r="C28">
        <v>3.8</v>
      </c>
      <c r="D28">
        <f t="shared" si="4"/>
        <v>-11.399999999999999</v>
      </c>
      <c r="E28">
        <f t="shared" si="5"/>
        <v>9</v>
      </c>
      <c r="F28">
        <f t="shared" si="6"/>
        <v>3.8582760989010989</v>
      </c>
      <c r="I28">
        <f t="shared" si="7"/>
        <v>-5.8276098901099083E-2</v>
      </c>
      <c r="J28">
        <f t="shared" si="8"/>
        <v>3.3961037031306819E-3</v>
      </c>
      <c r="N28" s="6">
        <f t="shared" si="9"/>
        <v>2.3531291635070986</v>
      </c>
      <c r="O28" s="6">
        <f t="shared" si="10"/>
        <v>5.3634230342950993</v>
      </c>
      <c r="P28" s="6">
        <f t="shared" si="11"/>
        <v>0.84798222811309776</v>
      </c>
      <c r="Q28" s="6">
        <f t="shared" si="12"/>
        <v>6.8685699696890996</v>
      </c>
      <c r="R28" s="6">
        <f t="shared" si="13"/>
        <v>-0.65716470728090304</v>
      </c>
      <c r="S28" s="6">
        <f t="shared" si="14"/>
        <v>8.3737169050831</v>
      </c>
    </row>
    <row r="29" spans="2:19" x14ac:dyDescent="0.25">
      <c r="B29">
        <v>-3</v>
      </c>
      <c r="C29">
        <v>4.5</v>
      </c>
      <c r="D29">
        <f t="shared" si="4"/>
        <v>-13.5</v>
      </c>
      <c r="E29">
        <f t="shared" si="5"/>
        <v>9</v>
      </c>
      <c r="F29">
        <f t="shared" si="6"/>
        <v>3.8582760989010989</v>
      </c>
      <c r="I29">
        <f t="shared" si="7"/>
        <v>0.64172390109890109</v>
      </c>
      <c r="J29">
        <f t="shared" si="8"/>
        <v>0.41180956524159218</v>
      </c>
      <c r="N29" s="6">
        <f t="shared" si="9"/>
        <v>2.3531291635070986</v>
      </c>
      <c r="O29" s="6">
        <f t="shared" si="10"/>
        <v>5.3634230342950993</v>
      </c>
      <c r="P29" s="6">
        <f t="shared" si="11"/>
        <v>0.84798222811309776</v>
      </c>
      <c r="Q29" s="6">
        <f t="shared" si="12"/>
        <v>6.8685699696890996</v>
      </c>
      <c r="R29" s="6">
        <f t="shared" si="13"/>
        <v>-0.65716470728090304</v>
      </c>
      <c r="S29" s="6">
        <f t="shared" si="14"/>
        <v>8.3737169050831</v>
      </c>
    </row>
    <row r="30" spans="2:19" x14ac:dyDescent="0.25">
      <c r="B30">
        <v>-11</v>
      </c>
      <c r="C30">
        <v>6.3</v>
      </c>
      <c r="D30">
        <f t="shared" si="4"/>
        <v>-69.3</v>
      </c>
      <c r="E30">
        <f t="shared" si="5"/>
        <v>121</v>
      </c>
      <c r="F30">
        <f t="shared" si="6"/>
        <v>6.1404189560439555</v>
      </c>
      <c r="I30">
        <f t="shared" si="7"/>
        <v>0.15958104395604433</v>
      </c>
      <c r="J30">
        <f t="shared" si="8"/>
        <v>2.5466109590100955E-2</v>
      </c>
      <c r="N30" s="6">
        <f t="shared" si="9"/>
        <v>4.6352720206499551</v>
      </c>
      <c r="O30" s="6">
        <f t="shared" si="10"/>
        <v>7.6455658914379558</v>
      </c>
      <c r="P30" s="6">
        <f t="shared" si="11"/>
        <v>3.1301250852559543</v>
      </c>
      <c r="Q30" s="6">
        <f t="shared" si="12"/>
        <v>9.1507128268319562</v>
      </c>
      <c r="R30" s="6">
        <f t="shared" si="13"/>
        <v>1.6249781498619535</v>
      </c>
      <c r="S30" s="6">
        <f t="shared" si="14"/>
        <v>10.655859762225958</v>
      </c>
    </row>
    <row r="31" spans="2:19" x14ac:dyDescent="0.25">
      <c r="B31">
        <v>-16</v>
      </c>
      <c r="C31">
        <v>2.9</v>
      </c>
      <c r="D31">
        <f t="shared" si="4"/>
        <v>-46.4</v>
      </c>
      <c r="E31">
        <f t="shared" si="5"/>
        <v>256</v>
      </c>
      <c r="F31">
        <f t="shared" si="6"/>
        <v>7.566758241758242</v>
      </c>
      <c r="I31">
        <f t="shared" si="7"/>
        <v>-4.6667582417582416</v>
      </c>
      <c r="J31">
        <f t="shared" si="8"/>
        <v>21.778632487018474</v>
      </c>
      <c r="N31" s="6">
        <f t="shared" si="9"/>
        <v>6.0616113063642416</v>
      </c>
      <c r="O31" s="6">
        <f t="shared" si="10"/>
        <v>9.0719051771522423</v>
      </c>
      <c r="P31" s="6">
        <f t="shared" si="11"/>
        <v>4.5564643709702413</v>
      </c>
      <c r="Q31" s="6">
        <f t="shared" si="12"/>
        <v>10.577052112546243</v>
      </c>
      <c r="R31" s="6">
        <f t="shared" si="13"/>
        <v>3.05131743557624</v>
      </c>
      <c r="S31" s="6">
        <f t="shared" si="14"/>
        <v>12.082199047940243</v>
      </c>
    </row>
    <row r="32" spans="2:19" x14ac:dyDescent="0.25">
      <c r="B32">
        <v>-19</v>
      </c>
      <c r="C32">
        <v>9.8000000000000007</v>
      </c>
      <c r="D32">
        <f t="shared" si="4"/>
        <v>-186.20000000000002</v>
      </c>
      <c r="E32">
        <f t="shared" si="5"/>
        <v>361</v>
      </c>
      <c r="F32">
        <f t="shared" si="6"/>
        <v>8.4225618131868121</v>
      </c>
      <c r="I32">
        <f t="shared" si="7"/>
        <v>1.3774381868131886</v>
      </c>
      <c r="J32">
        <f t="shared" si="8"/>
        <v>1.8973359584912048</v>
      </c>
      <c r="N32" s="6">
        <f t="shared" si="9"/>
        <v>6.9174148777928117</v>
      </c>
      <c r="O32" s="6">
        <f t="shared" si="10"/>
        <v>9.9277087485808124</v>
      </c>
      <c r="P32" s="6">
        <f t="shared" si="11"/>
        <v>5.4122679423988114</v>
      </c>
      <c r="Q32" s="6">
        <f t="shared" si="12"/>
        <v>11.432855683974813</v>
      </c>
      <c r="R32" s="6">
        <f t="shared" si="13"/>
        <v>3.9071210070048101</v>
      </c>
      <c r="S32" s="6">
        <f t="shared" si="14"/>
        <v>12.938002619368813</v>
      </c>
    </row>
    <row r="33" spans="2:19" x14ac:dyDescent="0.25">
      <c r="B33">
        <v>-22</v>
      </c>
      <c r="C33">
        <v>10</v>
      </c>
      <c r="D33">
        <f t="shared" si="4"/>
        <v>-220</v>
      </c>
      <c r="E33">
        <f t="shared" si="5"/>
        <v>484</v>
      </c>
      <c r="F33">
        <f t="shared" si="6"/>
        <v>9.278365384615384</v>
      </c>
      <c r="I33">
        <f t="shared" si="7"/>
        <v>0.72163461538461604</v>
      </c>
      <c r="J33">
        <f t="shared" si="8"/>
        <v>0.52075651812130275</v>
      </c>
      <c r="N33" s="6">
        <f t="shared" si="9"/>
        <v>7.7732184492213836</v>
      </c>
      <c r="O33" s="6">
        <f t="shared" si="10"/>
        <v>10.783512320009384</v>
      </c>
      <c r="P33" s="6">
        <f t="shared" si="11"/>
        <v>6.2680715138273833</v>
      </c>
      <c r="Q33" s="6">
        <f t="shared" si="12"/>
        <v>12.288659255403385</v>
      </c>
      <c r="R33" s="6">
        <f t="shared" si="13"/>
        <v>4.762924578433382</v>
      </c>
      <c r="S33" s="6">
        <f t="shared" si="14"/>
        <v>13.793806190797387</v>
      </c>
    </row>
    <row r="34" spans="2:19" x14ac:dyDescent="0.25">
      <c r="B34">
        <v>-13</v>
      </c>
      <c r="C34">
        <v>8.1</v>
      </c>
      <c r="D34">
        <f t="shared" si="4"/>
        <v>-105.3</v>
      </c>
      <c r="E34">
        <f t="shared" si="5"/>
        <v>169</v>
      </c>
      <c r="F34">
        <f t="shared" si="6"/>
        <v>6.7109546703296701</v>
      </c>
      <c r="I34">
        <f t="shared" si="7"/>
        <v>1.3890453296703296</v>
      </c>
      <c r="J34">
        <f t="shared" si="8"/>
        <v>1.9294469278789546</v>
      </c>
      <c r="N34" s="6">
        <f t="shared" si="9"/>
        <v>5.2058077349356697</v>
      </c>
      <c r="O34" s="6">
        <f t="shared" si="10"/>
        <v>8.2161016057236704</v>
      </c>
      <c r="P34" s="6">
        <f t="shared" si="11"/>
        <v>3.7006607995416689</v>
      </c>
      <c r="Q34" s="6">
        <f t="shared" si="12"/>
        <v>9.7212485411176708</v>
      </c>
      <c r="R34" s="6">
        <f t="shared" si="13"/>
        <v>2.1955138641476681</v>
      </c>
      <c r="S34" s="6">
        <f t="shared" si="14"/>
        <v>11.226395476511673</v>
      </c>
    </row>
    <row r="35" spans="2:19" x14ac:dyDescent="0.25">
      <c r="B35">
        <v>-8</v>
      </c>
      <c r="C35">
        <v>6.2</v>
      </c>
      <c r="D35">
        <f t="shared" si="4"/>
        <v>-49.6</v>
      </c>
      <c r="E35">
        <f t="shared" si="5"/>
        <v>64</v>
      </c>
      <c r="F35">
        <f t="shared" si="6"/>
        <v>5.2846153846153845</v>
      </c>
      <c r="I35">
        <f t="shared" si="7"/>
        <v>0.91538461538461569</v>
      </c>
      <c r="J35">
        <f t="shared" si="8"/>
        <v>0.83792899408284083</v>
      </c>
      <c r="N35" s="6">
        <f t="shared" si="9"/>
        <v>3.7794684492213841</v>
      </c>
      <c r="O35" s="6">
        <f t="shared" si="10"/>
        <v>6.7897623200093848</v>
      </c>
      <c r="P35" s="6">
        <f t="shared" si="11"/>
        <v>2.2743215138273833</v>
      </c>
      <c r="Q35" s="6">
        <f t="shared" si="12"/>
        <v>8.2949092554033861</v>
      </c>
      <c r="R35" s="6">
        <f t="shared" si="13"/>
        <v>0.76917457843338255</v>
      </c>
      <c r="S35" s="6">
        <f t="shared" si="14"/>
        <v>9.8000561907973864</v>
      </c>
    </row>
    <row r="36" spans="2:19" x14ac:dyDescent="0.25">
      <c r="B36">
        <v>-5</v>
      </c>
      <c r="C36">
        <v>5.4</v>
      </c>
      <c r="D36">
        <f t="shared" si="4"/>
        <v>-27</v>
      </c>
      <c r="E36">
        <f t="shared" si="5"/>
        <v>25</v>
      </c>
      <c r="F36">
        <f t="shared" si="6"/>
        <v>4.4288118131868135</v>
      </c>
      <c r="I36">
        <f t="shared" si="7"/>
        <v>0.97118818681318686</v>
      </c>
      <c r="J36">
        <f t="shared" si="8"/>
        <v>0.94320649420548552</v>
      </c>
    </row>
    <row r="38" spans="2:19" x14ac:dyDescent="0.25">
      <c r="B38" s="5" t="s">
        <v>5</v>
      </c>
      <c r="C38" s="5" t="s">
        <v>6</v>
      </c>
      <c r="D38" s="5" t="s">
        <v>7</v>
      </c>
      <c r="E38" s="5" t="s">
        <v>8</v>
      </c>
      <c r="F38" s="7"/>
      <c r="G38" s="7"/>
      <c r="H38" s="7"/>
      <c r="I38" s="5" t="s">
        <v>19</v>
      </c>
      <c r="J38" s="5"/>
    </row>
    <row r="39" spans="2:19" x14ac:dyDescent="0.25">
      <c r="B39" s="6">
        <f>AVERAGE(B24:B36)</f>
        <v>-8</v>
      </c>
      <c r="C39" s="6">
        <f t="shared" ref="C39:E39" si="15">AVERAGE(C24:C36)</f>
        <v>5.2846153846153845</v>
      </c>
      <c r="D39" s="6">
        <f t="shared" si="15"/>
        <v>-57.023076923076921</v>
      </c>
      <c r="E39" s="6">
        <f t="shared" si="15"/>
        <v>115.69230769230769</v>
      </c>
      <c r="F39" s="7"/>
      <c r="G39" s="7"/>
      <c r="H39" s="7"/>
      <c r="I39" s="8">
        <f>SUM(I24:I36)</f>
        <v>3.5527136788005009E-15</v>
      </c>
      <c r="J39" s="6">
        <f>SUM(J24:J36)</f>
        <v>29.45107486263737</v>
      </c>
    </row>
    <row r="40" spans="2:19" x14ac:dyDescent="0.25">
      <c r="B40" s="7"/>
      <c r="C40" s="7"/>
      <c r="D40" s="7"/>
      <c r="E40" s="7"/>
      <c r="F40" s="7"/>
      <c r="G40" s="7"/>
      <c r="H40" s="7"/>
      <c r="I40" s="7"/>
      <c r="J40" s="7"/>
    </row>
    <row r="41" spans="2:19" x14ac:dyDescent="0.25">
      <c r="B41" s="7"/>
      <c r="C41" s="7"/>
      <c r="D41" s="7"/>
      <c r="E41" s="7"/>
      <c r="F41" s="7"/>
      <c r="G41" s="7"/>
      <c r="H41" s="7"/>
      <c r="I41" s="7"/>
      <c r="J41" s="7"/>
    </row>
    <row r="42" spans="2:19" x14ac:dyDescent="0.25">
      <c r="B42" s="6" t="s">
        <v>9</v>
      </c>
      <c r="C42" s="6">
        <f>(D39-C39*B39)/(E39-B39^2)</f>
        <v>-0.28526785714285713</v>
      </c>
      <c r="D42" s="7"/>
      <c r="E42" s="7"/>
      <c r="F42" s="6" t="s">
        <v>20</v>
      </c>
      <c r="G42" s="6">
        <f>J39/COUNT(J24:J36)</f>
        <v>2.2654672971259515</v>
      </c>
      <c r="H42" s="7"/>
      <c r="I42" s="7"/>
      <c r="J42" s="7"/>
    </row>
    <row r="43" spans="2:19" x14ac:dyDescent="0.25">
      <c r="B43" s="6" t="s">
        <v>10</v>
      </c>
      <c r="C43" s="6">
        <f>C39-C42*B39</f>
        <v>3.0024725274725275</v>
      </c>
      <c r="D43" s="7"/>
      <c r="E43" s="7"/>
      <c r="F43" s="6" t="s">
        <v>21</v>
      </c>
      <c r="G43" s="6">
        <f>SQRT(G42)</f>
        <v>1.5051469353940006</v>
      </c>
      <c r="H43" s="7"/>
      <c r="I43" s="7"/>
      <c r="J43" s="7"/>
    </row>
    <row r="44" spans="2:19" x14ac:dyDescent="0.25">
      <c r="B44" s="7"/>
      <c r="C44" s="7"/>
      <c r="D44" s="7"/>
      <c r="E44" s="7"/>
      <c r="F44" s="7"/>
      <c r="G44" s="7"/>
      <c r="H44" s="7"/>
      <c r="I44" s="7"/>
      <c r="J44" s="7"/>
    </row>
    <row r="45" spans="2:19" x14ac:dyDescent="0.25">
      <c r="B45" s="7"/>
      <c r="C45" s="7"/>
      <c r="D45" s="7"/>
      <c r="E45" s="7"/>
      <c r="F45" s="7"/>
      <c r="G45" s="7"/>
      <c r="H45" s="7"/>
      <c r="I45" s="7"/>
      <c r="J45" s="7"/>
    </row>
    <row r="46" spans="2:19" x14ac:dyDescent="0.25">
      <c r="B46" s="7"/>
      <c r="C46" s="7"/>
      <c r="D46" s="7"/>
      <c r="E46" s="7"/>
      <c r="F46" s="7"/>
      <c r="G46" s="7"/>
      <c r="H46" s="7"/>
      <c r="I46" s="7"/>
      <c r="J46" s="7"/>
    </row>
    <row r="47" spans="2:19" x14ac:dyDescent="0.25">
      <c r="B47" s="6" t="s">
        <v>22</v>
      </c>
      <c r="C47" s="7"/>
      <c r="D47" s="7"/>
      <c r="E47" s="7"/>
      <c r="F47" s="7"/>
      <c r="G47" s="7"/>
      <c r="H47" s="7"/>
      <c r="I47" s="7"/>
      <c r="J47" s="7"/>
    </row>
    <row r="48" spans="2:19" x14ac:dyDescent="0.25">
      <c r="B48" s="7"/>
      <c r="C48" s="7"/>
      <c r="D48" s="7"/>
      <c r="E48" s="7"/>
      <c r="F48" s="7"/>
      <c r="G48" s="7"/>
      <c r="H48" s="7"/>
      <c r="I48" s="7"/>
      <c r="J48" s="7"/>
    </row>
    <row r="49" spans="2:10" x14ac:dyDescent="0.25">
      <c r="B49" s="5" t="s">
        <v>0</v>
      </c>
      <c r="C49" s="5" t="s">
        <v>4</v>
      </c>
      <c r="D49" s="5" t="s">
        <v>15</v>
      </c>
      <c r="E49" s="5" t="s">
        <v>16</v>
      </c>
      <c r="F49" s="7"/>
      <c r="G49" s="7"/>
      <c r="H49" s="7"/>
      <c r="I49" s="7"/>
      <c r="J49" s="7"/>
    </row>
    <row r="50" spans="2:10" x14ac:dyDescent="0.25">
      <c r="B50" s="6">
        <v>-15</v>
      </c>
      <c r="C50" s="6">
        <f>B50*$C$42+$C$43</f>
        <v>7.2814903846153847</v>
      </c>
      <c r="D50" s="6">
        <f>C50-2*G43</f>
        <v>4.271196513827384</v>
      </c>
      <c r="E50" s="6">
        <f>C50+2*G43</f>
        <v>10.291784255403385</v>
      </c>
      <c r="F50" s="7"/>
      <c r="G50" s="7"/>
      <c r="H50" s="7"/>
      <c r="I50" s="7"/>
      <c r="J50" s="7"/>
    </row>
    <row r="51" spans="2:10" x14ac:dyDescent="0.25">
      <c r="B51" s="7"/>
      <c r="C51" s="7"/>
      <c r="D51" s="7"/>
      <c r="E51" s="7"/>
      <c r="F51" s="7"/>
      <c r="G51" s="7"/>
      <c r="H51" s="7"/>
      <c r="I51" s="7"/>
      <c r="J51" s="7"/>
    </row>
    <row r="52" spans="2:10" x14ac:dyDescent="0.25">
      <c r="B52" s="7"/>
      <c r="C52" s="7"/>
      <c r="D52" s="7"/>
      <c r="E52" s="7"/>
      <c r="F52" s="7"/>
      <c r="G52" s="7"/>
      <c r="H52" s="7"/>
      <c r="I52" s="7"/>
      <c r="J52" s="7"/>
    </row>
    <row r="53" spans="2:10" x14ac:dyDescent="0.25">
      <c r="B53" s="6" t="s">
        <v>23</v>
      </c>
      <c r="C53" s="7"/>
      <c r="D53" s="6" t="s">
        <v>24</v>
      </c>
      <c r="E53" s="6" t="s">
        <v>25</v>
      </c>
      <c r="F53" s="7"/>
      <c r="G53" s="7"/>
      <c r="H53" s="7"/>
      <c r="I53" s="7"/>
      <c r="J53" s="7"/>
    </row>
    <row r="54" spans="2:10" x14ac:dyDescent="0.25">
      <c r="B54" s="7"/>
      <c r="C54" s="7"/>
      <c r="D54" s="6">
        <f>D50*7</f>
        <v>29.898375596791688</v>
      </c>
      <c r="E54" s="6">
        <f t="shared" ref="D54:E54" si="16">E50*7</f>
        <v>72.042489787823698</v>
      </c>
      <c r="F54" s="7"/>
      <c r="G54" s="7"/>
      <c r="H54" s="7"/>
      <c r="I54" s="7"/>
      <c r="J54" s="7"/>
    </row>
    <row r="55" spans="2:10" x14ac:dyDescent="0.25">
      <c r="B55" s="7"/>
      <c r="C55" s="7"/>
      <c r="D55" s="7"/>
      <c r="E55" s="7"/>
      <c r="F55" s="7"/>
      <c r="G55" s="7"/>
      <c r="H55" s="7"/>
      <c r="I55" s="7"/>
      <c r="J55" s="7"/>
    </row>
    <row r="56" spans="2:10" x14ac:dyDescent="0.25">
      <c r="B56" s="7"/>
      <c r="C56" s="6" t="s">
        <v>26</v>
      </c>
      <c r="D56" s="7"/>
      <c r="E56" s="6" t="s">
        <v>27</v>
      </c>
      <c r="F56" s="7"/>
      <c r="G56" s="7"/>
      <c r="H56" s="7"/>
      <c r="I56" s="7"/>
      <c r="J5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2022-06-20T09:35:37Z</dcterms:modified>
</cp:coreProperties>
</file>