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Pictures\Tarea-guia-B\"/>
    </mc:Choice>
  </mc:AlternateContent>
  <xr:revisionPtr revIDLastSave="0" documentId="8_{DC8E1697-EFDB-4719-97F4-FC8BF8614AE3}" xr6:coauthVersionLast="47" xr6:coauthVersionMax="47" xr10:uidLastSave="{00000000-0000-0000-0000-000000000000}"/>
  <bookViews>
    <workbookView xWindow="-120" yWindow="-120" windowWidth="24240" windowHeight="13020" activeTab="2" xr2:uid="{AA907E72-A13C-479C-85F1-2A3FC9DC3E17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" i="3" l="1"/>
  <c r="B65" i="3"/>
  <c r="B63" i="3"/>
  <c r="B64" i="3"/>
  <c r="B62" i="3"/>
  <c r="B61" i="3"/>
  <c r="B60" i="3"/>
  <c r="B59" i="3"/>
  <c r="B58" i="3"/>
  <c r="B57" i="3"/>
  <c r="B17" i="2"/>
  <c r="B20" i="2"/>
  <c r="B19" i="2"/>
  <c r="B18" i="2"/>
  <c r="B16" i="2"/>
  <c r="B15" i="2" a="1"/>
  <c r="B15" i="2" s="1"/>
  <c r="B14" i="2"/>
  <c r="B13" i="2"/>
  <c r="B12" i="2"/>
  <c r="B11" i="2"/>
  <c r="G4" i="1"/>
  <c r="D34" i="1"/>
  <c r="F4" i="1"/>
  <c r="H4" i="1"/>
  <c r="D31" i="1"/>
  <c r="D28" i="1"/>
  <c r="D25" i="1"/>
  <c r="D22" i="1"/>
  <c r="D19" i="1"/>
  <c r="D12" i="1"/>
  <c r="D16" i="1"/>
  <c r="D13" i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<sst xmlns="http://schemas.openxmlformats.org/spreadsheetml/2006/main" count="276" uniqueCount="150">
  <si>
    <t>CLASE</t>
  </si>
  <si>
    <t>Alumno</t>
  </si>
  <si>
    <t>Clase</t>
  </si>
  <si>
    <t>Orientacion</t>
  </si>
  <si>
    <t>Nota</t>
  </si>
  <si>
    <t>Pablo</t>
  </si>
  <si>
    <t>Santiago</t>
  </si>
  <si>
    <t>Ignacio</t>
  </si>
  <si>
    <t>Manuel</t>
  </si>
  <si>
    <t>Enrique</t>
  </si>
  <si>
    <t>Raul</t>
  </si>
  <si>
    <t>Ramon</t>
  </si>
  <si>
    <t>Pedro</t>
  </si>
  <si>
    <t>Javier</t>
  </si>
  <si>
    <t>A</t>
  </si>
  <si>
    <t>B</t>
  </si>
  <si>
    <t>C</t>
  </si>
  <si>
    <t>Letras</t>
  </si>
  <si>
    <t>Ciencias</t>
  </si>
  <si>
    <t>NOTA MEDIA</t>
  </si>
  <si>
    <t>NOTA MAXIMA</t>
  </si>
  <si>
    <t>NOTA MINIMA</t>
  </si>
  <si>
    <t>CANTIDAD
DE ALUMNOS</t>
  </si>
  <si>
    <t>NOTA MEDIA
DE LETRAS</t>
  </si>
  <si>
    <t>NOTA MEDIA
DE CIENCIAS
DE CIANCIAS</t>
  </si>
  <si>
    <t>NOTA MEDIA
CLASE A</t>
  </si>
  <si>
    <t>NOTA MEDIA
CLASE B</t>
  </si>
  <si>
    <t>NOTA MEDIA
CLASE C</t>
  </si>
  <si>
    <t>NOTA Y CLASE DE RAUL</t>
  </si>
  <si>
    <t>NOMBRE</t>
  </si>
  <si>
    <t>NOTA</t>
  </si>
  <si>
    <t>CANTIDAD DE NOTAS
MAYOR O IGUAL A 7</t>
  </si>
  <si>
    <t>JAVIER</t>
  </si>
  <si>
    <t xml:space="preserve">JUAN </t>
  </si>
  <si>
    <t xml:space="preserve">PABLO </t>
  </si>
  <si>
    <t>Altura</t>
  </si>
  <si>
    <t>Edad</t>
  </si>
  <si>
    <t>Long.Mano</t>
  </si>
  <si>
    <t>Long.Pie</t>
  </si>
  <si>
    <t>Peso</t>
  </si>
  <si>
    <t>Ojos</t>
  </si>
  <si>
    <t>Pelo</t>
  </si>
  <si>
    <t>Verde</t>
  </si>
  <si>
    <t xml:space="preserve">Verde </t>
  </si>
  <si>
    <t>Azul</t>
  </si>
  <si>
    <t>Rubio</t>
  </si>
  <si>
    <t>Calvo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</si>
  <si>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</si>
  <si>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</si>
  <si>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</si>
  <si>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</si>
  <si>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</si>
  <si>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</si>
  <si>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</si>
  <si>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</si>
  <si>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</si>
  <si>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</si>
  <si>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Respuestas:</t>
  </si>
  <si>
    <t>Castaño</t>
  </si>
  <si>
    <t>Referencia</t>
  </si>
  <si>
    <t>Producto</t>
  </si>
  <si>
    <t>Unidades</t>
  </si>
  <si>
    <t>Stock</t>
  </si>
  <si>
    <t>Color</t>
  </si>
  <si>
    <t>Proveedor</t>
  </si>
  <si>
    <t>Departamentos</t>
  </si>
  <si>
    <t>Salarios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</si>
  <si>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</si>
  <si>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</si>
  <si>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</si>
  <si>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</si>
  <si>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</si>
  <si>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</si>
  <si>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</si>
  <si>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</si>
  <si>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</si>
  <si>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</si>
  <si>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</si>
  <si>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</si>
  <si>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</si>
  <si>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</si>
  <si>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</si>
  <si>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Guante</t>
  </si>
  <si>
    <t>Gafas</t>
  </si>
  <si>
    <t>Gorra</t>
  </si>
  <si>
    <t>Camiseta</t>
  </si>
  <si>
    <t>Sudadera</t>
  </si>
  <si>
    <t>Gorro</t>
  </si>
  <si>
    <t>Pantalones</t>
  </si>
  <si>
    <t>Calcetines</t>
  </si>
  <si>
    <t>Camisa</t>
  </si>
  <si>
    <t>Jersey</t>
  </si>
  <si>
    <t>Pañuelo</t>
  </si>
  <si>
    <t>Chaqueta</t>
  </si>
  <si>
    <t>Falda</t>
  </si>
  <si>
    <t>Pijama</t>
  </si>
  <si>
    <t>Camison</t>
  </si>
  <si>
    <t>Amarillo</t>
  </si>
  <si>
    <t>Blanco</t>
  </si>
  <si>
    <t>Gris</t>
  </si>
  <si>
    <t>Rojo</t>
  </si>
  <si>
    <t>falda</t>
  </si>
  <si>
    <t>Ropajes S.L.</t>
  </si>
  <si>
    <t>Ateliere S.A.</t>
  </si>
  <si>
    <t>A_dept</t>
  </si>
  <si>
    <t>B_dept</t>
  </si>
  <si>
    <t>C_dept</t>
  </si>
  <si>
    <t>D_dept</t>
  </si>
  <si>
    <t>Departamento</t>
  </si>
  <si>
    <t xml:space="preserve">Departamento </t>
  </si>
  <si>
    <t>Bajo</t>
  </si>
  <si>
    <t>Medio</t>
  </si>
  <si>
    <t>Alto</t>
  </si>
  <si>
    <t>Alt0</t>
  </si>
  <si>
    <t>ID</t>
  </si>
  <si>
    <t xml:space="preserve">Edad </t>
  </si>
  <si>
    <t>Jornada(en horas)</t>
  </si>
  <si>
    <t>Ventas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</si>
  <si>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</si>
  <si>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</si>
  <si>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</si>
  <si>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</si>
  <si>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</si>
  <si>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</si>
  <si>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</si>
  <si>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</si>
  <si>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</si>
  <si>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</si>
  <si>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</si>
  <si>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</si>
  <si>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</si>
  <si>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</si>
  <si>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</si>
  <si>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Dept1</t>
  </si>
  <si>
    <t>Dept3</t>
  </si>
  <si>
    <t>Dept6</t>
  </si>
  <si>
    <t>Dept5</t>
  </si>
  <si>
    <t>Dept4</t>
  </si>
  <si>
    <t>Dept2</t>
  </si>
  <si>
    <t>4) Suma de las ventas realizadas</t>
  </si>
  <si>
    <t>3) Jornada media de los empleados</t>
  </si>
  <si>
    <t>2) Edad media de comerciales</t>
  </si>
  <si>
    <t>5) N° de  comerc. Dept1</t>
  </si>
  <si>
    <t xml:space="preserve">1) N°de comercilaes </t>
  </si>
  <si>
    <t>6) Media edad  Dept2</t>
  </si>
  <si>
    <t>7) Suma ventas Dept3</t>
  </si>
  <si>
    <t>9) Media ventas mayores de 40 años</t>
  </si>
  <si>
    <r>
      <t>10) Media de jornada de ventas &gt;1.500</t>
    </r>
    <r>
      <rPr>
        <b/>
        <sz val="11"/>
        <color theme="1"/>
        <rFont val="Calibri"/>
        <family val="2"/>
      </rPr>
      <t>€</t>
    </r>
  </si>
  <si>
    <r>
      <t>11) Suma ventas &gt;1.200</t>
    </r>
    <r>
      <rPr>
        <b/>
        <sz val="11"/>
        <color theme="1"/>
        <rFont val="Calibri"/>
        <family val="2"/>
      </rPr>
      <t>€</t>
    </r>
  </si>
  <si>
    <t>8) Suma ventas  Dept4 y Dept5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</si>
</sst>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;\-0.00\ "/>
    <numFmt numFmtId="165" formatCode="[$$-2C0A]\ #,##0.000"/>
    <numFmt numFmtId="166" formatCode="#,##0.000\ [$€-40A];\-#,##0.000\ [$€-40A]"/>
    <numFmt numFmtId="167" formatCode="_-* #,##0.00\ [$€-C0A]_-;\-* #,##0.00\ [$€-C0A]_-;_-* &quot;-&quot;??\ [$€-C0A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0" applyNumberForma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FD3E-2F39-4D35-B1F1-9436809FC622}">
  <dimension ref="A1:I35"/>
  <sheetViews>
    <sheetView topLeftCell="A15" workbookViewId="0">
      <selection activeCell="D34" sqref="D34:D35"/>
    </sheetView>
  </sheetViews>
  <sheetFormatPr baseColWidth="10" defaultRowHeight="15" x14ac:dyDescent="0.25"/>
  <cols>
    <col min="1" max="1" width="24.42578125" bestFit="1" customWidth="1"/>
    <col min="2" max="2" width="5.7109375" bestFit="1" customWidth="1"/>
    <col min="3" max="3" width="13.28515625" customWidth="1"/>
    <col min="4" max="4" width="10.85546875" customWidth="1"/>
    <col min="7" max="7" width="11.85546875" bestFit="1" customWidth="1"/>
  </cols>
  <sheetData>
    <row r="1" spans="1:9" ht="15.75" x14ac:dyDescent="0.25">
      <c r="A1" s="3" t="s">
        <v>1</v>
      </c>
      <c r="B1" s="3" t="s">
        <v>2</v>
      </c>
      <c r="C1" s="3" t="s">
        <v>3</v>
      </c>
      <c r="D1" s="3" t="s">
        <v>4</v>
      </c>
      <c r="F1" s="22" t="s">
        <v>28</v>
      </c>
      <c r="G1" s="22"/>
      <c r="H1" s="22"/>
    </row>
    <row r="2" spans="1:9" ht="15.75" x14ac:dyDescent="0.25">
      <c r="A2" s="2" t="s">
        <v>5</v>
      </c>
      <c r="B2" s="2" t="s">
        <v>14</v>
      </c>
      <c r="C2" s="2" t="s">
        <v>17</v>
      </c>
      <c r="D2" s="4">
        <v>6</v>
      </c>
      <c r="F2" s="7"/>
      <c r="G2" s="7"/>
      <c r="H2" s="7"/>
    </row>
    <row r="3" spans="1:9" ht="15.75" x14ac:dyDescent="0.25">
      <c r="A3" s="2" t="s">
        <v>6</v>
      </c>
      <c r="B3" s="2" t="s">
        <v>15</v>
      </c>
      <c r="C3" s="2" t="s">
        <v>18</v>
      </c>
      <c r="D3" s="4">
        <v>7</v>
      </c>
      <c r="F3" s="3" t="s">
        <v>29</v>
      </c>
      <c r="G3" s="3" t="s">
        <v>0</v>
      </c>
      <c r="H3" s="3" t="s">
        <v>30</v>
      </c>
    </row>
    <row r="4" spans="1:9" ht="15.75" x14ac:dyDescent="0.25">
      <c r="A4" s="2" t="s">
        <v>10</v>
      </c>
      <c r="B4" s="2" t="s">
        <v>16</v>
      </c>
      <c r="C4" s="2" t="s">
        <v>17</v>
      </c>
      <c r="D4" s="4">
        <v>8.5</v>
      </c>
      <c r="F4" s="1" t="str">
        <f>A4</f>
        <v>Raul</v>
      </c>
      <c r="G4" s="1" t="str">
        <f>VLOOKUP(A4,A2:D10,2,0)</f>
        <v>C</v>
      </c>
      <c r="H4" s="1">
        <f>VLOOKUP(A4,A2:D10,4,0)</f>
        <v>8.5</v>
      </c>
      <c r="I4" s="1"/>
    </row>
    <row r="5" spans="1:9" ht="15.75" x14ac:dyDescent="0.25">
      <c r="A5" s="2" t="s">
        <v>7</v>
      </c>
      <c r="B5" s="2" t="s">
        <v>14</v>
      </c>
      <c r="C5" s="2" t="s">
        <v>17</v>
      </c>
      <c r="D5" s="4">
        <v>6.5</v>
      </c>
    </row>
    <row r="6" spans="1:9" ht="15.75" x14ac:dyDescent="0.25">
      <c r="A6" s="2" t="s">
        <v>8</v>
      </c>
      <c r="B6" s="2" t="s">
        <v>14</v>
      </c>
      <c r="C6" s="2" t="s">
        <v>18</v>
      </c>
      <c r="D6" s="4">
        <v>9.5</v>
      </c>
    </row>
    <row r="7" spans="1:9" ht="15.75" x14ac:dyDescent="0.25">
      <c r="A7" s="2" t="s">
        <v>9</v>
      </c>
      <c r="B7" s="2" t="s">
        <v>15</v>
      </c>
      <c r="C7" s="2" t="s">
        <v>18</v>
      </c>
      <c r="D7" s="4">
        <v>8</v>
      </c>
    </row>
    <row r="8" spans="1:9" ht="15.75" x14ac:dyDescent="0.25">
      <c r="A8" s="2" t="s">
        <v>11</v>
      </c>
      <c r="B8" s="2" t="s">
        <v>15</v>
      </c>
      <c r="C8" s="2" t="s">
        <v>17</v>
      </c>
      <c r="D8" s="4">
        <v>7.5</v>
      </c>
    </row>
    <row r="9" spans="1:9" ht="15.75" x14ac:dyDescent="0.25">
      <c r="A9" s="2" t="s">
        <v>12</v>
      </c>
      <c r="B9" s="2" t="s">
        <v>16</v>
      </c>
      <c r="C9" s="2" t="s">
        <v>18</v>
      </c>
      <c r="D9" s="4">
        <v>6</v>
      </c>
    </row>
    <row r="10" spans="1:9" ht="15.75" x14ac:dyDescent="0.25">
      <c r="A10" s="2" t="s">
        <v>13</v>
      </c>
      <c r="B10" s="2" t="s">
        <v>16</v>
      </c>
      <c r="C10" s="2" t="s">
        <v>17</v>
      </c>
      <c r="D10" s="4">
        <v>5</v>
      </c>
    </row>
    <row r="11" spans="1:9" ht="15.75" x14ac:dyDescent="0.25">
      <c r="A11" s="2"/>
      <c r="B11" s="2"/>
      <c r="C11" s="2"/>
      <c r="D11" s="4"/>
    </row>
    <row r="12" spans="1:9" ht="15.75" x14ac:dyDescent="0.25">
      <c r="A12" s="3" t="s">
        <v>19</v>
      </c>
      <c r="D12" s="5">
        <f>AVERAGE(D2:D10)</f>
        <v>7.1111111111111107</v>
      </c>
      <c r="E12" s="6"/>
    </row>
    <row r="13" spans="1:9" ht="15.75" x14ac:dyDescent="0.25">
      <c r="A13" s="3" t="s">
        <v>20</v>
      </c>
      <c r="D13" s="5">
        <f>MAX(D2:D12)</f>
        <v>9.5</v>
      </c>
      <c r="E13" s="6"/>
    </row>
    <row r="14" spans="1:9" ht="15.75" x14ac:dyDescent="0.25">
      <c r="A14" s="3" t="s">
        <v>21</v>
      </c>
      <c r="D14" s="5">
        <f>MIN(D2:D13)</f>
        <v>5</v>
      </c>
      <c r="E14" s="6"/>
    </row>
    <row r="15" spans="1:9" ht="15.75" x14ac:dyDescent="0.25">
      <c r="A15" s="7"/>
      <c r="D15" s="6"/>
      <c r="E15" s="6"/>
    </row>
    <row r="16" spans="1:9" ht="15.75" customHeight="1" x14ac:dyDescent="0.25">
      <c r="A16" s="25" t="s">
        <v>22</v>
      </c>
      <c r="B16" s="20"/>
      <c r="C16" s="20"/>
      <c r="D16" s="20">
        <f>COUNT(D2:D10)</f>
        <v>9</v>
      </c>
    </row>
    <row r="17" spans="1:4" x14ac:dyDescent="0.25">
      <c r="A17" s="26"/>
      <c r="B17" s="20"/>
      <c r="C17" s="20"/>
      <c r="D17" s="20"/>
    </row>
    <row r="18" spans="1:4" x14ac:dyDescent="0.25">
      <c r="A18" s="7"/>
    </row>
    <row r="19" spans="1:4" x14ac:dyDescent="0.25">
      <c r="A19" s="23" t="s">
        <v>24</v>
      </c>
      <c r="B19" s="20"/>
      <c r="C19" s="20"/>
      <c r="D19" s="21">
        <f>AVERAGEIF(C2:C10,"CIENCIAS",D2:D10)</f>
        <v>7.625</v>
      </c>
    </row>
    <row r="20" spans="1:4" x14ac:dyDescent="0.25">
      <c r="A20" s="24"/>
      <c r="B20" s="20"/>
      <c r="C20" s="20"/>
      <c r="D20" s="21"/>
    </row>
    <row r="21" spans="1:4" x14ac:dyDescent="0.25">
      <c r="A21" s="7"/>
    </row>
    <row r="22" spans="1:4" x14ac:dyDescent="0.25">
      <c r="A22" s="23" t="s">
        <v>23</v>
      </c>
      <c r="B22" s="20"/>
      <c r="C22" s="20"/>
      <c r="D22" s="20">
        <f>AVERAGEIF(C2:C10,"LETRAS",D2:D10)</f>
        <v>6.7</v>
      </c>
    </row>
    <row r="23" spans="1:4" x14ac:dyDescent="0.25">
      <c r="A23" s="24"/>
      <c r="B23" s="20"/>
      <c r="C23" s="20"/>
      <c r="D23" s="20"/>
    </row>
    <row r="24" spans="1:4" x14ac:dyDescent="0.25">
      <c r="A24" s="7"/>
    </row>
    <row r="25" spans="1:4" x14ac:dyDescent="0.25">
      <c r="A25" s="23" t="s">
        <v>25</v>
      </c>
      <c r="B25" s="20"/>
      <c r="C25" s="20"/>
      <c r="D25" s="21">
        <f>AVERAGEIF(B2:B10,"A",D2:D10)</f>
        <v>7.333333333333333</v>
      </c>
    </row>
    <row r="26" spans="1:4" x14ac:dyDescent="0.25">
      <c r="A26" s="24"/>
      <c r="B26" s="20"/>
      <c r="C26" s="20"/>
      <c r="D26" s="21"/>
    </row>
    <row r="27" spans="1:4" x14ac:dyDescent="0.25">
      <c r="A27" s="7"/>
    </row>
    <row r="28" spans="1:4" x14ac:dyDescent="0.25">
      <c r="A28" s="23" t="s">
        <v>26</v>
      </c>
      <c r="B28" s="20"/>
      <c r="C28" s="20"/>
      <c r="D28" s="20">
        <f>AVERAGEIF(B2:B10,"B",D2:D10)</f>
        <v>7.5</v>
      </c>
    </row>
    <row r="29" spans="1:4" x14ac:dyDescent="0.25">
      <c r="A29" s="24"/>
      <c r="B29" s="20"/>
      <c r="C29" s="20"/>
      <c r="D29" s="20"/>
    </row>
    <row r="30" spans="1:4" x14ac:dyDescent="0.25">
      <c r="A30" s="7"/>
    </row>
    <row r="31" spans="1:4" x14ac:dyDescent="0.25">
      <c r="A31" s="23" t="s">
        <v>27</v>
      </c>
      <c r="B31" s="20"/>
      <c r="C31" s="20"/>
      <c r="D31" s="20">
        <f>AVERAGEIF(B2:B10,"C",D2:D10)</f>
        <v>6.5</v>
      </c>
    </row>
    <row r="32" spans="1:4" x14ac:dyDescent="0.25">
      <c r="A32" s="24"/>
      <c r="B32" s="20"/>
      <c r="C32" s="20"/>
      <c r="D32" s="20"/>
    </row>
    <row r="33" spans="1:4" x14ac:dyDescent="0.25">
      <c r="A33" s="7"/>
    </row>
    <row r="34" spans="1:4" x14ac:dyDescent="0.25">
      <c r="A34" s="23" t="s">
        <v>31</v>
      </c>
      <c r="B34" s="20"/>
      <c r="C34" s="20"/>
      <c r="D34" s="20">
        <f>COUNTIF(D2:D10,"&gt;=7")</f>
        <v>5</v>
      </c>
    </row>
    <row r="35" spans="1:4" x14ac:dyDescent="0.25">
      <c r="A35" s="24"/>
      <c r="B35" s="20"/>
      <c r="C35" s="20"/>
      <c r="D35" s="20"/>
    </row>
  </sheetData>
  <mergeCells count="29">
    <mergeCell ref="A34:A35"/>
    <mergeCell ref="B34:B35"/>
    <mergeCell ref="C34:C35"/>
    <mergeCell ref="D34:D35"/>
    <mergeCell ref="C28:C29"/>
    <mergeCell ref="D28:D29"/>
    <mergeCell ref="B31:B32"/>
    <mergeCell ref="C31:C32"/>
    <mergeCell ref="D31:D32"/>
    <mergeCell ref="A31:A32"/>
    <mergeCell ref="B16:B17"/>
    <mergeCell ref="C16:C17"/>
    <mergeCell ref="D16:D17"/>
    <mergeCell ref="D19:D20"/>
    <mergeCell ref="C19:C20"/>
    <mergeCell ref="B19:B20"/>
    <mergeCell ref="B22:B23"/>
    <mergeCell ref="C22:C23"/>
    <mergeCell ref="D22:D23"/>
    <mergeCell ref="A16:A17"/>
    <mergeCell ref="A19:A20"/>
    <mergeCell ref="A22:A23"/>
    <mergeCell ref="A25:A26"/>
    <mergeCell ref="A28:A29"/>
    <mergeCell ref="B25:B26"/>
    <mergeCell ref="C25:C26"/>
    <mergeCell ref="D25:D26"/>
    <mergeCell ref="B28:B29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A530-F71D-4D17-8F19-0BEFFEDAB96B}">
  <dimension ref="A1:E20"/>
  <sheetViews>
    <sheetView workbookViewId="0">
      <selection activeCell="B19" sqref="B19"/>
    </sheetView>
  </sheetViews>
  <sheetFormatPr baseColWidth="10" defaultRowHeight="15" x14ac:dyDescent="0.25"/>
  <cols>
    <col min="2" max="2" width="17.7109375" bestFit="1" customWidth="1"/>
  </cols>
  <sheetData>
    <row r="1" spans="1:5" x14ac:dyDescent="0.25">
      <c r="B1" s="8" t="s">
        <v>33</v>
      </c>
      <c r="C1" s="8" t="s">
        <v>34</v>
      </c>
      <c r="D1" s="8" t="s">
        <v>32</v>
      </c>
    </row>
    <row r="2" spans="1:5" x14ac:dyDescent="0.25">
      <c r="A2" s="7" t="s">
        <v>35</v>
      </c>
      <c r="B2" s="1">
        <v>187</v>
      </c>
      <c r="C2" s="1">
        <v>167</v>
      </c>
      <c r="D2" s="1">
        <v>198</v>
      </c>
      <c r="E2" s="1"/>
    </row>
    <row r="3" spans="1:5" x14ac:dyDescent="0.25">
      <c r="A3" s="7" t="s">
        <v>36</v>
      </c>
      <c r="B3" s="1">
        <v>30</v>
      </c>
      <c r="C3" s="1">
        <v>56</v>
      </c>
      <c r="D3" s="1">
        <v>39</v>
      </c>
      <c r="E3" s="1"/>
    </row>
    <row r="4" spans="1:5" x14ac:dyDescent="0.25">
      <c r="A4" s="7" t="s">
        <v>37</v>
      </c>
      <c r="B4" s="1">
        <v>35</v>
      </c>
      <c r="C4" s="1">
        <v>40</v>
      </c>
      <c r="D4" s="1">
        <v>45</v>
      </c>
      <c r="E4" s="1"/>
    </row>
    <row r="5" spans="1:5" x14ac:dyDescent="0.25">
      <c r="A5" s="7" t="s">
        <v>38</v>
      </c>
      <c r="B5" s="1">
        <v>40</v>
      </c>
      <c r="C5" s="1">
        <v>47</v>
      </c>
      <c r="D5" s="1">
        <v>43</v>
      </c>
      <c r="E5" s="1"/>
    </row>
    <row r="6" spans="1:5" x14ac:dyDescent="0.25">
      <c r="A6" s="7" t="s">
        <v>39</v>
      </c>
      <c r="B6" s="1">
        <v>87</v>
      </c>
      <c r="C6" s="1">
        <v>69</v>
      </c>
      <c r="D6" s="1">
        <v>99</v>
      </c>
      <c r="E6" s="1"/>
    </row>
    <row r="7" spans="1:5" x14ac:dyDescent="0.25">
      <c r="A7" s="7" t="s">
        <v>40</v>
      </c>
      <c r="B7" s="1" t="s">
        <v>42</v>
      </c>
      <c r="C7" s="1" t="s">
        <v>43</v>
      </c>
      <c r="D7" s="1" t="s">
        <v>44</v>
      </c>
      <c r="E7" s="1"/>
    </row>
    <row r="8" spans="1:5" x14ac:dyDescent="0.25">
      <c r="A8" s="7" t="s">
        <v>41</v>
      </c>
      <c r="B8" s="1" t="s">
        <v>45</v>
      </c>
      <c r="C8" s="1" t="s">
        <v>58</v>
      </c>
      <c r="D8" s="1" t="s">
        <v>46</v>
      </c>
      <c r="E8" s="1"/>
    </row>
    <row r="9" spans="1:5" x14ac:dyDescent="0.25">
      <c r="A9" s="7"/>
      <c r="B9" s="1"/>
      <c r="C9" s="1"/>
      <c r="D9" s="1"/>
      <c r="E9" s="1"/>
    </row>
    <row r="10" spans="1:5" x14ac:dyDescent="0.25">
      <c r="A10" s="7" t="s">
        <v>57</v>
      </c>
      <c r="B10" s="1"/>
      <c r="C10" s="1"/>
      <c r="D10" s="1"/>
      <c r="E10" s="1"/>
    </row>
    <row r="11" spans="1:5" x14ac:dyDescent="0.25">
      <c r="A11" s="8" t="s">
        <v>47</v>
      </c>
      <c r="B11" s="1">
        <f>IF(B2&gt;180,C2,D2)</f>
        <v>167</v>
      </c>
    </row>
    <row r="12" spans="1:5" x14ac:dyDescent="0.25">
      <c r="A12" s="8" t="s">
        <v>48</v>
      </c>
      <c r="B12" s="1" t="str">
        <f>IF(B8="Castaño",C8,"Otro")</f>
        <v>Otro</v>
      </c>
    </row>
    <row r="13" spans="1:5" x14ac:dyDescent="0.25">
      <c r="A13" s="8" t="s">
        <v>49</v>
      </c>
      <c r="B13" s="1" t="str">
        <f>IF(B6&gt;C6,B7,C7)</f>
        <v>Verde</v>
      </c>
    </row>
    <row r="14" spans="1:5" x14ac:dyDescent="0.25">
      <c r="A14" s="8" t="s">
        <v>50</v>
      </c>
      <c r="B14" s="1">
        <f>IF(D3&gt;B3,D3+B3,D3+B3/2)</f>
        <v>69</v>
      </c>
    </row>
    <row r="15" spans="1:5" x14ac:dyDescent="0.25">
      <c r="A15" s="8" t="s">
        <v>51</v>
      </c>
      <c r="B15" s="1" t="str" cm="1">
        <f t="array" ref="B15">IF(OR(B8:C8="Rubio"),"OK","NO OK")</f>
        <v>OK</v>
      </c>
    </row>
    <row r="16" spans="1:5" x14ac:dyDescent="0.25">
      <c r="A16" s="8" t="s">
        <v>52</v>
      </c>
      <c r="B16" s="1">
        <f>IF(C5&gt;C4,C2,C7)</f>
        <v>167</v>
      </c>
    </row>
    <row r="17" spans="1:2" x14ac:dyDescent="0.25">
      <c r="A17" s="8" t="s">
        <v>53</v>
      </c>
      <c r="B17" s="1" t="str">
        <f>IF(AND(B7,C7="VERDE"),"Azul","Verde")</f>
        <v>Verde</v>
      </c>
    </row>
    <row r="18" spans="1:2" x14ac:dyDescent="0.25">
      <c r="A18" s="8" t="s">
        <v>54</v>
      </c>
      <c r="B18" s="1" t="str">
        <f>IF(AND(B6,C6,D6&gt;100),"MAS DE 100","MENOS DE 100")</f>
        <v>MENOS DE 100</v>
      </c>
    </row>
    <row r="19" spans="1:2" x14ac:dyDescent="0.25">
      <c r="A19" s="8" t="s">
        <v>55</v>
      </c>
      <c r="B19" s="1" t="str">
        <f>IF(AND(B2&gt;180,C2&gt;160),"ALTOS","NO CLASIFICADOS")</f>
        <v>ALTOS</v>
      </c>
    </row>
    <row r="20" spans="1:2" x14ac:dyDescent="0.25">
      <c r="A20" s="8" t="s">
        <v>56</v>
      </c>
      <c r="B20" s="1" t="str">
        <f>IF(AND(B2&gt;180,C2&lt;180),"JUAN ES MAS ALTO","JUAN ES MAS BAJO")</f>
        <v>JUAN ES MAS ALTO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5D40-E5FF-402C-886B-24A7535BA55A}">
  <dimension ref="A1:N86"/>
  <sheetViews>
    <sheetView tabSelected="1" topLeftCell="A7" zoomScaleNormal="100" workbookViewId="0">
      <selection activeCell="N2" sqref="N2"/>
    </sheetView>
  </sheetViews>
  <sheetFormatPr baseColWidth="10" defaultRowHeight="15" x14ac:dyDescent="0.25"/>
  <cols>
    <col min="1" max="1" width="45.7109375" bestFit="1" customWidth="1"/>
    <col min="2" max="2" width="20.7109375" customWidth="1"/>
    <col min="3" max="3" width="13.85546875" bestFit="1" customWidth="1"/>
    <col min="4" max="4" width="17" bestFit="1" customWidth="1"/>
    <col min="5" max="5" width="8.42578125" bestFit="1" customWidth="1"/>
    <col min="11" max="11" width="8.85546875" customWidth="1"/>
    <col min="12" max="12" width="10.140625" customWidth="1"/>
    <col min="13" max="13" width="16.5703125" customWidth="1"/>
    <col min="14" max="14" width="16" customWidth="1"/>
  </cols>
  <sheetData>
    <row r="1" spans="1:14" x14ac:dyDescent="0.25">
      <c r="A1" s="11" t="s">
        <v>59</v>
      </c>
      <c r="B1" s="11" t="s">
        <v>60</v>
      </c>
      <c r="C1" s="11"/>
      <c r="D1" s="11" t="s">
        <v>59</v>
      </c>
      <c r="E1" s="11" t="s">
        <v>61</v>
      </c>
      <c r="F1" s="11" t="s">
        <v>62</v>
      </c>
      <c r="G1" s="11" t="s">
        <v>63</v>
      </c>
      <c r="H1" s="11"/>
      <c r="I1" s="11" t="s">
        <v>60</v>
      </c>
      <c r="J1" s="11" t="s">
        <v>64</v>
      </c>
      <c r="K1" s="11"/>
      <c r="L1" s="11" t="s">
        <v>59</v>
      </c>
      <c r="M1" s="11" t="s">
        <v>65</v>
      </c>
      <c r="N1" s="11" t="s">
        <v>66</v>
      </c>
    </row>
    <row r="2" spans="1:14" x14ac:dyDescent="0.25">
      <c r="A2" s="1" t="s">
        <v>67</v>
      </c>
      <c r="B2" s="1" t="s">
        <v>82</v>
      </c>
      <c r="C2" s="20"/>
      <c r="D2" s="1" t="s">
        <v>69</v>
      </c>
      <c r="E2" s="1">
        <v>300</v>
      </c>
      <c r="F2" s="10"/>
      <c r="G2" s="1" t="s">
        <v>97</v>
      </c>
      <c r="H2" s="20"/>
      <c r="I2" s="1" t="s">
        <v>89</v>
      </c>
      <c r="J2" s="1" t="s">
        <v>102</v>
      </c>
      <c r="K2" s="20"/>
      <c r="L2" s="1" t="s">
        <v>67</v>
      </c>
      <c r="M2" s="1" t="s">
        <v>104</v>
      </c>
      <c r="N2" s="10"/>
    </row>
    <row r="3" spans="1:14" x14ac:dyDescent="0.25">
      <c r="A3" s="1" t="s">
        <v>68</v>
      </c>
      <c r="B3" s="1" t="s">
        <v>83</v>
      </c>
      <c r="C3" s="20"/>
      <c r="D3" s="1" t="s">
        <v>76</v>
      </c>
      <c r="E3" s="1">
        <v>900</v>
      </c>
      <c r="F3" s="10"/>
      <c r="G3" s="1" t="s">
        <v>97</v>
      </c>
      <c r="H3" s="20"/>
      <c r="I3" s="1" t="s">
        <v>90</v>
      </c>
      <c r="J3" s="1" t="s">
        <v>103</v>
      </c>
      <c r="K3" s="20"/>
      <c r="L3" s="1" t="s">
        <v>68</v>
      </c>
      <c r="M3" s="1" t="s">
        <v>105</v>
      </c>
      <c r="N3" s="10"/>
    </row>
    <row r="4" spans="1:14" x14ac:dyDescent="0.25">
      <c r="A4" s="1" t="s">
        <v>69</v>
      </c>
      <c r="B4" s="1" t="s">
        <v>84</v>
      </c>
      <c r="C4" s="20"/>
      <c r="D4" s="1" t="s">
        <v>78</v>
      </c>
      <c r="E4" s="1">
        <v>600</v>
      </c>
      <c r="F4" s="10"/>
      <c r="G4" s="1" t="s">
        <v>44</v>
      </c>
      <c r="H4" s="20"/>
      <c r="I4" s="1" t="s">
        <v>85</v>
      </c>
      <c r="J4" s="1" t="s">
        <v>102</v>
      </c>
      <c r="K4" s="20"/>
      <c r="L4" s="1" t="s">
        <v>69</v>
      </c>
      <c r="M4" s="1" t="s">
        <v>106</v>
      </c>
      <c r="N4" s="10"/>
    </row>
    <row r="5" spans="1:14" x14ac:dyDescent="0.25">
      <c r="A5" s="1" t="s">
        <v>70</v>
      </c>
      <c r="B5" s="1" t="s">
        <v>85</v>
      </c>
      <c r="C5" s="20"/>
      <c r="D5" s="1" t="s">
        <v>70</v>
      </c>
      <c r="E5" s="1">
        <v>500</v>
      </c>
      <c r="F5" s="10"/>
      <c r="G5" s="1" t="s">
        <v>98</v>
      </c>
      <c r="H5" s="20"/>
      <c r="I5" s="1" t="s">
        <v>96</v>
      </c>
      <c r="J5" s="1" t="s">
        <v>103</v>
      </c>
      <c r="K5" s="20"/>
      <c r="L5" s="1" t="s">
        <v>70</v>
      </c>
      <c r="M5" s="1" t="s">
        <v>107</v>
      </c>
      <c r="N5" s="10"/>
    </row>
    <row r="6" spans="1:14" x14ac:dyDescent="0.25">
      <c r="A6" s="1" t="s">
        <v>71</v>
      </c>
      <c r="B6" s="1" t="s">
        <v>86</v>
      </c>
      <c r="C6" s="20"/>
      <c r="D6" s="1" t="s">
        <v>80</v>
      </c>
      <c r="E6" s="1">
        <v>500</v>
      </c>
      <c r="F6" s="10"/>
      <c r="G6" s="1" t="s">
        <v>98</v>
      </c>
      <c r="H6" s="20"/>
      <c r="I6" s="1" t="s">
        <v>93</v>
      </c>
      <c r="J6" s="1" t="s">
        <v>103</v>
      </c>
      <c r="K6" s="20"/>
      <c r="L6" s="1" t="s">
        <v>71</v>
      </c>
      <c r="M6" s="1" t="s">
        <v>104</v>
      </c>
      <c r="N6" s="10"/>
    </row>
    <row r="7" spans="1:14" x14ac:dyDescent="0.25">
      <c r="A7" s="1" t="s">
        <v>72</v>
      </c>
      <c r="B7" s="1" t="s">
        <v>87</v>
      </c>
      <c r="C7" s="20"/>
      <c r="D7" s="1" t="s">
        <v>71</v>
      </c>
      <c r="E7" s="1">
        <v>600</v>
      </c>
      <c r="F7" s="10"/>
      <c r="G7" s="1" t="s">
        <v>99</v>
      </c>
      <c r="H7" s="20"/>
      <c r="I7" s="1" t="s">
        <v>101</v>
      </c>
      <c r="J7" s="1" t="s">
        <v>103</v>
      </c>
      <c r="K7" s="20"/>
      <c r="L7" s="1" t="s">
        <v>72</v>
      </c>
      <c r="M7" s="1" t="s">
        <v>105</v>
      </c>
      <c r="N7" s="10"/>
    </row>
    <row r="8" spans="1:14" x14ac:dyDescent="0.25">
      <c r="A8" s="1" t="s">
        <v>73</v>
      </c>
      <c r="B8" s="1" t="s">
        <v>89</v>
      </c>
      <c r="C8" s="20"/>
      <c r="D8" s="1" t="s">
        <v>74</v>
      </c>
      <c r="E8" s="1">
        <v>1000</v>
      </c>
      <c r="F8" s="10"/>
      <c r="G8" s="1" t="s">
        <v>99</v>
      </c>
      <c r="H8" s="20"/>
      <c r="I8" s="1" t="s">
        <v>83</v>
      </c>
      <c r="J8" s="1" t="s">
        <v>102</v>
      </c>
      <c r="K8" s="20"/>
      <c r="L8" s="1" t="s">
        <v>73</v>
      </c>
      <c r="M8" s="1" t="s">
        <v>104</v>
      </c>
      <c r="N8" s="10"/>
    </row>
    <row r="9" spans="1:14" x14ac:dyDescent="0.25">
      <c r="A9" s="1" t="s">
        <v>74</v>
      </c>
      <c r="B9" s="1" t="s">
        <v>88</v>
      </c>
      <c r="C9" s="20"/>
      <c r="D9" s="1" t="s">
        <v>67</v>
      </c>
      <c r="E9" s="1">
        <v>900</v>
      </c>
      <c r="F9" s="10"/>
      <c r="G9" s="1" t="s">
        <v>100</v>
      </c>
      <c r="H9" s="20"/>
      <c r="I9" s="1" t="s">
        <v>84</v>
      </c>
      <c r="J9" s="1" t="s">
        <v>102</v>
      </c>
      <c r="K9" s="20"/>
      <c r="L9" s="1" t="s">
        <v>74</v>
      </c>
      <c r="M9" s="1" t="s">
        <v>104</v>
      </c>
      <c r="N9" s="10"/>
    </row>
    <row r="10" spans="1:14" x14ac:dyDescent="0.25">
      <c r="A10" s="1" t="s">
        <v>75</v>
      </c>
      <c r="B10" s="1" t="s">
        <v>90</v>
      </c>
      <c r="C10" s="20"/>
      <c r="D10" s="1" t="s">
        <v>72</v>
      </c>
      <c r="E10" s="1">
        <v>800</v>
      </c>
      <c r="F10" s="10"/>
      <c r="G10" s="1" t="s">
        <v>100</v>
      </c>
      <c r="H10" s="20"/>
      <c r="I10" s="1" t="s">
        <v>87</v>
      </c>
      <c r="J10" s="1" t="s">
        <v>102</v>
      </c>
      <c r="K10" s="20"/>
      <c r="L10" s="1" t="s">
        <v>75</v>
      </c>
      <c r="M10" s="1" t="s">
        <v>106</v>
      </c>
      <c r="N10" s="10"/>
    </row>
    <row r="11" spans="1:14" x14ac:dyDescent="0.25">
      <c r="A11" s="1" t="s">
        <v>76</v>
      </c>
      <c r="B11" s="1" t="s">
        <v>91</v>
      </c>
      <c r="C11" s="20"/>
      <c r="D11" s="1" t="s">
        <v>75</v>
      </c>
      <c r="E11" s="1">
        <v>700</v>
      </c>
      <c r="F11" s="10"/>
      <c r="G11" s="1" t="s">
        <v>100</v>
      </c>
      <c r="H11" s="20"/>
      <c r="I11" s="1" t="s">
        <v>82</v>
      </c>
      <c r="J11" s="1" t="s">
        <v>102</v>
      </c>
      <c r="K11" s="20"/>
      <c r="L11" s="1" t="s">
        <v>76</v>
      </c>
      <c r="M11" s="1" t="s">
        <v>107</v>
      </c>
      <c r="N11" s="10"/>
    </row>
    <row r="12" spans="1:14" x14ac:dyDescent="0.25">
      <c r="A12" s="1" t="s">
        <v>77</v>
      </c>
      <c r="B12" s="1" t="s">
        <v>92</v>
      </c>
      <c r="C12" s="20"/>
      <c r="D12" s="1" t="s">
        <v>79</v>
      </c>
      <c r="E12" s="1">
        <v>100</v>
      </c>
      <c r="F12" s="10"/>
      <c r="G12" s="1" t="s">
        <v>100</v>
      </c>
      <c r="H12" s="20"/>
      <c r="I12" s="1" t="s">
        <v>91</v>
      </c>
      <c r="J12" s="1" t="s">
        <v>103</v>
      </c>
      <c r="K12" s="20"/>
      <c r="L12" s="1" t="s">
        <v>77</v>
      </c>
      <c r="M12" s="1" t="s">
        <v>107</v>
      </c>
      <c r="N12" s="10"/>
    </row>
    <row r="13" spans="1:14" x14ac:dyDescent="0.25">
      <c r="A13" s="1" t="s">
        <v>78</v>
      </c>
      <c r="B13" s="1" t="s">
        <v>93</v>
      </c>
      <c r="C13" s="20"/>
      <c r="D13" s="1" t="s">
        <v>68</v>
      </c>
      <c r="E13" s="1">
        <v>100</v>
      </c>
      <c r="F13" s="10"/>
      <c r="G13" s="1" t="s">
        <v>42</v>
      </c>
      <c r="H13" s="20"/>
      <c r="I13" s="1" t="s">
        <v>88</v>
      </c>
      <c r="J13" s="1" t="s">
        <v>102</v>
      </c>
      <c r="K13" s="20"/>
      <c r="L13" s="1" t="s">
        <v>78</v>
      </c>
      <c r="M13" s="1" t="s">
        <v>106</v>
      </c>
      <c r="N13" s="10"/>
    </row>
    <row r="14" spans="1:14" x14ac:dyDescent="0.25">
      <c r="A14" s="1" t="s">
        <v>79</v>
      </c>
      <c r="B14" s="1" t="s">
        <v>94</v>
      </c>
      <c r="C14" s="20"/>
      <c r="D14" s="1" t="s">
        <v>73</v>
      </c>
      <c r="E14" s="1">
        <v>800</v>
      </c>
      <c r="F14" s="10"/>
      <c r="G14" s="1" t="s">
        <v>42</v>
      </c>
      <c r="H14" s="20"/>
      <c r="I14" s="1" t="s">
        <v>92</v>
      </c>
      <c r="J14" s="1" t="s">
        <v>103</v>
      </c>
      <c r="K14" s="20"/>
      <c r="L14" s="1" t="s">
        <v>79</v>
      </c>
      <c r="M14" s="1" t="s">
        <v>105</v>
      </c>
      <c r="N14" s="10"/>
    </row>
    <row r="15" spans="1:14" x14ac:dyDescent="0.25">
      <c r="A15" s="1" t="s">
        <v>80</v>
      </c>
      <c r="B15" s="1" t="s">
        <v>95</v>
      </c>
      <c r="C15" s="20"/>
      <c r="D15" s="1" t="s">
        <v>77</v>
      </c>
      <c r="E15" s="1">
        <v>700</v>
      </c>
      <c r="F15" s="10"/>
      <c r="G15" s="1" t="s">
        <v>42</v>
      </c>
      <c r="H15" s="20"/>
      <c r="I15" s="1" t="s">
        <v>95</v>
      </c>
      <c r="J15" s="1" t="s">
        <v>103</v>
      </c>
      <c r="K15" s="20"/>
      <c r="L15" s="1" t="s">
        <v>80</v>
      </c>
      <c r="M15" s="1" t="s">
        <v>105</v>
      </c>
      <c r="N15" s="10"/>
    </row>
    <row r="16" spans="1:14" x14ac:dyDescent="0.25">
      <c r="A16" s="1" t="s">
        <v>81</v>
      </c>
      <c r="B16" s="1" t="s">
        <v>96</v>
      </c>
      <c r="C16" s="20"/>
      <c r="D16" s="1" t="s">
        <v>81</v>
      </c>
      <c r="E16" s="1">
        <v>700</v>
      </c>
      <c r="F16" s="10"/>
      <c r="G16" s="1" t="s">
        <v>42</v>
      </c>
      <c r="H16" s="20"/>
      <c r="I16" s="1" t="s">
        <v>86</v>
      </c>
      <c r="J16" s="1" t="s">
        <v>102</v>
      </c>
      <c r="K16" s="20"/>
      <c r="L16" s="1" t="s">
        <v>81</v>
      </c>
      <c r="M16" s="1" t="s">
        <v>104</v>
      </c>
      <c r="N16" s="10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0" spans="1:14" x14ac:dyDescent="0.25">
      <c r="A20" s="12" t="s">
        <v>108</v>
      </c>
      <c r="B20" s="12" t="s">
        <v>66</v>
      </c>
      <c r="C20" s="12"/>
      <c r="D20" s="12" t="s">
        <v>109</v>
      </c>
      <c r="E20" s="12" t="s">
        <v>66</v>
      </c>
    </row>
    <row r="21" spans="1:14" x14ac:dyDescent="0.25">
      <c r="A21" s="1" t="s">
        <v>104</v>
      </c>
      <c r="B21" s="13">
        <v>100</v>
      </c>
      <c r="C21" s="1"/>
      <c r="D21" s="1">
        <v>100</v>
      </c>
      <c r="E21" s="1" t="s">
        <v>110</v>
      </c>
      <c r="N21" s="1"/>
    </row>
    <row r="22" spans="1:14" x14ac:dyDescent="0.25">
      <c r="A22" s="1" t="s">
        <v>105</v>
      </c>
      <c r="B22" s="13">
        <v>50</v>
      </c>
      <c r="C22" s="1"/>
      <c r="D22" s="1">
        <v>200</v>
      </c>
      <c r="E22" s="1" t="s">
        <v>110</v>
      </c>
    </row>
    <row r="23" spans="1:14" x14ac:dyDescent="0.25">
      <c r="A23" s="1" t="s">
        <v>106</v>
      </c>
      <c r="B23" s="13">
        <v>75</v>
      </c>
      <c r="C23" s="1"/>
      <c r="D23" s="1">
        <v>300</v>
      </c>
      <c r="E23" s="1" t="s">
        <v>110</v>
      </c>
    </row>
    <row r="24" spans="1:14" x14ac:dyDescent="0.25">
      <c r="A24" s="1" t="s">
        <v>107</v>
      </c>
      <c r="B24" s="13">
        <v>20</v>
      </c>
      <c r="C24" s="1"/>
      <c r="D24" s="1">
        <v>400</v>
      </c>
      <c r="E24" s="1" t="s">
        <v>111</v>
      </c>
    </row>
    <row r="25" spans="1:14" x14ac:dyDescent="0.25">
      <c r="A25" s="1"/>
      <c r="B25" s="1"/>
      <c r="C25" s="1"/>
      <c r="D25" s="1">
        <v>500</v>
      </c>
      <c r="E25" s="1" t="s">
        <v>111</v>
      </c>
    </row>
    <row r="26" spans="1:14" x14ac:dyDescent="0.25">
      <c r="A26" s="1"/>
      <c r="B26" s="1"/>
      <c r="C26" s="1"/>
      <c r="D26" s="1">
        <v>600</v>
      </c>
      <c r="E26" s="1" t="s">
        <v>111</v>
      </c>
    </row>
    <row r="27" spans="1:14" x14ac:dyDescent="0.25">
      <c r="A27" s="1"/>
      <c r="B27" s="1"/>
      <c r="C27" s="1"/>
      <c r="D27" s="1">
        <v>700</v>
      </c>
      <c r="E27" s="1" t="s">
        <v>111</v>
      </c>
    </row>
    <row r="28" spans="1:14" x14ac:dyDescent="0.25">
      <c r="A28" s="1"/>
      <c r="B28" s="1"/>
      <c r="C28" s="1"/>
      <c r="D28" s="1">
        <v>800</v>
      </c>
      <c r="E28" s="1" t="s">
        <v>112</v>
      </c>
    </row>
    <row r="29" spans="1:14" x14ac:dyDescent="0.25">
      <c r="A29" s="1"/>
      <c r="B29" s="1"/>
      <c r="C29" s="1"/>
      <c r="D29" s="1">
        <v>900</v>
      </c>
      <c r="E29" s="1" t="s">
        <v>113</v>
      </c>
    </row>
    <row r="30" spans="1:14" x14ac:dyDescent="0.25">
      <c r="A30" s="1"/>
      <c r="B30" s="1"/>
      <c r="C30" s="1"/>
      <c r="D30" s="1">
        <v>1000</v>
      </c>
      <c r="E30" s="1" t="s">
        <v>112</v>
      </c>
    </row>
    <row r="31" spans="1:14" x14ac:dyDescent="0.25">
      <c r="A31" s="1"/>
      <c r="B31" s="1"/>
      <c r="C31" s="1"/>
      <c r="D31" s="1"/>
      <c r="E31" s="1"/>
    </row>
    <row r="33" spans="1:7" x14ac:dyDescent="0.25">
      <c r="A33" s="12" t="s">
        <v>59</v>
      </c>
      <c r="B33" s="12" t="s">
        <v>60</v>
      </c>
      <c r="C33" s="12" t="s">
        <v>61</v>
      </c>
      <c r="D33" s="12" t="s">
        <v>62</v>
      </c>
      <c r="E33" s="12" t="s">
        <v>63</v>
      </c>
      <c r="F33" s="12" t="s">
        <v>64</v>
      </c>
      <c r="G33" s="12" t="s">
        <v>66</v>
      </c>
    </row>
    <row r="34" spans="1:7" x14ac:dyDescent="0.25">
      <c r="A34" t="s">
        <v>68</v>
      </c>
      <c r="B34" s="9"/>
      <c r="C34" s="9"/>
      <c r="D34" s="9"/>
      <c r="E34" s="9"/>
      <c r="F34" s="9"/>
      <c r="G34" s="9"/>
    </row>
    <row r="35" spans="1:7" x14ac:dyDescent="0.25">
      <c r="A35" t="s">
        <v>78</v>
      </c>
      <c r="B35" s="9"/>
      <c r="C35" s="9"/>
      <c r="D35" s="9"/>
      <c r="E35" s="9"/>
      <c r="F35" s="9"/>
      <c r="G35" s="9"/>
    </row>
    <row r="38" spans="1:7" x14ac:dyDescent="0.25">
      <c r="A38" s="12" t="s">
        <v>114</v>
      </c>
      <c r="B38" s="12" t="s">
        <v>115</v>
      </c>
      <c r="C38" s="12" t="s">
        <v>108</v>
      </c>
      <c r="D38" s="12" t="s">
        <v>116</v>
      </c>
      <c r="E38" s="12" t="s">
        <v>117</v>
      </c>
    </row>
    <row r="39" spans="1:7" x14ac:dyDescent="0.25">
      <c r="A39" s="1" t="s">
        <v>118</v>
      </c>
      <c r="B39" s="1">
        <v>50</v>
      </c>
      <c r="C39" s="1" t="s">
        <v>133</v>
      </c>
      <c r="D39" s="1">
        <v>7</v>
      </c>
      <c r="E39" s="14">
        <v>1.05</v>
      </c>
      <c r="F39" s="1"/>
    </row>
    <row r="40" spans="1:7" x14ac:dyDescent="0.25">
      <c r="A40" s="1" t="s">
        <v>119</v>
      </c>
      <c r="B40" s="1">
        <v>49</v>
      </c>
      <c r="C40" s="1" t="s">
        <v>134</v>
      </c>
      <c r="D40" s="1">
        <v>6</v>
      </c>
      <c r="E40" s="14">
        <v>1.83</v>
      </c>
      <c r="F40" s="1"/>
    </row>
    <row r="41" spans="1:7" x14ac:dyDescent="0.25">
      <c r="A41" s="1" t="s">
        <v>120</v>
      </c>
      <c r="B41" s="1">
        <v>33</v>
      </c>
      <c r="C41" s="1" t="s">
        <v>133</v>
      </c>
      <c r="D41" s="1">
        <v>6</v>
      </c>
      <c r="E41" s="14">
        <v>1.41</v>
      </c>
      <c r="F41" s="1"/>
    </row>
    <row r="42" spans="1:7" x14ac:dyDescent="0.25">
      <c r="A42" s="1" t="s">
        <v>121</v>
      </c>
      <c r="B42" s="1">
        <v>36</v>
      </c>
      <c r="C42" s="1" t="s">
        <v>135</v>
      </c>
      <c r="D42" s="1">
        <v>7</v>
      </c>
      <c r="E42" s="14">
        <v>1.38</v>
      </c>
      <c r="F42" s="1"/>
    </row>
    <row r="43" spans="1:7" x14ac:dyDescent="0.25">
      <c r="A43" s="1" t="s">
        <v>122</v>
      </c>
      <c r="B43" s="1">
        <v>31</v>
      </c>
      <c r="C43" s="1" t="s">
        <v>135</v>
      </c>
      <c r="D43" s="1">
        <v>5</v>
      </c>
      <c r="E43" s="14">
        <v>1.04</v>
      </c>
      <c r="F43" s="1"/>
    </row>
    <row r="44" spans="1:7" x14ac:dyDescent="0.25">
      <c r="A44" s="1" t="s">
        <v>123</v>
      </c>
      <c r="B44" s="1">
        <v>31</v>
      </c>
      <c r="C44" s="1" t="s">
        <v>136</v>
      </c>
      <c r="D44" s="1">
        <v>8</v>
      </c>
      <c r="E44" s="14">
        <v>1.58</v>
      </c>
      <c r="F44" s="1"/>
    </row>
    <row r="45" spans="1:7" x14ac:dyDescent="0.25">
      <c r="A45" s="1" t="s">
        <v>124</v>
      </c>
      <c r="B45" s="1">
        <v>45</v>
      </c>
      <c r="C45" s="1" t="s">
        <v>134</v>
      </c>
      <c r="D45" s="1">
        <v>8</v>
      </c>
      <c r="E45" s="14">
        <v>1.87</v>
      </c>
      <c r="F45" s="1"/>
    </row>
    <row r="46" spans="1:7" x14ac:dyDescent="0.25">
      <c r="A46" s="1" t="s">
        <v>125</v>
      </c>
      <c r="B46" s="1">
        <v>48</v>
      </c>
      <c r="C46" s="1" t="s">
        <v>135</v>
      </c>
      <c r="D46" s="1">
        <v>8</v>
      </c>
      <c r="E46" s="14">
        <v>1.44</v>
      </c>
      <c r="F46" s="1"/>
    </row>
    <row r="47" spans="1:7" x14ac:dyDescent="0.25">
      <c r="A47" s="1" t="s">
        <v>126</v>
      </c>
      <c r="B47" s="1">
        <v>40</v>
      </c>
      <c r="C47" s="1" t="s">
        <v>134</v>
      </c>
      <c r="D47" s="1">
        <v>6</v>
      </c>
      <c r="E47" s="14">
        <v>1.64</v>
      </c>
      <c r="F47" s="1"/>
    </row>
    <row r="48" spans="1:7" x14ac:dyDescent="0.25">
      <c r="A48" s="1" t="s">
        <v>127</v>
      </c>
      <c r="B48" s="1">
        <v>38</v>
      </c>
      <c r="C48" s="1" t="s">
        <v>136</v>
      </c>
      <c r="D48" s="1">
        <v>5</v>
      </c>
      <c r="E48" s="14">
        <v>1.06</v>
      </c>
      <c r="F48" s="1"/>
    </row>
    <row r="49" spans="1:6" x14ac:dyDescent="0.25">
      <c r="A49" s="1" t="s">
        <v>128</v>
      </c>
      <c r="B49" s="1">
        <v>45</v>
      </c>
      <c r="C49" s="1" t="s">
        <v>133</v>
      </c>
      <c r="D49" s="1">
        <v>6</v>
      </c>
      <c r="E49" s="14">
        <v>1.19</v>
      </c>
      <c r="F49" s="1"/>
    </row>
    <row r="50" spans="1:6" x14ac:dyDescent="0.25">
      <c r="A50" s="1" t="s">
        <v>129</v>
      </c>
      <c r="B50" s="1">
        <v>33</v>
      </c>
      <c r="C50" s="1" t="s">
        <v>134</v>
      </c>
      <c r="D50" s="1">
        <v>8</v>
      </c>
      <c r="E50" s="14">
        <v>1.46</v>
      </c>
      <c r="F50" s="1"/>
    </row>
    <row r="51" spans="1:6" x14ac:dyDescent="0.25">
      <c r="A51" s="1" t="s">
        <v>130</v>
      </c>
      <c r="B51" s="1">
        <v>42</v>
      </c>
      <c r="C51" s="1" t="s">
        <v>137</v>
      </c>
      <c r="D51" s="1">
        <v>8</v>
      </c>
      <c r="E51" s="14">
        <v>1.37</v>
      </c>
      <c r="F51" s="1"/>
    </row>
    <row r="52" spans="1:6" x14ac:dyDescent="0.25">
      <c r="A52" s="1" t="s">
        <v>131</v>
      </c>
      <c r="B52" s="1">
        <v>42</v>
      </c>
      <c r="C52" s="1" t="s">
        <v>138</v>
      </c>
      <c r="D52" s="1">
        <v>5</v>
      </c>
      <c r="E52" s="14">
        <v>1.44</v>
      </c>
      <c r="F52" s="1"/>
    </row>
    <row r="53" spans="1:6" x14ac:dyDescent="0.25">
      <c r="A53" s="1" t="s">
        <v>132</v>
      </c>
      <c r="B53" s="1">
        <v>34</v>
      </c>
      <c r="C53" s="1" t="s">
        <v>133</v>
      </c>
      <c r="D53" s="1">
        <v>6</v>
      </c>
      <c r="E53" s="14">
        <v>1.04</v>
      </c>
      <c r="F53" s="1"/>
    </row>
    <row r="54" spans="1:6" x14ac:dyDescent="0.25">
      <c r="A54" s="1"/>
      <c r="B54" s="1"/>
      <c r="C54" s="1"/>
      <c r="D54" s="1"/>
      <c r="E54" s="14"/>
      <c r="F54" s="1"/>
    </row>
    <row r="55" spans="1:6" ht="15" customHeight="1" x14ac:dyDescent="0.25">
      <c r="A55" s="16"/>
    </row>
    <row r="56" spans="1:6" x14ac:dyDescent="0.25">
      <c r="A56" s="17"/>
    </row>
    <row r="57" spans="1:6" x14ac:dyDescent="0.25">
      <c r="A57" s="18" t="s">
        <v>143</v>
      </c>
      <c r="B57" s="1">
        <f>COUNT(B39:B53)</f>
        <v>15</v>
      </c>
      <c r="C57" s="1"/>
    </row>
    <row r="58" spans="1:6" ht="15" customHeight="1" x14ac:dyDescent="0.25">
      <c r="A58" s="19" t="s">
        <v>141</v>
      </c>
      <c r="B58" s="1">
        <f>AVERAGE(B39:B54)</f>
        <v>39.799999999999997</v>
      </c>
      <c r="C58" s="1"/>
    </row>
    <row r="59" spans="1:6" x14ac:dyDescent="0.25">
      <c r="A59" s="18" t="s">
        <v>140</v>
      </c>
      <c r="B59" s="1">
        <f>AVERAGE(D39:D53)</f>
        <v>6.6</v>
      </c>
      <c r="C59" s="1"/>
    </row>
    <row r="60" spans="1:6" x14ac:dyDescent="0.25">
      <c r="A60" s="18" t="s">
        <v>139</v>
      </c>
      <c r="B60" s="14">
        <f>SUM(E39:E53)</f>
        <v>20.8</v>
      </c>
      <c r="C60" s="1"/>
    </row>
    <row r="61" spans="1:6" ht="15" customHeight="1" x14ac:dyDescent="0.25">
      <c r="A61" s="19" t="s">
        <v>142</v>
      </c>
      <c r="B61" s="1">
        <f>COUNTIF(C39:C53,"Dept1")</f>
        <v>4</v>
      </c>
      <c r="C61" s="1"/>
    </row>
    <row r="62" spans="1:6" x14ac:dyDescent="0.25">
      <c r="A62" s="18" t="s">
        <v>144</v>
      </c>
      <c r="B62" s="1">
        <f>AVERAGEIF(C39:C53,"Dept2",B39:B53)</f>
        <v>42</v>
      </c>
      <c r="C62" s="1"/>
    </row>
    <row r="63" spans="1:6" x14ac:dyDescent="0.25">
      <c r="A63" s="18" t="s">
        <v>145</v>
      </c>
      <c r="B63" s="14">
        <f>SUMIF(C39:C53,"Dept3",E39:E53)</f>
        <v>6.8</v>
      </c>
      <c r="C63" s="1"/>
    </row>
    <row r="64" spans="1:6" ht="15" customHeight="1" x14ac:dyDescent="0.25">
      <c r="A64" s="19" t="s">
        <v>149</v>
      </c>
      <c r="B64" s="14">
        <f>SUMIF(C39:C53,"Dept4",E39:F53)</f>
        <v>1.37</v>
      </c>
      <c r="C64" s="1"/>
    </row>
    <row r="65" spans="1:3" x14ac:dyDescent="0.25">
      <c r="A65" s="18" t="s">
        <v>146</v>
      </c>
      <c r="B65" s="27">
        <f>AVERAGEIF(B39:B53,"&gt;40",E39:E53)</f>
        <v>1.4557142857142857</v>
      </c>
      <c r="C65" s="1"/>
    </row>
    <row r="66" spans="1:3" x14ac:dyDescent="0.25">
      <c r="A66" s="18" t="s">
        <v>147</v>
      </c>
      <c r="B66" s="14">
        <f>AVERAGEIF(D39:D53,"&gt;1.500",E39:E53)</f>
        <v>1.3866666666666667</v>
      </c>
      <c r="C66" s="1"/>
    </row>
    <row r="67" spans="1:3" x14ac:dyDescent="0.25">
      <c r="A67" s="19" t="s">
        <v>148</v>
      </c>
      <c r="B67" s="28">
        <v>15.42</v>
      </c>
      <c r="C67" s="1"/>
    </row>
    <row r="68" spans="1:3" x14ac:dyDescent="0.25">
      <c r="A68" s="8"/>
      <c r="B68" s="1"/>
      <c r="C68" s="1"/>
    </row>
    <row r="70" spans="1:3" x14ac:dyDescent="0.25">
      <c r="A70" s="15"/>
      <c r="B70" s="1"/>
    </row>
    <row r="71" spans="1:3" x14ac:dyDescent="0.25">
      <c r="A71" s="1"/>
      <c r="B71" s="1"/>
    </row>
    <row r="73" spans="1:3" x14ac:dyDescent="0.25">
      <c r="A73" s="15"/>
      <c r="B73" s="1"/>
    </row>
    <row r="74" spans="1:3" x14ac:dyDescent="0.25">
      <c r="A74" s="1"/>
      <c r="B74" s="1"/>
    </row>
    <row r="76" spans="1:3" x14ac:dyDescent="0.25">
      <c r="A76" s="15"/>
      <c r="B76" s="1"/>
    </row>
    <row r="77" spans="1:3" x14ac:dyDescent="0.25">
      <c r="A77" s="1"/>
      <c r="B77" s="1"/>
    </row>
    <row r="79" spans="1:3" x14ac:dyDescent="0.25">
      <c r="A79" s="15"/>
      <c r="B79" s="1"/>
    </row>
    <row r="80" spans="1:3" x14ac:dyDescent="0.25">
      <c r="A80" s="1"/>
      <c r="B80" s="1"/>
    </row>
    <row r="82" spans="1:2" x14ac:dyDescent="0.25">
      <c r="A82" s="15"/>
      <c r="B82" s="1"/>
    </row>
    <row r="83" spans="1:2" x14ac:dyDescent="0.25">
      <c r="A83" s="1"/>
      <c r="B83" s="1"/>
    </row>
    <row r="85" spans="1:2" x14ac:dyDescent="0.25">
      <c r="A85" s="1"/>
      <c r="B85" s="1"/>
    </row>
    <row r="86" spans="1:2" x14ac:dyDescent="0.25">
      <c r="A86" s="1"/>
      <c r="B86" s="1"/>
    </row>
  </sheetData>
  <mergeCells count="3">
    <mergeCell ref="C2:C16"/>
    <mergeCell ref="H2:H16"/>
    <mergeCell ref="K2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maria</dc:creator>
  <cp:lastModifiedBy>maria maria</cp:lastModifiedBy>
  <dcterms:created xsi:type="dcterms:W3CDTF">2023-09-17T13:31:23Z</dcterms:created>
  <dcterms:modified xsi:type="dcterms:W3CDTF">2023-09-18T03:10:43Z</dcterms:modified>
</cp:coreProperties>
</file>