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Usuario\Desktop\POS\POS-Sales\EXCELS PROGRAMA\"/>
    </mc:Choice>
  </mc:AlternateContent>
  <xr:revisionPtr revIDLastSave="0" documentId="13_ncr:1_{6CF9CA67-E70C-4A90-888B-4C9FE061A79D}" xr6:coauthVersionLast="47" xr6:coauthVersionMax="47" xr10:uidLastSave="{00000000-0000-0000-0000-000000000000}"/>
  <bookViews>
    <workbookView xWindow="-120" yWindow="-120" windowWidth="29040" windowHeight="15720" firstSheet="3" activeTab="7" xr2:uid="{00000000-000D-0000-FFFF-FFFF00000000}"/>
  </bookViews>
  <sheets>
    <sheet name="Ventas" sheetId="1" r:id="rId1"/>
    <sheet name="Detalle" sheetId="2" r:id="rId2"/>
    <sheet name="Pagos" sheetId="3" r:id="rId3"/>
    <sheet name="Otros Ingresos" sheetId="9" r:id="rId4"/>
    <sheet name="Otros Gatos" sheetId="5" r:id="rId5"/>
    <sheet name="Compras" sheetId="6" r:id="rId6"/>
    <sheet name="Detalle Compras" sheetId="7" r:id="rId7"/>
    <sheet name="Presentación - Totales" sheetId="4" r:id="rId8"/>
    <sheet name="GRAFICOS" sheetId="8" r:id="rId9"/>
  </sheets>
  <calcPr calcId="191029"/>
  <pivotCaches>
    <pivotCache cacheId="0" r:id="rId10"/>
    <pivotCache cacheId="5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4" l="1"/>
  <c r="B14" i="4"/>
  <c r="B12" i="4"/>
  <c r="B10" i="4"/>
  <c r="H5" i="4"/>
  <c r="G5" i="4"/>
  <c r="F5" i="4"/>
  <c r="E5" i="4"/>
  <c r="D5" i="4"/>
  <c r="C5" i="4"/>
  <c r="B5" i="4"/>
  <c r="B8" i="4" s="1"/>
  <c r="A5" i="4"/>
</calcChain>
</file>

<file path=xl/sharedStrings.xml><?xml version="1.0" encoding="utf-8"?>
<sst xmlns="http://schemas.openxmlformats.org/spreadsheetml/2006/main" count="97" uniqueCount="69">
  <si>
    <t>NoFactura</t>
  </si>
  <si>
    <t>Serie</t>
  </si>
  <si>
    <t>NoOrden</t>
  </si>
  <si>
    <t>Fecha</t>
  </si>
  <si>
    <t>Cliente</t>
  </si>
  <si>
    <t>Empleado</t>
  </si>
  <si>
    <t>Proceso</t>
  </si>
  <si>
    <t>Descuento</t>
  </si>
  <si>
    <t>Credito</t>
  </si>
  <si>
    <t>Alcaldia(1%)</t>
  </si>
  <si>
    <t>NoRuc</t>
  </si>
  <si>
    <t>IVA</t>
  </si>
  <si>
    <t>SubTotal</t>
  </si>
  <si>
    <t>DGI(2%)</t>
  </si>
  <si>
    <t>TotalColocado</t>
  </si>
  <si>
    <t>Restante</t>
  </si>
  <si>
    <t>PagadoCliente</t>
  </si>
  <si>
    <t>Producto</t>
  </si>
  <si>
    <t>Cantidad</t>
  </si>
  <si>
    <t>Precio</t>
  </si>
  <si>
    <t>Pagado</t>
  </si>
  <si>
    <t>Cambio</t>
  </si>
  <si>
    <t>CobroTarjeta</t>
  </si>
  <si>
    <t>FormaPago</t>
  </si>
  <si>
    <t>Referencia</t>
  </si>
  <si>
    <t>TotalPagado</t>
  </si>
  <si>
    <t>B</t>
  </si>
  <si>
    <t>Rolando</t>
  </si>
  <si>
    <t>rmaradiaga</t>
  </si>
  <si>
    <t>Orden Abierta</t>
  </si>
  <si>
    <t>Total Colocado</t>
  </si>
  <si>
    <t>Total Recuperado</t>
  </si>
  <si>
    <t>Total DGI (2%)</t>
  </si>
  <si>
    <t>Total Alcaldia (1%</t>
  </si>
  <si>
    <t>TotalIVA</t>
  </si>
  <si>
    <t>Total Descuentos</t>
  </si>
  <si>
    <t>Total en Creditos</t>
  </si>
  <si>
    <t>Cobros Extra Tarjetas</t>
  </si>
  <si>
    <t>Total general</t>
  </si>
  <si>
    <t>GANANACIAS DEL PERIODO</t>
  </si>
  <si>
    <t>TOTAL RECUPERADO</t>
  </si>
  <si>
    <t>OTROS GASTOS</t>
  </si>
  <si>
    <t>COMPRAS</t>
  </si>
  <si>
    <t xml:space="preserve">TOTAL </t>
  </si>
  <si>
    <t>TOTAL</t>
  </si>
  <si>
    <t>GANANACIA TOTAL</t>
  </si>
  <si>
    <t>SUCURSAL SELECCIONADA</t>
  </si>
  <si>
    <t>tEXTO</t>
  </si>
  <si>
    <t>DESDE</t>
  </si>
  <si>
    <t>HASTA</t>
  </si>
  <si>
    <t>DATOS DE VENTAS</t>
  </si>
  <si>
    <t>PERDIDAS / GANANCIAS</t>
  </si>
  <si>
    <t>EMPRESA</t>
  </si>
  <si>
    <t>PRODUCTOS</t>
  </si>
  <si>
    <t>CANTIDAD VENDIDA</t>
  </si>
  <si>
    <t>INGRESOS POR PRODUCTO</t>
  </si>
  <si>
    <t>NOMBRE EJEMPLO</t>
  </si>
  <si>
    <t>Total C$</t>
  </si>
  <si>
    <t>Descripción</t>
  </si>
  <si>
    <t>Almacén</t>
  </si>
  <si>
    <t>Usuario</t>
  </si>
  <si>
    <t>Clave</t>
  </si>
  <si>
    <t>Costo Unitario</t>
  </si>
  <si>
    <t>Prueba</t>
  </si>
  <si>
    <t>Total</t>
  </si>
  <si>
    <t>prueba</t>
  </si>
  <si>
    <t>OTROS INGRESOS</t>
  </si>
  <si>
    <t>CANTIDAD COMPRADA</t>
  </si>
  <si>
    <t>GASTOS POR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</si>
</sst>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4" fillId="3" borderId="4" xfId="0" applyFont="1" applyFill="1" applyBorder="1"/>
    <xf numFmtId="0" fontId="4" fillId="3" borderId="6" xfId="0" applyFont="1" applyFill="1" applyBorder="1"/>
    <xf numFmtId="0" fontId="0" fillId="2" borderId="6" xfId="0" applyFont="1" applyFill="1" applyBorder="1"/>
    <xf numFmtId="0" fontId="0" fillId="0" borderId="0" xfId="0" applyAlignment="1">
      <alignment horizontal="center"/>
    </xf>
    <xf numFmtId="0" fontId="4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8" fillId="6" borderId="7" xfId="0" applyFont="1" applyFill="1" applyBorder="1" applyAlignment="1">
      <alignment horizontal="center" vertical="center"/>
    </xf>
    <xf numFmtId="0" fontId="3" fillId="4" borderId="1" xfId="0" applyFont="1" applyFill="1" applyBorder="1"/>
    <xf numFmtId="0" fontId="8" fillId="6" borderId="1" xfId="0" applyFont="1" applyFill="1" applyBorder="1" applyAlignment="1">
      <alignment horizontal="center" vertical="center" wrapText="1"/>
    </xf>
    <xf numFmtId="0" fontId="0" fillId="0" borderId="0" xfId="0" applyNumberFormat="1"/>
    <xf numFmtId="0" fontId="5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8" fillId="6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/>
    </xf>
    <xf numFmtId="2" fontId="10" fillId="0" borderId="1" xfId="0" applyNumberFormat="1" applyFont="1" applyBorder="1"/>
    <xf numFmtId="0" fontId="1" fillId="0" borderId="0" xfId="0" applyNumberFormat="1" applyFont="1"/>
    <xf numFmtId="2" fontId="11" fillId="0" borderId="1" xfId="0" applyNumberFormat="1" applyFont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left"/>
    </xf>
    <xf numFmtId="2" fontId="10" fillId="0" borderId="9" xfId="0" applyNumberFormat="1" applyFont="1" applyBorder="1"/>
    <xf numFmtId="0" fontId="0" fillId="0" borderId="0" xfId="0" applyNumberFormat="1" applyBorder="1"/>
    <xf numFmtId="0" fontId="6" fillId="9" borderId="0" xfId="0" applyFont="1" applyFill="1" applyBorder="1" applyAlignment="1">
      <alignment horizontal="left"/>
    </xf>
    <xf numFmtId="0" fontId="6" fillId="9" borderId="0" xfId="0" applyNumberFormat="1" applyFont="1" applyFill="1" applyBorder="1"/>
    <xf numFmtId="0" fontId="6" fillId="9" borderId="0" xfId="0" applyFont="1" applyFill="1" applyBorder="1" applyAlignment="1">
      <alignment horizontal="center" vertical="center"/>
    </xf>
    <xf numFmtId="0" fontId="1" fillId="0" borderId="0" xfId="0" applyNumberFormat="1" applyFont="1" applyBorder="1"/>
    <xf numFmtId="0" fontId="5" fillId="9" borderId="0" xfId="0" applyFont="1" applyFill="1" applyBorder="1" applyAlignment="1">
      <alignment horizontal="left"/>
    </xf>
    <xf numFmtId="0" fontId="5" fillId="9" borderId="0" xfId="0" applyNumberFormat="1" applyFont="1" applyFill="1" applyBorder="1"/>
    <xf numFmtId="0" fontId="4" fillId="3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14" fontId="0" fillId="2" borderId="4" xfId="0" applyNumberFormat="1" applyFont="1" applyFill="1" applyBorder="1"/>
    <xf numFmtId="2" fontId="11" fillId="0" borderId="8" xfId="0" applyNumberFormat="1" applyFont="1" applyBorder="1"/>
    <xf numFmtId="0" fontId="11" fillId="0" borderId="1" xfId="0" applyFont="1" applyBorder="1"/>
    <xf numFmtId="0" fontId="4" fillId="3" borderId="2" xfId="0" applyFont="1" applyFill="1" applyBorder="1"/>
    <xf numFmtId="0" fontId="4" fillId="3" borderId="2" xfId="0" applyFont="1" applyFill="1" applyBorder="1" applyAlignment="1">
      <alignment horizontal="center"/>
    </xf>
    <xf numFmtId="14" fontId="0" fillId="2" borderId="3" xfId="0" applyNumberFormat="1" applyFont="1" applyFill="1" applyBorder="1"/>
    <xf numFmtId="0" fontId="0" fillId="2" borderId="3" xfId="0" applyFont="1" applyFill="1" applyBorder="1" applyAlignment="1">
      <alignment horizontal="center"/>
    </xf>
    <xf numFmtId="0" fontId="0" fillId="2" borderId="3" xfId="0" applyFont="1" applyFill="1" applyBorder="1"/>
    <xf numFmtId="0" fontId="6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left"/>
    </xf>
    <xf numFmtId="0" fontId="5" fillId="10" borderId="0" xfId="0" applyNumberFormat="1" applyFont="1" applyFill="1"/>
    <xf numFmtId="0" fontId="1" fillId="11" borderId="0" xfId="0" applyFont="1" applyFill="1" applyAlignment="1">
      <alignment horizontal="left"/>
    </xf>
    <xf numFmtId="0" fontId="5" fillId="10" borderId="0" xfId="0" applyFont="1" applyFill="1" applyAlignment="1">
      <alignment horizontal="right"/>
    </xf>
  </cellXfs>
  <cellStyles count="1">
    <cellStyle name="Normal" xfId="0" builtinId="0"/>
  </cellStyles>
  <dxfs count="116">
    <dxf>
      <alignment horizontal="right"/>
    </dxf>
    <dxf>
      <font>
        <color theme="0"/>
      </font>
      <fill>
        <patternFill patternType="solid">
          <fgColor indexed="64"/>
          <bgColor theme="5"/>
        </patternFill>
      </fill>
    </dxf>
    <dxf>
      <font>
        <color theme="0"/>
      </font>
      <fill>
        <patternFill patternType="solid">
          <fgColor indexed="64"/>
          <bgColor theme="5"/>
        </patternFill>
      </fill>
    </dxf>
    <dxf>
      <font>
        <b/>
      </font>
      <fill>
        <patternFill patternType="solid">
          <fgColor indexed="64"/>
          <bgColor theme="5" tint="0.39997558519241921"/>
        </patternFill>
      </fill>
    </dxf>
    <dxf>
      <font>
        <sz val="12"/>
        <color theme="0"/>
      </font>
      <fill>
        <patternFill>
          <fgColor theme="5"/>
        </patternFill>
      </fill>
      <alignment horizontal="center" vertical="center"/>
    </dxf>
    <dxf>
      <font>
        <sz val="12"/>
        <color theme="0"/>
      </font>
      <fill>
        <patternFill>
          <fgColor theme="5"/>
        </patternFill>
      </fill>
      <alignment horizontal="center" vertical="center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sz val="12"/>
        <color theme="0"/>
      </font>
      <fill>
        <patternFill patternType="solid">
          <fgColor indexed="64"/>
          <bgColor theme="5"/>
        </patternFill>
      </fill>
      <alignment horizontal="center" vertical="center"/>
    </dxf>
    <dxf>
      <font>
        <sz val="12"/>
        <color theme="0"/>
      </font>
      <fill>
        <patternFill patternType="solid">
          <fgColor indexed="64"/>
          <bgColor theme="5"/>
        </patternFill>
      </fill>
      <alignment horizontal="center" vertical="center"/>
    </dxf>
    <dxf>
      <font>
        <sz val="12"/>
        <color theme="0"/>
      </font>
      <fill>
        <patternFill patternType="solid">
          <fgColor indexed="64"/>
          <bgColor theme="5"/>
        </patternFill>
      </fill>
      <alignment horizontal="center" vertical="center"/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5" tint="0.3999755851924192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sz val="12"/>
        <color theme="0"/>
      </font>
      <fill>
        <patternFill patternType="solid">
          <fgColor indexed="64"/>
          <bgColor theme="2" tint="-0.499984740745262"/>
        </patternFill>
      </fill>
      <alignment horizontal="center" vertical="center"/>
    </dxf>
    <dxf>
      <font>
        <sz val="12"/>
        <color theme="0"/>
      </font>
      <fill>
        <patternFill patternType="solid">
          <fgColor indexed="64"/>
          <bgColor theme="2" tint="-0.499984740745262"/>
        </patternFill>
      </fill>
      <alignment horizontal="center" vertical="center"/>
    </dxf>
    <dxf>
      <font>
        <color theme="0"/>
      </font>
      <fill>
        <patternFill patternType="solid">
          <fgColor indexed="64"/>
          <bgColor theme="2" tint="-0.499984740745262"/>
        </patternFill>
      </fill>
    </dxf>
    <dxf>
      <font>
        <color theme="0"/>
      </font>
      <fill>
        <patternFill patternType="solid">
          <fgColor indexed="64"/>
          <bgColor theme="2" tint="-0.499984740745262"/>
        </patternFill>
      </fill>
    </dxf>
    <dxf>
      <font>
        <b/>
      </font>
      <fill>
        <patternFill patternType="solid">
          <fgColor indexed="64"/>
          <bgColor theme="2" tint="-0.249977111117893"/>
        </patternFill>
      </fill>
    </dxf>
    <dxf>
      <font>
        <b/>
      </font>
    </dxf>
    <dxf>
      <font>
        <sz val="12"/>
        <color theme="0"/>
      </font>
      <fill>
        <patternFill patternType="solid">
          <fgColor indexed="64"/>
          <bgColor theme="2" tint="-0.499984740745262"/>
        </patternFill>
      </fill>
      <alignment horizontal="center" vertical="center"/>
    </dxf>
    <dxf>
      <font>
        <sz val="12"/>
        <color theme="0"/>
      </font>
      <fill>
        <patternFill patternType="solid">
          <fgColor indexed="64"/>
          <bgColor theme="2" tint="-0.499984740745262"/>
        </patternFill>
      </fill>
      <alignment horizontal="center" vertical="center"/>
    </dxf>
    <dxf>
      <font>
        <color theme="0"/>
      </font>
      <fill>
        <patternFill patternType="solid">
          <fgColor indexed="64"/>
          <bgColor theme="2" tint="-0.499984740745262"/>
        </patternFill>
      </fill>
    </dxf>
    <dxf>
      <font>
        <color theme="0"/>
      </font>
      <fill>
        <patternFill patternType="solid">
          <fgColor indexed="64"/>
          <bgColor theme="2" tint="-0.499984740745262"/>
        </patternFill>
      </fill>
    </dxf>
    <dxf>
      <font>
        <b/>
      </font>
      <fill>
        <patternFill patternType="solid">
          <fgColor indexed="64"/>
          <bgColor theme="2" tint="-0.249977111117893"/>
        </patternFill>
      </fill>
    </dxf>
    <dxf>
      <font>
        <b/>
      </font>
    </dxf>
    <dxf>
      <font>
        <b/>
      </font>
    </dxf>
    <dxf>
      <font>
        <b/>
      </font>
      <fill>
        <patternFill patternType="solid">
          <fgColor indexed="64"/>
          <bgColor theme="2" tint="-0.249977111117893"/>
        </patternFill>
      </fill>
    </dxf>
    <dxf>
      <font>
        <color theme="0"/>
      </font>
      <fill>
        <patternFill patternType="solid">
          <fgColor indexed="64"/>
          <bgColor theme="2" tint="-0.499984740745262"/>
        </patternFill>
      </fill>
    </dxf>
    <dxf>
      <font>
        <color theme="0"/>
      </font>
      <fill>
        <patternFill patternType="solid">
          <fgColor indexed="64"/>
          <bgColor theme="2" tint="-0.499984740745262"/>
        </patternFill>
      </fill>
    </dxf>
    <dxf>
      <font>
        <sz val="12"/>
        <color theme="0"/>
      </font>
      <fill>
        <patternFill patternType="solid">
          <fgColor indexed="64"/>
          <bgColor theme="2" tint="-0.499984740745262"/>
        </patternFill>
      </fill>
      <alignment horizontal="center" vertical="center"/>
    </dxf>
    <dxf>
      <font>
        <sz val="12"/>
        <color theme="0"/>
      </font>
      <fill>
        <patternFill patternType="solid">
          <fgColor indexed="64"/>
          <bgColor theme="2" tint="-0.499984740745262"/>
        </patternFill>
      </fill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>
        <right/>
        <top/>
        <bottom/>
      </border>
    </dxf>
    <dxf>
      <border>
        <right/>
        <top/>
        <bottom/>
      </border>
    </dxf>
    <dxf>
      <border>
        <right/>
        <top/>
        <bottom/>
      </border>
    </dxf>
    <dxf>
      <border>
        <right/>
        <top/>
        <bottom/>
      </border>
    </dxf>
    <dxf>
      <border>
        <right/>
        <top/>
        <bottom/>
      </border>
    </dxf>
    <dxf>
      <border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theme="2" tint="-0.89999084444715716"/>
        </patternFill>
      </fill>
    </dxf>
    <dxf>
      <fill>
        <patternFill patternType="solid">
          <bgColor theme="2" tint="-0.89999084444715716"/>
        </patternFill>
      </fill>
    </dxf>
    <dxf>
      <font>
        <color theme="0"/>
      </font>
    </dxf>
    <dxf>
      <font>
        <color theme="0"/>
      </font>
    </dxf>
    <dxf>
      <font>
        <sz val="12"/>
      </font>
    </dxf>
    <dxf>
      <font>
        <sz val="12"/>
      </font>
    </dxf>
    <dxf>
      <fill>
        <patternFill patternType="solid">
          <bgColor theme="2" tint="-0.89999084444715716"/>
        </patternFill>
      </fill>
    </dxf>
    <dxf>
      <fill>
        <patternFill patternType="solid">
          <bgColor theme="2" tint="-0.89999084444715716"/>
        </patternFill>
      </fill>
    </dxf>
    <dxf>
      <font>
        <sz val="12"/>
      </font>
    </dxf>
    <dxf>
      <font>
        <sz val="12"/>
      </font>
    </dxf>
    <dxf>
      <font>
        <color theme="0"/>
      </font>
    </dxf>
    <dxf>
      <font>
        <color theme="0"/>
      </font>
    </dxf>
    <dxf>
      <fill>
        <patternFill patternType="solid">
          <bgColor theme="2" tint="-0.89999084444715716"/>
        </patternFill>
      </fill>
    </dxf>
    <dxf>
      <fill>
        <patternFill patternType="solid">
          <bgColor theme="2" tint="-0.89999084444715716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2" tint="-0.89999084444715716"/>
        </patternFill>
      </fill>
    </dxf>
    <dxf>
      <fill>
        <patternFill patternType="solid">
          <bgColor theme="2" tint="-0.89999084444715716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de Productos Por Cantidad Vendida</a:t>
            </a:r>
            <a:endParaRPr lang="en-US"/>
          </a:p>
        </c:rich>
      </c:tx>
      <c:layout>
        <c:manualLayout>
          <c:xMode val="edge"/>
          <c:yMode val="edge"/>
          <c:x val="0.33672141452537868"/>
          <c:y val="7.2197061133781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Totales'!$F$6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Totales'!$E$7:$E$8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Totales'!$F$7:$F$8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0-4606-BABD-A0BC981AC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76396287"/>
        <c:axId val="1976395327"/>
      </c:barChart>
      <c:catAx>
        <c:axId val="197639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5327"/>
        <c:crosses val="autoZero"/>
        <c:auto val="1"/>
        <c:lblAlgn val="ctr"/>
        <c:lblOffset val="100"/>
        <c:noMultiLvlLbl val="0"/>
      </c:catAx>
      <c:valAx>
        <c:axId val="19763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Productos Por Ingresos</a:t>
            </a:r>
            <a:r>
              <a:rPr lang="en-US" baseline="0"/>
              <a:t> Generados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34922934486866558"/>
          <c:y val="7.9076974114295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Totales'!$D$6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Totales'!$C$7:$C$8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Totales'!$D$7:$D$8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3-4DBD-B47F-D8DA9A1F3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3067263"/>
        <c:axId val="983061983"/>
      </c:barChart>
      <c:catAx>
        <c:axId val="98306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1983"/>
        <c:crosses val="autoZero"/>
        <c:auto val="1"/>
        <c:lblAlgn val="ctr"/>
        <c:lblOffset val="100"/>
        <c:noMultiLvlLbl val="0"/>
      </c:catAx>
      <c:valAx>
        <c:axId val="9830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Totales'!$H$6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'Presentación - Totales'!$G$7:$G$8</c:f>
              <c:strCache>
                <c:ptCount val="1"/>
                <c:pt idx="0">
                  <c:v>Prueba</c:v>
                </c:pt>
              </c:strCache>
            </c:strRef>
          </c:cat>
          <c:val>
            <c:numRef>
              <c:f>'Presentación - Totales'!$H$7:$H$8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3-465D-AB33-304098181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049024"/>
        <c:axId val="579049744"/>
      </c:barChart>
      <c:catAx>
        <c:axId val="57904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579049744"/>
        <c:crosses val="autoZero"/>
        <c:auto val="1"/>
        <c:lblAlgn val="ctr"/>
        <c:lblOffset val="100"/>
        <c:noMultiLvlLbl val="0"/>
      </c:catAx>
      <c:valAx>
        <c:axId val="5790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57904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Totales'!$J$6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'Presentación - Totales'!$I$7:$I$8</c:f>
              <c:strCache>
                <c:ptCount val="1"/>
                <c:pt idx="0">
                  <c:v>Prueba</c:v>
                </c:pt>
              </c:strCache>
            </c:strRef>
          </c:cat>
          <c:val>
            <c:numRef>
              <c:f>'Presentación - Totales'!$J$7:$J$8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9DD-A8EA-96FF150F1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376984"/>
        <c:axId val="642375184"/>
      </c:barChart>
      <c:catAx>
        <c:axId val="64237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42375184"/>
        <c:crosses val="autoZero"/>
        <c:auto val="1"/>
        <c:lblAlgn val="ctr"/>
        <c:lblOffset val="100"/>
        <c:noMultiLvlLbl val="0"/>
      </c:catAx>
      <c:valAx>
        <c:axId val="6423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4237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0</xdr:rowOff>
    </xdr:from>
    <xdr:to>
      <xdr:col>19</xdr:col>
      <xdr:colOff>723899</xdr:colOff>
      <xdr:row>27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968394-DDE2-44FC-9F73-B79476B1F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19</xdr:col>
      <xdr:colOff>695324</xdr:colOff>
      <xdr:row>54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EDB85B-018E-4DBA-A7A2-46C664B44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180975</xdr:rowOff>
    </xdr:from>
    <xdr:to>
      <xdr:col>6</xdr:col>
      <xdr:colOff>0</xdr:colOff>
      <xdr:row>70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3F77EB-2293-477C-8691-8E18CD546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71</xdr:row>
      <xdr:rowOff>0</xdr:rowOff>
    </xdr:from>
    <xdr:to>
      <xdr:col>6</xdr:col>
      <xdr:colOff>0</xdr:colOff>
      <xdr:row>85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E0E19E0-C3AD-49E9-874C-92FFCE1C2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ando Jose Maradiaga" refreshedDate="45699.705824652781" createdVersion="8" refreshedVersion="8" minRefreshableVersion="3" recordCount="1" xr:uid="{36355BD0-4BF4-4D23-9916-5D00EEBDCBBE}">
  <cacheSource type="worksheet">
    <worksheetSource name="Tabla2"/>
  </cacheSource>
  <cacheFields count="5">
    <cacheField name="NoOrden" numFmtId="0">
      <sharedItems containsSemiMixedTypes="0" containsString="0" containsNumber="1" containsInteger="1" minValue="1" maxValue="1"/>
    </cacheField>
    <cacheField name="Producto" numFmtId="0">
      <sharedItems count="1">
        <s v="Producto"/>
      </sharedItems>
    </cacheField>
    <cacheField name="Cantidad" numFmtId="0">
      <sharedItems containsSemiMixedTypes="0" containsString="0" containsNumber="1" containsInteger="1" minValue="10" maxValue="10"/>
    </cacheField>
    <cacheField name="Precio" numFmtId="0">
      <sharedItems containsSemiMixedTypes="0" containsString="0" containsNumber="1" containsInteger="1" minValue="1" maxValue="1"/>
    </cacheField>
    <cacheField name="SubTotal" numFmtId="0">
      <sharedItems containsSemiMixedTypes="0" containsString="0" containsNumber="1" containsInteger="1" minValue="20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738.579283217594" createdVersion="8" refreshedVersion="8" minRefreshableVersion="3" recordCount="1" xr:uid="{8927AAAA-0621-4364-827B-9BF5AF8221A2}">
  <cacheSource type="worksheet">
    <worksheetSource name="Tabla5"/>
  </cacheSource>
  <cacheFields count="5">
    <cacheField name="Clave" numFmtId="0">
      <sharedItems containsSemiMixedTypes="0" containsString="0" containsNumber="1" containsInteger="1" minValue="1" maxValue="1"/>
    </cacheField>
    <cacheField name="Producto" numFmtId="0">
      <sharedItems count="1">
        <s v="Prueba"/>
      </sharedItems>
    </cacheField>
    <cacheField name="Cantidad" numFmtId="0">
      <sharedItems containsSemiMixedTypes="0" containsString="0" containsNumber="1" containsInteger="1" minValue="1" maxValue="1"/>
    </cacheField>
    <cacheField name="Costo Unitario" numFmtId="0">
      <sharedItems containsSemiMixedTypes="0" containsString="0" containsNumber="1" containsInteger="1" minValue="2" maxValue="2"/>
    </cacheField>
    <cacheField name="SubTotal" numFmtId="0">
      <sharedItems containsSemiMixedTypes="0" containsString="0" containsNumber="1" containsInteger="1" minValue="3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1"/>
    <x v="0"/>
    <n v="10"/>
    <n v="1"/>
    <n v="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1"/>
    <x v="0"/>
    <n v="1"/>
    <n v="2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FF3DA8-6DBE-46F0-9A5D-8EBC3395DF01}" name="TablaDinámica4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I6:J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GASTOS POR PRODUCTO" fld="4" baseField="1" baseItem="0"/>
  </dataFields>
  <formats count="7">
    <format dxfId="10">
      <pivotArea field="1" type="button" dataOnly="0" labelOnly="1" outline="0" axis="axisRow" fieldPosition="0"/>
    </format>
    <format dxfId="7">
      <pivotArea dataOnly="0" labelOnly="1" outline="0" axis="axisValues" fieldPosition="0"/>
    </format>
    <format dxfId="5">
      <pivotArea dataOnly="0" labelOnly="1" outline="0" axis="axisValues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grandRow="1" outline="0" collapsedLevelsAreSubtotals="1" fieldPosition="0"/>
    </format>
    <format dxfId="1">
      <pivotArea dataOnly="0" labelOnly="1" grandRow="1" outline="0" fieldPosition="0"/>
    </format>
    <format dxfId="0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F44EC1-4BFB-48B3-B459-6032EDA05D6A}" name="TablaDinámica3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G6:H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CANTIDAD COMPRADA" fld="2" baseField="1" baseItem="0"/>
  </dataFields>
  <formats count="11">
    <format dxfId="37">
      <pivotArea field="1" type="button" dataOnly="0" labelOnly="1" outline="0" axis="axisRow" fieldPosition="0"/>
    </format>
    <format dxfId="36">
      <pivotArea dataOnly="0" labelOnly="1" outline="0" axis="axisValues" fieldPosition="0"/>
    </format>
    <format dxfId="35">
      <pivotArea grandRow="1" outline="0" collapsedLevelsAreSubtotals="1" fieldPosition="0"/>
    </format>
    <format dxfId="34">
      <pivotArea dataOnly="0" labelOnly="1" grandRow="1" outline="0" fieldPosition="0"/>
    </format>
    <format dxfId="33">
      <pivotArea dataOnly="0" labelOnly="1" fieldPosition="0">
        <references count="1">
          <reference field="1" count="0"/>
        </references>
      </pivotArea>
    </format>
    <format dxfId="32">
      <pivotArea collapsedLevelsAreSubtotals="1" fieldPosition="0">
        <references count="1">
          <reference field="1" count="0"/>
        </references>
      </pivotArea>
    </format>
    <format dxfId="19">
      <pivotArea field="1" type="button" dataOnly="0" labelOnly="1" outline="0" axis="axisRow" fieldPosition="0"/>
    </format>
    <format dxfId="18">
      <pivotArea dataOnly="0" labelOnly="1" grandRow="1" outline="0" fieldPosition="0"/>
    </format>
    <format dxfId="17">
      <pivotArea dataOnly="0" labelOnly="1" outline="0" axis="axisValues" fieldPosition="0"/>
    </format>
    <format dxfId="15">
      <pivotArea grandRow="1" outline="0" collapsedLevelsAreSubtotals="1" fieldPosition="0"/>
    </format>
    <format dxfId="14">
      <pivotArea dataOnly="0" labelOnly="1" fieldPosition="0">
        <references count="1">
          <reference field="1" count="0"/>
        </references>
      </pivotArea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3FC17A-6C56-4FA0-96B0-F516A68672B9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E6:F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CANTIDAD VENDIDA" fld="2" baseField="1" baseItem="0"/>
  </dataFields>
  <formats count="26">
    <format dxfId="100">
      <pivotArea field="1" type="button" dataOnly="0" labelOnly="1" outline="0" axis="axisRow" fieldPosition="0"/>
    </format>
    <format dxfId="99">
      <pivotArea dataOnly="0" labelOnly="1" outline="0" axis="axisValues" fieldPosition="0"/>
    </format>
    <format dxfId="98">
      <pivotArea field="1" type="button" dataOnly="0" labelOnly="1" outline="0" axis="axisRow" fieldPosition="0"/>
    </format>
    <format dxfId="97">
      <pivotArea dataOnly="0" labelOnly="1" outline="0" axis="axisValues" fieldPosition="0"/>
    </format>
    <format dxfId="86">
      <pivotArea field="1" type="button" dataOnly="0" labelOnly="1" outline="0" axis="axisRow" fieldPosition="0"/>
    </format>
    <format dxfId="85">
      <pivotArea dataOnly="0" labelOnly="1" outline="0" axis="axisValues" fieldPosition="0"/>
    </format>
    <format dxfId="84">
      <pivotArea field="1" type="button" dataOnly="0" labelOnly="1" outline="0" axis="axisRow" fieldPosition="0"/>
    </format>
    <format dxfId="83">
      <pivotArea dataOnly="0" labelOnly="1" outline="0" axis="axisValues" fieldPosition="0"/>
    </format>
    <format dxfId="82">
      <pivotArea field="1" type="button" dataOnly="0" labelOnly="1" outline="0" axis="axisRow" fieldPosition="0"/>
    </format>
    <format dxfId="81">
      <pivotArea dataOnly="0" labelOnly="1" outline="0" axis="axisValues" fieldPosition="0"/>
    </format>
    <format dxfId="80">
      <pivotArea grandRow="1" outline="0" collapsedLevelsAreSubtotals="1" fieldPosition="0"/>
    </format>
    <format dxfId="79">
      <pivotArea dataOnly="0" labelOnly="1" grandRow="1" outline="0" fieldPosition="0"/>
    </format>
    <format dxfId="78">
      <pivotArea grandRow="1" outline="0" collapsedLevelsAreSubtotals="1" fieldPosition="0"/>
    </format>
    <format dxfId="77">
      <pivotArea dataOnly="0" labelOnly="1" grandRow="1" outline="0" fieldPosition="0"/>
    </format>
    <format dxfId="75">
      <pivotArea dataOnly="0" fieldPosition="0">
        <references count="1">
          <reference field="1" count="0"/>
        </references>
      </pivotArea>
    </format>
    <format dxfId="73">
      <pivotArea dataOnly="0" labelOnly="1" fieldPosition="0">
        <references count="1">
          <reference field="1" count="0"/>
        </references>
      </pivotArea>
    </format>
    <format dxfId="59">
      <pivotArea field="1" type="button" dataOnly="0" labelOnly="1" outline="0" axis="axisRow" fieldPosition="0"/>
    </format>
    <format dxfId="58">
      <pivotArea dataOnly="0" labelOnly="1" outline="0" axis="axisValues" fieldPosition="0"/>
    </format>
    <format dxfId="57">
      <pivotArea grandRow="1" outline="0" collapsedLevelsAreSubtotals="1" fieldPosition="0"/>
    </format>
    <format dxfId="56">
      <pivotArea dataOnly="0" labelOnly="1" grandRow="1" outline="0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1" type="button" dataOnly="0" labelOnly="1" outline="0" axis="axisRow" fieldPosition="0"/>
    </format>
    <format dxfId="46">
      <pivotArea dataOnly="0" labelOnly="1" fieldPosition="0">
        <references count="1">
          <reference field="1" count="0"/>
        </references>
      </pivotArea>
    </format>
    <format dxfId="45">
      <pivotArea dataOnly="0" labelOnly="1" grandRow="1" outline="0" fieldPosition="0"/>
    </format>
    <format dxfId="44">
      <pivotArea dataOnly="0" labelOnly="1" outline="0" axis="axisValues" fieldPosition="0"/>
    </format>
  </format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5C8F60-0A91-4AF6-8A9A-0D83E7CD8285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C6:D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INGRESOS POR PRODUCTO" fld="4" baseField="1" baseItem="0"/>
  </dataFields>
  <formats count="30">
    <format dxfId="106">
      <pivotArea field="1" type="button" dataOnly="0" labelOnly="1" outline="0" axis="axisRow" fieldPosition="0"/>
    </format>
    <format dxfId="105">
      <pivotArea dataOnly="0" labelOnly="1" outline="0" axis="axisValues" fieldPosition="0"/>
    </format>
    <format dxfId="104">
      <pivotArea field="1" type="button" dataOnly="0" labelOnly="1" outline="0" axis="axisRow" fieldPosition="0"/>
    </format>
    <format dxfId="103">
      <pivotArea dataOnly="0" labelOnly="1" outline="0" axis="axisValues" fieldPosition="0"/>
    </format>
    <format dxfId="102">
      <pivotArea field="1" type="button" dataOnly="0" labelOnly="1" outline="0" axis="axisRow" fieldPosition="0"/>
    </format>
    <format dxfId="101">
      <pivotArea dataOnly="0" labelOnly="1" outline="0" axis="axisValues" fieldPosition="0"/>
    </format>
    <format dxfId="96">
      <pivotArea field="1" type="button" dataOnly="0" labelOnly="1" outline="0" axis="axisRow" fieldPosition="0"/>
    </format>
    <format dxfId="95">
      <pivotArea dataOnly="0" labelOnly="1" outline="0" axis="axisValues" fieldPosition="0"/>
    </format>
    <format dxfId="94">
      <pivotArea field="1" type="button" dataOnly="0" labelOnly="1" outline="0" axis="axisRow" fieldPosition="0"/>
    </format>
    <format dxfId="93">
      <pivotArea dataOnly="0" labelOnly="1" outline="0" axis="axisValues" fieldPosition="0"/>
    </format>
    <format dxfId="92">
      <pivotArea grandRow="1" outline="0" collapsedLevelsAreSubtotals="1" fieldPosition="0"/>
    </format>
    <format dxfId="91">
      <pivotArea dataOnly="0" labelOnly="1" grandRow="1" outline="0" fieldPosition="0"/>
    </format>
    <format dxfId="90">
      <pivotArea grandRow="1" outline="0" collapsedLevelsAreSubtotals="1" fieldPosition="0"/>
    </format>
    <format dxfId="89">
      <pivotArea dataOnly="0" labelOnly="1" grandRow="1" outline="0" fieldPosition="0"/>
    </format>
    <format dxfId="88">
      <pivotArea grandRow="1" outline="0" collapsedLevelsAreSubtotals="1" fieldPosition="0"/>
    </format>
    <format dxfId="87">
      <pivotArea dataOnly="0" labelOnly="1" grandRow="1" outline="0" fieldPosition="0"/>
    </format>
    <format dxfId="76">
      <pivotArea dataOnly="0" labelOnly="1" fieldPosition="0">
        <references count="1">
          <reference field="1" count="0"/>
        </references>
      </pivotArea>
    </format>
    <format dxfId="74">
      <pivotArea dataOnly="0" labelOnly="1" fieldPosition="0">
        <references count="1">
          <reference field="1" count="0"/>
        </references>
      </pivotArea>
    </format>
    <format dxfId="63">
      <pivotArea field="1" type="button" dataOnly="0" labelOnly="1" outline="0" axis="axisRow" fieldPosition="0"/>
    </format>
    <format dxfId="62">
      <pivotArea dataOnly="0" labelOnly="1" outline="0" axis="axisValues" fieldPosition="0"/>
    </format>
    <format dxfId="61">
      <pivotArea grandRow="1" outline="0" collapsedLevelsAreSubtotals="1" fieldPosition="0"/>
    </format>
    <format dxfId="60">
      <pivotArea dataOnly="0" labelOnly="1" grandRow="1" outline="0" fieldPosition="0"/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1" type="button" dataOnly="0" labelOnly="1" outline="0" axis="axisRow" fieldPosition="0"/>
    </format>
    <format dxfId="52">
      <pivotArea dataOnly="0" labelOnly="1" fieldPosition="0">
        <references count="1">
          <reference field="1" count="0"/>
        </references>
      </pivotArea>
    </format>
    <format dxfId="51">
      <pivotArea dataOnly="0" labelOnly="1" grandRow="1" outline="0" fieldPosition="0"/>
    </format>
    <format dxfId="50">
      <pivotArea dataOnly="0" labelOnly="1" outline="0" axis="axisValues" fieldPosition="0"/>
    </format>
    <format dxfId="13">
      <pivotArea field="1" type="button" dataOnly="0" labelOnly="1" outline="0" axis="axisRow" fieldPosition="0"/>
    </format>
    <format dxfId="12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9E4FD9-D34F-4A1D-A4AC-6E0BEDDA6567}" name="Tabla1" displayName="Tabla1" ref="A1:Q2" totalsRowShown="0" headerRowDxfId="115">
  <autoFilter ref="A1:Q2" xr:uid="{C79E4FD9-D34F-4A1D-A4AC-6E0BEDDA6567}"/>
  <tableColumns count="17">
    <tableColumn id="1" xr3:uid="{A68694F8-DD2C-4FD1-9B46-EA1C4CA380C1}" name="Serie"/>
    <tableColumn id="2" xr3:uid="{046305BE-7600-4001-878A-48C13FEB3D57}" name="NoFactura"/>
    <tableColumn id="3" xr3:uid="{DF4FAF45-FBC3-427A-85A8-01540373C2CC}" name="NoOrden"/>
    <tableColumn id="4" xr3:uid="{FF08EDC1-69A4-4164-BE96-103C7D81597C}" name="Fecha"/>
    <tableColumn id="15" xr3:uid="{FCF11BF6-D0A0-49E5-A76C-E69FB2849F11}" name="Cliente"/>
    <tableColumn id="5" xr3:uid="{093F6DB4-3CF3-43AD-BEFD-D22D16526FAE}" name="NoRuc"/>
    <tableColumn id="6" xr3:uid="{B1989CEE-0D38-491A-9A4F-EA0AA1CDCC73}" name="Empleado"/>
    <tableColumn id="7" xr3:uid="{1D694119-6011-4491-BF62-02BA14741A7A}" name="Proceso"/>
    <tableColumn id="8" xr3:uid="{FD148D3A-F86F-43F2-ABB8-20CD58086A5A}" name="SubTotal"/>
    <tableColumn id="9" xr3:uid="{85710A92-B107-49A5-9E14-702844EBC526}" name="Descuento" dataDxfId="114"/>
    <tableColumn id="10" xr3:uid="{7ED50666-52FA-40FF-A54C-F11E2AACBE69}" name="Credito" dataDxfId="113"/>
    <tableColumn id="16" xr3:uid="{E6864398-D69E-4230-A919-F361BEF09C15}" name="IVA" dataDxfId="112"/>
    <tableColumn id="11" xr3:uid="{246E89F3-8BAC-44A4-ADBA-2F899862E54A}" name="DGI(2%)" dataDxfId="111"/>
    <tableColumn id="12" xr3:uid="{A7E1F7B2-526B-4B65-AC1A-0AFD72395EA4}" name="Alcaldia(1%)" dataDxfId="110"/>
    <tableColumn id="13" xr3:uid="{99CDD9E3-6371-419D-AD53-B28D80B52E61}" name="TotalColocado" dataDxfId="109"/>
    <tableColumn id="14" xr3:uid="{47BE5C85-1357-4B14-B66D-98674C54964B}" name="PagadoCliente" dataDxfId="108"/>
    <tableColumn id="17" xr3:uid="{764767EC-185D-4278-9F1E-EB196BE12C09}" name="Restante" dataDxfId="10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2133D4-6166-4F71-8D1B-23D982F98B53}" name="Tabla2" displayName="Tabla2" ref="A1:E2" totalsRowShown="0">
  <autoFilter ref="A1:E2" xr:uid="{C32133D4-6166-4F71-8D1B-23D982F98B53}"/>
  <tableColumns count="5">
    <tableColumn id="1" xr3:uid="{E4FE1FC9-831C-45BB-985C-FE5E5280AE4B}" name="NoOrden"/>
    <tableColumn id="2" xr3:uid="{503C1D04-61F7-4B65-9D73-2C76EAC4DA98}" name="Producto"/>
    <tableColumn id="3" xr3:uid="{97C32BDF-4BBC-4199-8E76-61B8F305A8CE}" name="Cantidad" dataDxfId="70"/>
    <tableColumn id="4" xr3:uid="{2AF79E09-7536-4E53-8C75-B098C0F15547}" name="Precio" dataDxfId="69"/>
    <tableColumn id="5" xr3:uid="{16B4FF38-C45E-4DD0-9FCD-474A4F49EF46}" name="SubTotal" dataDxfId="6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0ED7DD-EED5-4295-9448-979B1F28A83F}" name="Tabla3" displayName="Tabla3" ref="A1:G2" totalsRowShown="0">
  <autoFilter ref="A1:G2" xr:uid="{300ED7DD-EED5-4295-9448-979B1F28A83F}"/>
  <tableColumns count="7">
    <tableColumn id="1" xr3:uid="{CB6AF373-700A-42D4-AE9A-748E78906E5D}" name="NoOrden"/>
    <tableColumn id="2" xr3:uid="{FA4D0CA1-2430-4EE7-8C69-6F64FC262AC4}" name="TotalPagado"/>
    <tableColumn id="4" xr3:uid="{02706E3F-A7F9-477A-B209-7B5CE06DA201}" name="Pagado"/>
    <tableColumn id="3" xr3:uid="{2A60AD39-5C00-44C3-85C6-8ADCC192EB9E}" name="Cambio"/>
    <tableColumn id="5" xr3:uid="{88A20621-CA4D-4D1D-B32C-D323D2726AE8}" name="CobroTarjeta"/>
    <tableColumn id="6" xr3:uid="{5C995BC6-B278-4BE6-9CB3-1EE750B4DC70}" name="FormaPago"/>
    <tableColumn id="7" xr3:uid="{E625D0DC-590D-452F-BD0F-73117138E3EC}" name="Referenci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AD622BD-1E8D-4DDD-BC2E-75B0C85D0FD3}" name="Tabla6" displayName="Tabla6" ref="A1:C3" totalsRowShown="0">
  <autoFilter ref="A1:C3" xr:uid="{CAD622BD-1E8D-4DDD-BC2E-75B0C85D0FD3}"/>
  <tableColumns count="3">
    <tableColumn id="1" xr3:uid="{E58E82CA-BC0A-4E6E-9AEE-2521A7D58402}" name="Fecha"/>
    <tableColumn id="2" xr3:uid="{57F167B2-49F9-4802-97CB-916C0093E9F7}" name="Total"/>
    <tableColumn id="3" xr3:uid="{5697B315-65FA-4816-A2E6-20A6F2695CC7}" name="Referenci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4FB440-332A-4F3E-A9DC-E0E03778AACE}" name="Tabla7" displayName="Tabla7" ref="A1:C2" totalsRowShown="0" headerRowBorderDxfId="42" tableBorderDxfId="43" totalsRowBorderDxfId="41">
  <autoFilter ref="A1:C2" xr:uid="{524FB440-332A-4F3E-A9DC-E0E03778AACE}"/>
  <tableColumns count="3">
    <tableColumn id="1" xr3:uid="{141D1134-56DA-4812-98D2-39D0D7A6C8C8}" name="Fecha" dataDxfId="40"/>
    <tableColumn id="2" xr3:uid="{A64124D1-2422-4F51-80E6-4BFFE9A5F946}" name="Total" dataDxfId="39"/>
    <tableColumn id="3" xr3:uid="{B3247189-392A-44EB-B9D8-A1183485732F}" name="Referencia" dataDxfId="3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5F3C72-46CF-4CB7-87A4-0DAB4B8ABB0A}" name="Tabla4" displayName="Tabla4" ref="A1:F2" totalsRowShown="0">
  <autoFilter ref="A1:F2" xr:uid="{8A5F3C72-46CF-4CB7-87A4-0DAB4B8ABB0A}"/>
  <tableColumns count="6">
    <tableColumn id="6" xr3:uid="{FF338F1D-00DE-4404-BE80-3A2D89AD0459}" name="Clave" dataDxfId="67"/>
    <tableColumn id="1" xr3:uid="{1E7C3A60-FADD-40B8-9BF6-5450461965B8}" name="Fecha" dataDxfId="71"/>
    <tableColumn id="2" xr3:uid="{A77DE128-22E9-46DF-8D10-C7FDE9E5EB20}" name="Total C$" dataDxfId="72"/>
    <tableColumn id="3" xr3:uid="{119DA120-A901-4424-8752-3569710A6D57}" name="Descripción"/>
    <tableColumn id="4" xr3:uid="{877EFD85-1C5D-4E60-AE6D-B68C4F48F965}" name="Almacén"/>
    <tableColumn id="5" xr3:uid="{4FCC9210-5FC6-4FE3-A530-936E7BD75BD1}" name="Usuario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892E4E6-0A14-4938-ABE7-3F05C8634CE0}" name="Tabla5" displayName="Tabla5" ref="A1:E2" totalsRowShown="0">
  <autoFilter ref="A1:E2" xr:uid="{0892E4E6-0A14-4938-ABE7-3F05C8634CE0}"/>
  <tableColumns count="5">
    <tableColumn id="1" xr3:uid="{ED706008-A102-409C-BBC4-81F6B01AE0DD}" name="Clave"/>
    <tableColumn id="2" xr3:uid="{096AA36D-254E-4FA0-952C-D35DC7217060}" name="Producto"/>
    <tableColumn id="3" xr3:uid="{5A12EE02-2564-407D-B6F2-2370F16C1B52}" name="Cantidad" dataDxfId="66"/>
    <tableColumn id="4" xr3:uid="{FDC5DC00-A05D-4CB0-8E3A-13D3244F095F}" name="Costo Unitario" dataDxfId="65"/>
    <tableColumn id="5" xr3:uid="{79B35502-64E9-431D-B8C0-2D99DB597089}" name="SubTotal" dataDxfId="6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"/>
  <sheetViews>
    <sheetView topLeftCell="H1" workbookViewId="0">
      <selection activeCell="J2" sqref="J2:Q2"/>
    </sheetView>
  </sheetViews>
  <sheetFormatPr baseColWidth="10" defaultColWidth="9.140625" defaultRowHeight="15" x14ac:dyDescent="0.25"/>
  <cols>
    <col min="1" max="1" width="9" customWidth="1"/>
    <col min="2" max="2" width="14.28515625" customWidth="1"/>
    <col min="3" max="3" width="13.140625" customWidth="1"/>
    <col min="4" max="4" width="29.28515625" customWidth="1"/>
    <col min="5" max="5" width="31.42578125" customWidth="1"/>
    <col min="6" max="6" width="18.28515625" customWidth="1"/>
    <col min="7" max="7" width="38.42578125" customWidth="1"/>
    <col min="8" max="8" width="30.7109375" customWidth="1"/>
    <col min="9" max="9" width="19.42578125" customWidth="1"/>
    <col min="10" max="10" width="15.140625" customWidth="1"/>
    <col min="11" max="12" width="16.28515625" customWidth="1"/>
    <col min="13" max="13" width="16.42578125" customWidth="1"/>
    <col min="14" max="14" width="20.5703125" customWidth="1"/>
    <col min="15" max="15" width="19.42578125" customWidth="1"/>
    <col min="16" max="16" width="18.28515625" customWidth="1"/>
    <col min="17" max="17" width="17.42578125" customWidth="1"/>
  </cols>
  <sheetData>
    <row r="1" spans="1:17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5</v>
      </c>
      <c r="H1" s="1" t="s">
        <v>6</v>
      </c>
      <c r="I1" s="1" t="s">
        <v>12</v>
      </c>
      <c r="J1" s="1" t="s">
        <v>7</v>
      </c>
      <c r="K1" s="1" t="s">
        <v>8</v>
      </c>
      <c r="L1" s="1" t="s">
        <v>11</v>
      </c>
      <c r="M1" s="1" t="s">
        <v>13</v>
      </c>
      <c r="N1" s="1" t="s">
        <v>9</v>
      </c>
      <c r="O1" s="1" t="s">
        <v>14</v>
      </c>
      <c r="P1" s="1" t="s">
        <v>16</v>
      </c>
      <c r="Q1" s="1" t="s">
        <v>15</v>
      </c>
    </row>
    <row r="2" spans="1:17" x14ac:dyDescent="0.25">
      <c r="A2" t="s">
        <v>26</v>
      </c>
      <c r="B2">
        <v>1</v>
      </c>
      <c r="C2">
        <v>2</v>
      </c>
      <c r="D2" s="2">
        <v>45699</v>
      </c>
      <c r="E2" t="s">
        <v>27</v>
      </c>
      <c r="F2">
        <v>1</v>
      </c>
      <c r="G2" t="s">
        <v>28</v>
      </c>
      <c r="H2" t="s">
        <v>29</v>
      </c>
      <c r="I2">
        <v>5</v>
      </c>
      <c r="J2" s="3">
        <v>7</v>
      </c>
      <c r="K2" s="3">
        <v>8</v>
      </c>
      <c r="L2" s="3">
        <v>9</v>
      </c>
      <c r="M2" s="3">
        <v>1</v>
      </c>
      <c r="N2" s="3">
        <v>1</v>
      </c>
      <c r="O2" s="3">
        <v>5</v>
      </c>
      <c r="P2" s="3">
        <v>2</v>
      </c>
      <c r="Q2" s="3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F4DB6-9653-4C5B-9AD5-67AF2BEE791D}">
  <dimension ref="A1:E2"/>
  <sheetViews>
    <sheetView workbookViewId="0">
      <selection activeCell="F6" sqref="F6"/>
    </sheetView>
  </sheetViews>
  <sheetFormatPr baseColWidth="10" defaultRowHeight="15" x14ac:dyDescent="0.25"/>
  <cols>
    <col min="1" max="1" width="13.85546875" customWidth="1"/>
    <col min="2" max="2" width="40.7109375" customWidth="1"/>
    <col min="3" max="3" width="19.42578125" style="7" customWidth="1"/>
    <col min="4" max="4" width="16" style="7" customWidth="1"/>
    <col min="5" max="5" width="19.28515625" style="7" customWidth="1"/>
  </cols>
  <sheetData>
    <row r="1" spans="1:5" x14ac:dyDescent="0.25">
      <c r="A1" t="s">
        <v>2</v>
      </c>
      <c r="B1" t="s">
        <v>17</v>
      </c>
      <c r="C1" s="7" t="s">
        <v>18</v>
      </c>
      <c r="D1" s="7" t="s">
        <v>19</v>
      </c>
      <c r="E1" s="7" t="s">
        <v>12</v>
      </c>
    </row>
    <row r="2" spans="1:5" x14ac:dyDescent="0.25">
      <c r="A2">
        <v>1</v>
      </c>
      <c r="B2" t="s">
        <v>17</v>
      </c>
      <c r="C2" s="7">
        <v>10</v>
      </c>
      <c r="D2" s="7">
        <v>1</v>
      </c>
      <c r="E2" s="7"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F0EF0-2254-4881-AFAD-806F4150F878}">
  <dimension ref="A1:G1"/>
  <sheetViews>
    <sheetView workbookViewId="0"/>
  </sheetViews>
  <sheetFormatPr baseColWidth="10" defaultRowHeight="15" x14ac:dyDescent="0.25"/>
  <cols>
    <col min="1" max="4" width="12" customWidth="1"/>
    <col min="5" max="5" width="15.85546875" customWidth="1"/>
    <col min="6" max="6" width="24.42578125" customWidth="1"/>
    <col min="7" max="7" width="52.5703125" customWidth="1"/>
  </cols>
  <sheetData>
    <row r="1" spans="1:7" x14ac:dyDescent="0.25">
      <c r="A1" t="s">
        <v>2</v>
      </c>
      <c r="B1" t="s">
        <v>25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9AD4B-C264-443F-959B-4E012AD85048}">
  <dimension ref="A1:C2"/>
  <sheetViews>
    <sheetView workbookViewId="0">
      <selection activeCell="C2" sqref="C2"/>
    </sheetView>
  </sheetViews>
  <sheetFormatPr baseColWidth="10" defaultRowHeight="15" x14ac:dyDescent="0.25"/>
  <cols>
    <col min="1" max="1" width="25.85546875" customWidth="1"/>
    <col min="2" max="2" width="35.7109375" customWidth="1"/>
    <col min="3" max="3" width="63.42578125" customWidth="1"/>
  </cols>
  <sheetData>
    <row r="1" spans="1:3" x14ac:dyDescent="0.25">
      <c r="A1" s="4" t="s">
        <v>3</v>
      </c>
      <c r="B1" s="35" t="s">
        <v>64</v>
      </c>
      <c r="C1" s="5" t="s">
        <v>24</v>
      </c>
    </row>
    <row r="2" spans="1:3" x14ac:dyDescent="0.25">
      <c r="A2" s="37">
        <v>37914</v>
      </c>
      <c r="B2" s="36">
        <v>11</v>
      </c>
      <c r="C2" s="6" t="s">
        <v>63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97A07-2730-443E-A8D9-347D5AF0E6C3}">
  <dimension ref="A1:C2"/>
  <sheetViews>
    <sheetView workbookViewId="0">
      <selection activeCell="B6" sqref="B6"/>
    </sheetView>
  </sheetViews>
  <sheetFormatPr baseColWidth="10" defaultRowHeight="15" x14ac:dyDescent="0.25"/>
  <cols>
    <col min="1" max="1" width="32.85546875" customWidth="1"/>
    <col min="2" max="2" width="26.140625" customWidth="1"/>
    <col min="3" max="3" width="62.5703125" customWidth="1"/>
    <col min="4" max="4" width="35.5703125" customWidth="1"/>
  </cols>
  <sheetData>
    <row r="1" spans="1:3" x14ac:dyDescent="0.25">
      <c r="A1" s="40" t="s">
        <v>3</v>
      </c>
      <c r="B1" s="41" t="s">
        <v>64</v>
      </c>
      <c r="C1" s="40" t="s">
        <v>24</v>
      </c>
    </row>
    <row r="2" spans="1:3" x14ac:dyDescent="0.25">
      <c r="A2" s="42">
        <v>37914</v>
      </c>
      <c r="B2" s="43">
        <v>10</v>
      </c>
      <c r="C2" s="44" t="s">
        <v>65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B60B3-3C63-44D3-BAC3-719C2800875E}">
  <dimension ref="A1:F2"/>
  <sheetViews>
    <sheetView workbookViewId="0">
      <selection activeCell="A2" sqref="A2"/>
    </sheetView>
  </sheetViews>
  <sheetFormatPr baseColWidth="10" defaultRowHeight="15" x14ac:dyDescent="0.25"/>
  <cols>
    <col min="1" max="1" width="24.5703125" customWidth="1"/>
    <col min="2" max="2" width="31.42578125" customWidth="1"/>
    <col min="3" max="3" width="54.5703125" customWidth="1"/>
    <col min="4" max="4" width="50.140625" customWidth="1"/>
    <col min="5" max="5" width="36" customWidth="1"/>
    <col min="6" max="6" width="42" customWidth="1"/>
  </cols>
  <sheetData>
    <row r="1" spans="1:6" x14ac:dyDescent="0.25">
      <c r="A1" t="s">
        <v>61</v>
      </c>
      <c r="B1" t="s">
        <v>3</v>
      </c>
      <c r="C1" s="7" t="s">
        <v>57</v>
      </c>
      <c r="D1" t="s">
        <v>58</v>
      </c>
      <c r="E1" t="s">
        <v>59</v>
      </c>
      <c r="F1" t="s">
        <v>60</v>
      </c>
    </row>
    <row r="2" spans="1:6" x14ac:dyDescent="0.25">
      <c r="A2" s="10">
        <v>1</v>
      </c>
      <c r="B2" s="10">
        <v>37914</v>
      </c>
      <c r="C2" s="7">
        <v>20</v>
      </c>
      <c r="D2" t="s">
        <v>58</v>
      </c>
      <c r="E2" t="s">
        <v>59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DCC08-7F74-4359-95F0-44F1CEC0A534}">
  <dimension ref="A1:E2"/>
  <sheetViews>
    <sheetView workbookViewId="0">
      <selection activeCell="H17" sqref="H17"/>
    </sheetView>
  </sheetViews>
  <sheetFormatPr baseColWidth="10" defaultRowHeight="15" x14ac:dyDescent="0.25"/>
  <cols>
    <col min="1" max="1" width="25.140625" customWidth="1"/>
    <col min="2" max="2" width="35.85546875" customWidth="1"/>
    <col min="3" max="3" width="19.42578125" customWidth="1"/>
    <col min="4" max="4" width="26.7109375" customWidth="1"/>
    <col min="5" max="5" width="24" customWidth="1"/>
  </cols>
  <sheetData>
    <row r="1" spans="1:5" x14ac:dyDescent="0.25">
      <c r="A1" t="s">
        <v>61</v>
      </c>
      <c r="B1" t="s">
        <v>17</v>
      </c>
      <c r="C1" s="7" t="s">
        <v>18</v>
      </c>
      <c r="D1" s="7" t="s">
        <v>62</v>
      </c>
      <c r="E1" s="7" t="s">
        <v>12</v>
      </c>
    </row>
    <row r="2" spans="1:5" x14ac:dyDescent="0.25">
      <c r="A2">
        <v>1</v>
      </c>
      <c r="B2" t="s">
        <v>63</v>
      </c>
      <c r="C2" s="7">
        <v>1</v>
      </c>
      <c r="D2" s="7">
        <v>2</v>
      </c>
      <c r="E2" s="7">
        <v>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4B3BC-4469-45E5-8EA4-6EFFB0A8351A}">
  <dimension ref="A1:J17"/>
  <sheetViews>
    <sheetView tabSelected="1" zoomScale="85" zoomScaleNormal="85" workbookViewId="0">
      <selection activeCell="C16" sqref="C16"/>
    </sheetView>
  </sheetViews>
  <sheetFormatPr baseColWidth="10" defaultRowHeight="15" x14ac:dyDescent="0.25"/>
  <cols>
    <col min="1" max="1" width="33.28515625" customWidth="1"/>
    <col min="2" max="2" width="55.28515625" customWidth="1"/>
    <col min="3" max="3" width="29" customWidth="1"/>
    <col min="4" max="4" width="36.28515625" customWidth="1"/>
    <col min="5" max="5" width="33.7109375" customWidth="1"/>
    <col min="6" max="6" width="37.85546875" customWidth="1"/>
    <col min="7" max="7" width="39.42578125" customWidth="1"/>
    <col min="8" max="8" width="48" customWidth="1"/>
    <col min="9" max="9" width="42.7109375" customWidth="1"/>
    <col min="10" max="10" width="37.42578125" customWidth="1"/>
  </cols>
  <sheetData>
    <row r="1" spans="1:10" ht="48" customHeight="1" x14ac:dyDescent="0.25">
      <c r="A1" s="16" t="s">
        <v>52</v>
      </c>
      <c r="B1" s="16"/>
      <c r="C1" s="17" t="s">
        <v>56</v>
      </c>
      <c r="D1" s="17"/>
      <c r="E1" s="17"/>
      <c r="F1" s="17"/>
      <c r="G1" s="17"/>
      <c r="H1" s="17"/>
      <c r="I1" s="13"/>
      <c r="J1" s="13"/>
    </row>
    <row r="2" spans="1:10" ht="26.25" customHeight="1" x14ac:dyDescent="0.25">
      <c r="A2" s="13" t="s">
        <v>46</v>
      </c>
      <c r="B2" s="19" t="s">
        <v>47</v>
      </c>
      <c r="C2" s="19"/>
      <c r="D2" s="19"/>
      <c r="E2" s="13" t="s">
        <v>48</v>
      </c>
      <c r="F2" s="20">
        <v>37914</v>
      </c>
      <c r="G2" s="13" t="s">
        <v>49</v>
      </c>
      <c r="H2" s="20">
        <v>37914</v>
      </c>
      <c r="I2" s="13"/>
      <c r="J2" s="13"/>
    </row>
    <row r="3" spans="1:10" ht="28.5" customHeight="1" x14ac:dyDescent="0.25">
      <c r="A3" s="18" t="s">
        <v>50</v>
      </c>
      <c r="B3" s="18"/>
      <c r="C3" s="18"/>
      <c r="D3" s="18"/>
      <c r="E3" s="18"/>
      <c r="F3" s="18"/>
      <c r="G3" s="18"/>
      <c r="H3" s="18"/>
      <c r="I3" s="13"/>
      <c r="J3" s="13"/>
    </row>
    <row r="4" spans="1:10" ht="21" x14ac:dyDescent="0.35">
      <c r="A4" s="21" t="s">
        <v>30</v>
      </c>
      <c r="B4" s="21" t="s">
        <v>31</v>
      </c>
      <c r="C4" s="21" t="s">
        <v>32</v>
      </c>
      <c r="D4" s="21" t="s">
        <v>33</v>
      </c>
      <c r="E4" s="21" t="s">
        <v>34</v>
      </c>
      <c r="F4" s="21" t="s">
        <v>35</v>
      </c>
      <c r="G4" s="21" t="s">
        <v>36</v>
      </c>
      <c r="H4" s="21" t="s">
        <v>37</v>
      </c>
      <c r="I4" s="13"/>
      <c r="J4" s="13"/>
    </row>
    <row r="5" spans="1:10" ht="21" x14ac:dyDescent="0.35">
      <c r="A5" s="22">
        <f>SUM(Tabla1[TotalColocado])</f>
        <v>5</v>
      </c>
      <c r="B5" s="22">
        <f>SUM(Tabla1[PagadoCliente])</f>
        <v>2</v>
      </c>
      <c r="C5" s="27">
        <f>SUM(Tabla1[DGI(2%)])</f>
        <v>1</v>
      </c>
      <c r="D5" s="27">
        <f>SUM(Tabla1[Alcaldia(1%)])</f>
        <v>1</v>
      </c>
      <c r="E5" s="27">
        <f>SUM(Tabla1[IVA])</f>
        <v>9</v>
      </c>
      <c r="F5" s="27">
        <f>SUM(Tabla1[Descuento])</f>
        <v>7</v>
      </c>
      <c r="G5" s="22">
        <f>SUM(Tabla1[Credito])</f>
        <v>8</v>
      </c>
      <c r="H5" s="22">
        <f>SUM(Tabla3[CobroTarjeta])</f>
        <v>0</v>
      </c>
      <c r="I5" s="13"/>
      <c r="J5" s="13"/>
    </row>
    <row r="6" spans="1:10" ht="29.25" customHeight="1" x14ac:dyDescent="0.25">
      <c r="A6" s="11" t="s">
        <v>51</v>
      </c>
      <c r="B6" s="11"/>
      <c r="C6" s="31" t="s">
        <v>53</v>
      </c>
      <c r="D6" s="31" t="s">
        <v>55</v>
      </c>
      <c r="E6" s="31" t="s">
        <v>53</v>
      </c>
      <c r="F6" s="31" t="s">
        <v>54</v>
      </c>
      <c r="G6" s="45" t="s">
        <v>53</v>
      </c>
      <c r="H6" s="45" t="s">
        <v>67</v>
      </c>
      <c r="I6" s="45" t="s">
        <v>53</v>
      </c>
      <c r="J6" s="45" t="s">
        <v>68</v>
      </c>
    </row>
    <row r="7" spans="1:10" x14ac:dyDescent="0.25">
      <c r="A7" s="8" t="s">
        <v>39</v>
      </c>
      <c r="B7" s="25"/>
      <c r="C7" s="26" t="s">
        <v>17</v>
      </c>
      <c r="D7" s="28">
        <v>20</v>
      </c>
      <c r="E7" s="26" t="s">
        <v>17</v>
      </c>
      <c r="F7" s="32">
        <v>10</v>
      </c>
      <c r="G7" s="48" t="s">
        <v>63</v>
      </c>
      <c r="H7" s="23">
        <v>1</v>
      </c>
      <c r="I7" s="48" t="s">
        <v>63</v>
      </c>
      <c r="J7" s="14">
        <v>3</v>
      </c>
    </row>
    <row r="8" spans="1:10" ht="22.5" customHeight="1" x14ac:dyDescent="0.3">
      <c r="A8" s="12" t="s">
        <v>40</v>
      </c>
      <c r="B8" s="38">
        <f>B5</f>
        <v>2</v>
      </c>
      <c r="C8" s="29" t="s">
        <v>38</v>
      </c>
      <c r="D8" s="30">
        <v>20</v>
      </c>
      <c r="E8" s="33" t="s">
        <v>38</v>
      </c>
      <c r="F8" s="34">
        <v>10</v>
      </c>
      <c r="G8" s="46" t="s">
        <v>38</v>
      </c>
      <c r="H8" s="47">
        <v>1</v>
      </c>
      <c r="I8" s="46" t="s">
        <v>38</v>
      </c>
      <c r="J8" s="49">
        <v>3</v>
      </c>
    </row>
    <row r="9" spans="1:10" x14ac:dyDescent="0.25">
      <c r="A9" s="8" t="s">
        <v>66</v>
      </c>
      <c r="B9" s="25"/>
    </row>
    <row r="10" spans="1:10" ht="20.25" customHeight="1" x14ac:dyDescent="0.3">
      <c r="A10" s="12" t="s">
        <v>44</v>
      </c>
      <c r="B10" s="39">
        <f>SUM(Tabla6[Total])</f>
        <v>11</v>
      </c>
    </row>
    <row r="11" spans="1:10" x14ac:dyDescent="0.25">
      <c r="A11" s="15" t="s">
        <v>41</v>
      </c>
      <c r="B11" s="15"/>
    </row>
    <row r="12" spans="1:10" ht="20.25" customHeight="1" x14ac:dyDescent="0.3">
      <c r="A12" s="12" t="s">
        <v>43</v>
      </c>
      <c r="B12" s="39">
        <f>SUM(Tabla7[Total])</f>
        <v>10</v>
      </c>
    </row>
    <row r="13" spans="1:10" ht="17.25" customHeight="1" x14ac:dyDescent="0.25">
      <c r="A13" s="15" t="s">
        <v>42</v>
      </c>
      <c r="B13" s="15"/>
    </row>
    <row r="14" spans="1:10" ht="21" customHeight="1" x14ac:dyDescent="0.3">
      <c r="A14" s="12" t="s">
        <v>44</v>
      </c>
      <c r="B14" s="39">
        <f>SUM(Tabla4[Total C$])</f>
        <v>20</v>
      </c>
    </row>
    <row r="15" spans="1:10" x14ac:dyDescent="0.25">
      <c r="A15" s="9" t="s">
        <v>45</v>
      </c>
      <c r="B15" s="24">
        <f>B8+B10-B12-B14</f>
        <v>-17</v>
      </c>
    </row>
    <row r="16" spans="1:10" x14ac:dyDescent="0.25">
      <c r="A16" s="9"/>
      <c r="B16" s="19"/>
    </row>
    <row r="17" spans="1:2" x14ac:dyDescent="0.25">
      <c r="A17" s="9"/>
      <c r="B17" s="19"/>
    </row>
  </sheetData>
  <mergeCells count="11">
    <mergeCell ref="A3:H3"/>
    <mergeCell ref="B2:D2"/>
    <mergeCell ref="A6:B6"/>
    <mergeCell ref="A1:B1"/>
    <mergeCell ref="C1:H1"/>
    <mergeCell ref="A7:B7"/>
    <mergeCell ref="A9:B9"/>
    <mergeCell ref="A13:B13"/>
    <mergeCell ref="B15:B17"/>
    <mergeCell ref="A15:A17"/>
    <mergeCell ref="A11:B11"/>
  </mergeCells>
  <pageMargins left="0.7" right="0.7" top="0.75" bottom="0.75" header="0.3" footer="0.3"/>
  <pageSetup paperSize="9" orientation="portrait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BD9A-694B-44D9-AAE9-4538A8EF2D2B}">
  <dimension ref="A1"/>
  <sheetViews>
    <sheetView topLeftCell="A49" workbookViewId="0">
      <selection activeCell="H74" sqref="H7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Ventas</vt:lpstr>
      <vt:lpstr>Detalle</vt:lpstr>
      <vt:lpstr>Pagos</vt:lpstr>
      <vt:lpstr>Otros Ingresos</vt:lpstr>
      <vt:lpstr>Otros Gatos</vt:lpstr>
      <vt:lpstr>Compras</vt:lpstr>
      <vt:lpstr>Detalle Compras</vt:lpstr>
      <vt:lpstr>Presentación - Totales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 Jose Maradiaga</dc:creator>
  <cp:lastModifiedBy>Rolando Jose  Maradiaga Zeledon</cp:lastModifiedBy>
  <dcterms:created xsi:type="dcterms:W3CDTF">2015-06-05T18:19:34Z</dcterms:created>
  <dcterms:modified xsi:type="dcterms:W3CDTF">2025-03-22T20:34:05Z</dcterms:modified>
</cp:coreProperties>
</file>