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ECD1924-12B1-4574-81F5-D1C584283566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Ventas" sheetId="1" r:id="rId1"/>
    <sheet name="Detalle" sheetId="2" r:id="rId2"/>
    <sheet name="Pagos" sheetId="3" r:id="rId3"/>
    <sheet name="Otros Ingresos" sheetId="9" r:id="rId4"/>
    <sheet name="Otros Gastos" sheetId="5" r:id="rId5"/>
    <sheet name="Compras" sheetId="6" r:id="rId6"/>
    <sheet name="Detalle Compras" sheetId="7" r:id="rId7"/>
    <sheet name="Presentación - Totales" sheetId="4" r:id="rId8"/>
    <sheet name="GRAFICOS" sheetId="8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2" i="4"/>
  <c r="B10" i="4"/>
  <c r="H5" i="4"/>
  <c r="G5" i="4"/>
  <c r="F5" i="4"/>
  <c r="E5" i="4"/>
  <c r="D5" i="4"/>
  <c r="C5" i="4"/>
  <c r="B5" i="4"/>
  <c r="B8" i="4" s="1"/>
  <c r="A5" i="4"/>
  <c r="B15" i="4" l="1"/>
</calcChain>
</file>

<file path=xl/sharedStrings.xml><?xml version="1.0" encoding="utf-8"?>
<sst xmlns="http://schemas.openxmlformats.org/spreadsheetml/2006/main" count="98" uniqueCount="69">
  <si>
    <t>NoFactura</t>
  </si>
  <si>
    <t>Serie</t>
  </si>
  <si>
    <t>NoOrden</t>
  </si>
  <si>
    <t>Fecha</t>
  </si>
  <si>
    <t>Cliente</t>
  </si>
  <si>
    <t>Empleado</t>
  </si>
  <si>
    <t>Proceso</t>
  </si>
  <si>
    <t>Descuento</t>
  </si>
  <si>
    <t>Credito</t>
  </si>
  <si>
    <t>Alcaldia(1%)</t>
  </si>
  <si>
    <t>NoRuc</t>
  </si>
  <si>
    <t>IVA</t>
  </si>
  <si>
    <t>SubTotal</t>
  </si>
  <si>
    <t>DGI(2%)</t>
  </si>
  <si>
    <t>TotalColocado</t>
  </si>
  <si>
    <t>Restante</t>
  </si>
  <si>
    <t>PagadoCliente</t>
  </si>
  <si>
    <t>Producto</t>
  </si>
  <si>
    <t>Cantidad</t>
  </si>
  <si>
    <t>Precio</t>
  </si>
  <si>
    <t>Pagado</t>
  </si>
  <si>
    <t>Cambio</t>
  </si>
  <si>
    <t>CobroTarjeta</t>
  </si>
  <si>
    <t>FormaPago</t>
  </si>
  <si>
    <t>Referencia</t>
  </si>
  <si>
    <t>TotalPagado</t>
  </si>
  <si>
    <t>B</t>
  </si>
  <si>
    <t>Rolando</t>
  </si>
  <si>
    <t>rmaradiaga</t>
  </si>
  <si>
    <t>Orden Abierta</t>
  </si>
  <si>
    <t>Total Colocado</t>
  </si>
  <si>
    <t>Total Recuperado</t>
  </si>
  <si>
    <t>Total DGI (2%)</t>
  </si>
  <si>
    <t>Total Alcaldia (1%</t>
  </si>
  <si>
    <t>TotalIVA</t>
  </si>
  <si>
    <t>Total Descuentos</t>
  </si>
  <si>
    <t>Total en Creditos</t>
  </si>
  <si>
    <t>Cobros Extra Tarjetas</t>
  </si>
  <si>
    <t>Total general</t>
  </si>
  <si>
    <t>GANANACIAS DEL PERIODO</t>
  </si>
  <si>
    <t>TOTAL RECUPERADO</t>
  </si>
  <si>
    <t>OTROS GASTOS</t>
  </si>
  <si>
    <t>COMPRAS</t>
  </si>
  <si>
    <t xml:space="preserve">TOTAL </t>
  </si>
  <si>
    <t>TOTAL</t>
  </si>
  <si>
    <t>GANANACIA TOTAL</t>
  </si>
  <si>
    <t>SUCURSAL SELECCIONADA</t>
  </si>
  <si>
    <t>tEXTO</t>
  </si>
  <si>
    <t>DESDE</t>
  </si>
  <si>
    <t>HASTA</t>
  </si>
  <si>
    <t>DATOS DE VENTAS</t>
  </si>
  <si>
    <t>PERDIDAS / GANANCIAS</t>
  </si>
  <si>
    <t>EMPRESA</t>
  </si>
  <si>
    <t>PRODUCTOS</t>
  </si>
  <si>
    <t>CANTIDAD VENDIDA</t>
  </si>
  <si>
    <t>INGRESOS POR PRODUCTO</t>
  </si>
  <si>
    <t>NOMBRE EJEMPLO</t>
  </si>
  <si>
    <t>Total C$</t>
  </si>
  <si>
    <t>Descripción</t>
  </si>
  <si>
    <t>Almacén</t>
  </si>
  <si>
    <t>Usuario</t>
  </si>
  <si>
    <t>Clave</t>
  </si>
  <si>
    <t>Costo Unitario</t>
  </si>
  <si>
    <t>Prueba</t>
  </si>
  <si>
    <t>Total</t>
  </si>
  <si>
    <t>OTROS INGRESOS</t>
  </si>
  <si>
    <t>CANTIDAD COMPRADA</t>
  </si>
  <si>
    <t>GASTOS POR PRODUCTO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</si>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</sst>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3" borderId="5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2" fontId="10" fillId="0" borderId="1" xfId="0" applyNumberFormat="1" applyFont="1" applyBorder="1"/>
    <xf numFmtId="0" fontId="1" fillId="8" borderId="0" xfId="0" applyFont="1" applyFill="1" applyAlignment="1">
      <alignment horizontal="left"/>
    </xf>
    <xf numFmtId="2" fontId="10" fillId="0" borderId="8" xfId="0" applyNumberFormat="1" applyFont="1" applyBorder="1"/>
    <xf numFmtId="0" fontId="6" fillId="9" borderId="0" xfId="0" applyFont="1" applyFill="1" applyAlignment="1">
      <alignment horizontal="left"/>
    </xf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4" fillId="3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11" fillId="0" borderId="7" xfId="0" applyNumberFormat="1" applyFont="1" applyBorder="1"/>
    <xf numFmtId="0" fontId="11" fillId="0" borderId="1" xfId="0" applyFont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left"/>
    </xf>
    <xf numFmtId="0" fontId="5" fillId="10" borderId="0" xfId="0" applyFont="1" applyFill="1"/>
    <xf numFmtId="0" fontId="1" fillId="11" borderId="0" xfId="0" applyFont="1" applyFill="1" applyAlignment="1">
      <alignment horizontal="left"/>
    </xf>
    <xf numFmtId="0" fontId="5" fillId="10" borderId="0" xfId="0" applyFont="1" applyFill="1" applyAlignment="1">
      <alignment horizontal="right"/>
    </xf>
    <xf numFmtId="0" fontId="0" fillId="2" borderId="5" xfId="0" quotePrefix="1" applyFill="1" applyBorder="1"/>
    <xf numFmtId="0" fontId="0" fillId="2" borderId="3" xfId="0" quotePrefix="1" applyFill="1" applyBorder="1"/>
    <xf numFmtId="0" fontId="0" fillId="0" borderId="0" xfId="0" quotePrefix="1" applyAlignment="1">
      <alignment horizontal="center"/>
    </xf>
    <xf numFmtId="0" fontId="0" fillId="0" borderId="0" xfId="0" quotePrefix="1"/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98">
    <dxf>
      <alignment horizontal="right"/>
    </dxf>
    <dxf>
      <font>
        <color theme="0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solid">
          <fgColor indexed="64"/>
          <bgColor theme="5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sz val="12"/>
        <color theme="0"/>
      </font>
      <fill>
        <patternFill>
          <fgColor theme="5"/>
        </patternFill>
      </fill>
      <alignment horizontal="center" vertical="center"/>
    </dxf>
    <dxf>
      <fill>
        <patternFill patternType="solid">
          <bgColor theme="5" tint="0.39997558519241921"/>
        </patternFill>
      </fill>
    </dxf>
    <dxf>
      <font>
        <sz val="12"/>
        <color theme="0"/>
      </font>
      <fill>
        <patternFill patternType="solid">
          <fgColor indexed="64"/>
          <bgColor theme="5"/>
        </patternFill>
      </fill>
      <alignment horizontal="center" vertical="center"/>
    </dxf>
    <dxf>
      <fill>
        <patternFill>
          <bgColor theme="5" tint="0.399975585192419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</font>
    </dxf>
    <dxf>
      <font>
        <b/>
      </font>
      <fill>
        <patternFill patternType="solid">
          <fgColor indexed="64"/>
          <bgColor theme="2" tint="-0.249977111117893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249977111117893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249977111117893"/>
        </patternFill>
      </fill>
    </dxf>
    <dxf>
      <font>
        <b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o Jose Maradiaga" refreshedDate="45699.705824652781" createdVersion="8" refreshedVersion="8" minRefreshableVersion="3" recordCount="1" xr:uid="{36355BD0-4BF4-4D23-9916-5D00EEBDCBBE}">
  <cacheSource type="worksheet">
    <worksheetSource name="Tabla2"/>
  </cacheSource>
  <cacheFields count="5">
    <cacheField name="NoOrden" numFmtId="0">
      <sharedItems containsSemiMixedTypes="0" containsString="0" containsNumber="1" containsInteger="1" minValue="1" maxValue="1"/>
    </cacheField>
    <cacheField name="Producto" numFmtId="0">
      <sharedItems count="1">
        <s v="Producto"/>
      </sharedItems>
    </cacheField>
    <cacheField name="Cantidad" numFmtId="0">
      <sharedItems containsSemiMixedTypes="0" containsString="0" containsNumber="1" containsInteger="1" minValue="10" maxValue="10"/>
    </cacheField>
    <cacheField name="Precio" numFmtId="0">
      <sharedItems containsSemiMixedTypes="0" containsString="0" containsNumber="1" containsInteger="1" minValue="1" maxValue="1"/>
    </cacheField>
    <cacheField name="SubTotal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38.579283217594" createdVersion="8" refreshedVersion="8" minRefreshableVersion="3" recordCount="1" xr:uid="{8927AAAA-0621-4364-827B-9BF5AF8221A2}">
  <cacheSource type="worksheet">
    <worksheetSource name="Tabla5"/>
  </cacheSource>
  <cacheFields count="5">
    <cacheField name="Clave" numFmtId="0">
      <sharedItems containsSemiMixedTypes="0" containsString="0" containsNumber="1" containsInteger="1" minValue="1" maxValue="1"/>
    </cacheField>
    <cacheField name="Producto" numFmtId="0">
      <sharedItems count="1">
        <s v="Prueba"/>
      </sharedItems>
    </cacheField>
    <cacheField name="Cantidad" numFmtId="0">
      <sharedItems containsSemiMixedTypes="0" containsString="0" containsNumber="1" containsInteger="1" minValue="1" maxValue="1"/>
    </cacheField>
    <cacheField name="Costo Unitario" numFmtId="0">
      <sharedItems containsSemiMixedTypes="0" containsString="0" containsNumber="1" containsInteger="1" minValue="2" maxValue="2"/>
    </cacheField>
    <cacheField name="SubTotal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0"/>
    <n v="1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F3DA8-6DBE-46F0-9A5D-8EBC3395DF01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44EC1-4BFB-48B3-B459-6032EDA05D6A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collapsedLevelsAreSubtotals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C17A-6C56-4FA0-96B0-F516A68672B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field="1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1" type="button" dataOnly="0" labelOnly="1" outline="0" axis="axisRow" fieldPosition="0"/>
    </format>
    <format dxfId="34">
      <pivotArea dataOnly="0" labelOnly="1" outline="0" axis="axisValues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8F60-0A91-4AF6-8A9A-0D83E7CD828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73">
      <pivotArea field="1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7">
      <pivotArea field="1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1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field="1" type="button" dataOnly="0" labelOnly="1" outline="0" axis="axisRow" fieldPosition="0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E4FD9-D34F-4A1D-A4AC-6E0BEDDA6567}" name="Tabla1" displayName="Tabla1" ref="A1:Q2" totalsRowShown="0" headerRowDxfId="97">
  <autoFilter ref="A1:Q2" xr:uid="{C79E4FD9-D34F-4A1D-A4AC-6E0BEDDA6567}"/>
  <tableColumns count="17">
    <tableColumn id="1" xr3:uid="{A68694F8-DD2C-4FD1-9B46-EA1C4CA380C1}" name="Serie"/>
    <tableColumn id="2" xr3:uid="{046305BE-7600-4001-878A-48C13FEB3D57}" name="NoFactura"/>
    <tableColumn id="3" xr3:uid="{DF4FAF45-FBC3-427A-85A8-01540373C2CC}" name="NoOrden"/>
    <tableColumn id="4" xr3:uid="{FF08EDC1-69A4-4164-BE96-103C7D81597C}" name="Fecha"/>
    <tableColumn id="15" xr3:uid="{FCF11BF6-D0A0-49E5-A76C-E69FB2849F11}" name="Cliente"/>
    <tableColumn id="5" xr3:uid="{093F6DB4-3CF3-43AD-BEFD-D22D16526FAE}" name="NoRuc"/>
    <tableColumn id="6" xr3:uid="{B1989CEE-0D38-491A-9A4F-EA0AA1CDCC73}" name="Empleado"/>
    <tableColumn id="7" xr3:uid="{1D694119-6011-4491-BF62-02BA14741A7A}" name="Proceso"/>
    <tableColumn id="8" xr3:uid="{FD148D3A-F86F-43F2-ABB8-20CD58086A5A}" name="SubTotal"/>
    <tableColumn id="9" xr3:uid="{85710A92-B107-49A5-9E14-702844EBC526}" name="Descuento" dataDxfId="96"/>
    <tableColumn id="10" xr3:uid="{7ED50666-52FA-40FF-A54C-F11E2AACBE69}" name="Credito" dataDxfId="95"/>
    <tableColumn id="16" xr3:uid="{E6864398-D69E-4230-A919-F361BEF09C15}" name="IVA" dataDxfId="94"/>
    <tableColumn id="11" xr3:uid="{246E89F3-8BAC-44A4-ADBA-2F899862E54A}" name="DGI(2%)" dataDxfId="93"/>
    <tableColumn id="12" xr3:uid="{A7E1F7B2-526B-4B65-AC1A-0AFD72395EA4}" name="Alcaldia(1%)" dataDxfId="92"/>
    <tableColumn id="13" xr3:uid="{99CDD9E3-6371-419D-AD53-B28D80B52E61}" name="TotalColocado" dataDxfId="91"/>
    <tableColumn id="14" xr3:uid="{47BE5C85-1357-4B14-B66D-98674C54964B}" name="PagadoCliente" dataDxfId="90"/>
    <tableColumn id="17" xr3:uid="{764767EC-185D-4278-9F1E-EB196BE12C09}" name="Restante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133D4-6166-4F71-8D1B-23D982F98B53}" name="Tabla2" displayName="Tabla2" ref="A1:E2" totalsRowShown="0">
  <autoFilter ref="A1:E2" xr:uid="{C32133D4-6166-4F71-8D1B-23D982F98B53}"/>
  <tableColumns count="5">
    <tableColumn id="1" xr3:uid="{E4FE1FC9-831C-45BB-985C-FE5E5280AE4B}" name="NoOrden"/>
    <tableColumn id="2" xr3:uid="{503C1D04-61F7-4B65-9D73-2C76EAC4DA98}" name="Producto"/>
    <tableColumn id="3" xr3:uid="{97C32BDF-4BBC-4199-8E76-61B8F305A8CE}" name="Cantidad" dataDxfId="88"/>
    <tableColumn id="4" xr3:uid="{2AF79E09-7536-4E53-8C75-B098C0F15547}" name="Precio" dataDxfId="87"/>
    <tableColumn id="5" xr3:uid="{16B4FF38-C45E-4DD0-9FCD-474A4F49EF46}" name="SubTotal" dataDxfId="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ED7DD-EED5-4295-9448-979B1F28A83F}" name="Tabla3" displayName="Tabla3" ref="A1:G2" totalsRowShown="0">
  <autoFilter ref="A1:G2" xr:uid="{300ED7DD-EED5-4295-9448-979B1F28A83F}"/>
  <tableColumns count="7">
    <tableColumn id="1" xr3:uid="{CB6AF373-700A-42D4-AE9A-748E78906E5D}" name="NoOrden"/>
    <tableColumn id="2" xr3:uid="{FA4D0CA1-2430-4EE7-8C69-6F64FC262AC4}" name="TotalPagado"/>
    <tableColumn id="4" xr3:uid="{02706E3F-A7F9-477A-B209-7B5CE06DA201}" name="Pagado"/>
    <tableColumn id="3" xr3:uid="{2A60AD39-5C00-44C3-85C6-8ADCC192EB9E}" name="Cambio"/>
    <tableColumn id="5" xr3:uid="{88A20621-CA4D-4D1D-B32C-D323D2726AE8}" name="CobroTarjeta"/>
    <tableColumn id="6" xr3:uid="{5C995BC6-B278-4BE6-9CB3-1EE750B4DC70}" name="FormaPago"/>
    <tableColumn id="7" xr3:uid="{E625D0DC-590D-452F-BD0F-73117138E3EC}" name="Refer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D622BD-1E8D-4DDD-BC2E-75B0C85D0FD3}" name="Tabla6" displayName="Tabla6" ref="A1:C2" totalsRowShown="0">
  <autoFilter ref="A1:C2" xr:uid="{CAD622BD-1E8D-4DDD-BC2E-75B0C85D0FD3}"/>
  <tableColumns count="3">
    <tableColumn id="1" xr3:uid="{525EABCB-9E83-4005-AD5A-66CFDE5EDE22}" name="Fecha"/>
    <tableColumn id="2" xr3:uid="{57F167B2-49F9-4802-97CB-916C0093E9F7}" name="Total"/>
    <tableColumn id="3" xr3:uid="{5697B315-65FA-4816-A2E6-20A6F2695CC7}" name="Referenc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4FB440-332A-4F3E-A9DC-E0E03778AACE}" name="Tabla7" displayName="Tabla7" ref="A1:C2" totalsRowShown="0" headerRowBorderDxfId="85" tableBorderDxfId="84" totalsRowBorderDxfId="83">
  <autoFilter ref="A1:C2" xr:uid="{524FB440-332A-4F3E-A9DC-E0E03778AACE}"/>
  <tableColumns count="3">
    <tableColumn id="1" xr3:uid="{141D1134-56DA-4812-98D2-39D0D7A6C8C8}" name="Fecha" dataDxfId="82"/>
    <tableColumn id="2" xr3:uid="{A64124D1-2422-4F51-80E6-4BFFE9A5F946}" name="Total" dataDxfId="81"/>
    <tableColumn id="3" xr3:uid="{B3247189-392A-44EB-B9D8-A1183485732F}" name="Referencia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F3C72-46CF-4CB7-87A4-0DAB4B8ABB0A}" name="Tabla4" displayName="Tabla4" ref="A1:F2" totalsRowShown="0">
  <autoFilter ref="A1:F2" xr:uid="{8A5F3C72-46CF-4CB7-87A4-0DAB4B8ABB0A}"/>
  <tableColumns count="6">
    <tableColumn id="6" xr3:uid="{FF338F1D-00DE-4404-BE80-3A2D89AD0459}" name="Clave" dataDxfId="79"/>
    <tableColumn id="1" xr3:uid="{1E7C3A60-FADD-40B8-9BF6-5450461965B8}" name="Fecha" dataDxfId="78"/>
    <tableColumn id="2" xr3:uid="{A77DE128-22E9-46DF-8D10-C7FDE9E5EB20}" name="Total C$" dataDxfId="77"/>
    <tableColumn id="3" xr3:uid="{119DA120-A901-4424-8752-3569710A6D57}" name="Descripción"/>
    <tableColumn id="4" xr3:uid="{877EFD85-1C5D-4E60-AE6D-B68C4F48F965}" name="Almacén"/>
    <tableColumn id="5" xr3:uid="{4FCC9210-5FC6-4FE3-A530-936E7BD75BD1}" name="Usuar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92E4E6-0A14-4938-ABE7-3F05C8634CE0}" name="Tabla5" displayName="Tabla5" ref="A1:E2" totalsRowShown="0">
  <autoFilter ref="A1:E2" xr:uid="{0892E4E6-0A14-4938-ABE7-3F05C8634CE0}"/>
  <tableColumns count="5">
    <tableColumn id="1" xr3:uid="{ED706008-A102-409C-BBC4-81F6B01AE0DD}" name="Clave"/>
    <tableColumn id="2" xr3:uid="{096AA36D-254E-4FA0-952C-D35DC7217060}" name="Producto"/>
    <tableColumn id="3" xr3:uid="{5A12EE02-2564-407D-B6F2-2370F16C1B52}" name="Cantidad" dataDxfId="76"/>
    <tableColumn id="4" xr3:uid="{FDC5DC00-A05D-4CB0-8E3A-13D3244F095F}" name="Costo Unitario" dataDxfId="75"/>
    <tableColumn id="5" xr3:uid="{79B35502-64E9-431D-B8C0-2D99DB597089}" name="SubTotal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H1" workbookViewId="0">
      <selection activeCell="J2" sqref="J2:Q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29.28515625" customWidth="1"/>
    <col min="5" max="5" width="31.42578125" customWidth="1"/>
    <col min="6" max="6" width="18.28515625" customWidth="1"/>
    <col min="7" max="7" width="38.42578125" customWidth="1"/>
    <col min="8" max="8" width="30.7109375" customWidth="1"/>
    <col min="9" max="9" width="19.42578125" customWidth="1"/>
    <col min="10" max="10" width="15.140625" customWidth="1"/>
    <col min="11" max="12" width="16.28515625" customWidth="1"/>
    <col min="13" max="13" width="16.42578125" customWidth="1"/>
    <col min="14" max="14" width="20.5703125" customWidth="1"/>
    <col min="15" max="15" width="19.42578125" customWidth="1"/>
    <col min="16" max="16" width="18.28515625" customWidth="1"/>
    <col min="17" max="17" width="17.42578125" customWidth="1"/>
  </cols>
  <sheetData>
    <row r="1" spans="1:1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12</v>
      </c>
      <c r="J1" s="1" t="s">
        <v>7</v>
      </c>
      <c r="K1" s="1" t="s">
        <v>8</v>
      </c>
      <c r="L1" s="1" t="s">
        <v>11</v>
      </c>
      <c r="M1" s="1" t="s">
        <v>13</v>
      </c>
      <c r="N1" s="1" t="s">
        <v>9</v>
      </c>
      <c r="O1" s="1" t="s">
        <v>14</v>
      </c>
      <c r="P1" s="1" t="s">
        <v>16</v>
      </c>
      <c r="Q1" s="1" t="s">
        <v>15</v>
      </c>
    </row>
    <row r="2" spans="1:17" x14ac:dyDescent="0.25">
      <c r="A2" t="s">
        <v>26</v>
      </c>
      <c r="B2">
        <v>1</v>
      </c>
      <c r="C2">
        <v>2</v>
      </c>
      <c r="D2" s="2">
        <v>45699</v>
      </c>
      <c r="E2" t="s">
        <v>27</v>
      </c>
      <c r="F2">
        <v>1</v>
      </c>
      <c r="G2" t="s">
        <v>28</v>
      </c>
      <c r="H2" t="s">
        <v>29</v>
      </c>
      <c r="I2">
        <v>5</v>
      </c>
      <c r="J2" s="3">
        <v>7</v>
      </c>
      <c r="K2" s="3">
        <v>8</v>
      </c>
      <c r="L2" s="3">
        <v>9</v>
      </c>
      <c r="M2" s="3">
        <v>1</v>
      </c>
      <c r="N2" s="3">
        <v>1</v>
      </c>
      <c r="O2" s="3">
        <v>5</v>
      </c>
      <c r="P2" s="3">
        <v>2</v>
      </c>
      <c r="Q2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"/>
  <sheetViews>
    <sheetView workbookViewId="0">
      <selection activeCell="F6" sqref="F6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9.42578125" style="5" customWidth="1"/>
    <col min="4" max="4" width="16" style="5" customWidth="1"/>
    <col min="5" max="5" width="19.28515625" style="5" customWidth="1"/>
  </cols>
  <sheetData>
    <row r="1" spans="1:5" x14ac:dyDescent="0.25">
      <c r="A1" t="s">
        <v>2</v>
      </c>
      <c r="B1" t="s">
        <v>17</v>
      </c>
      <c r="C1" s="5" t="s">
        <v>18</v>
      </c>
      <c r="D1" s="5" t="s">
        <v>19</v>
      </c>
      <c r="E1" s="5" t="s">
        <v>12</v>
      </c>
    </row>
    <row r="2" spans="1:5" x14ac:dyDescent="0.25">
      <c r="A2">
        <v>1</v>
      </c>
      <c r="B2" t="s">
        <v>17</v>
      </c>
      <c r="C2" s="5">
        <v>10</v>
      </c>
      <c r="D2" s="5">
        <v>1</v>
      </c>
      <c r="E2" s="5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"/>
  <sheetViews>
    <sheetView workbookViewId="0"/>
  </sheetViews>
  <sheetFormatPr baseColWidth="10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D4B-C264-443F-959B-4E012AD85048}">
  <dimension ref="A1:C2"/>
  <sheetViews>
    <sheetView workbookViewId="0">
      <selection activeCell="B10" sqref="B10"/>
    </sheetView>
  </sheetViews>
  <sheetFormatPr baseColWidth="10" defaultRowHeight="15" x14ac:dyDescent="0.25"/>
  <cols>
    <col min="1" max="1" width="35.7109375" customWidth="1"/>
    <col min="2" max="2" width="63.42578125" customWidth="1"/>
    <col min="3" max="3" width="19.7109375" customWidth="1"/>
  </cols>
  <sheetData>
    <row r="1" spans="1:3" x14ac:dyDescent="0.25">
      <c r="A1" s="19" t="s">
        <v>3</v>
      </c>
      <c r="B1" s="19" t="s">
        <v>64</v>
      </c>
      <c r="C1" s="4" t="s">
        <v>24</v>
      </c>
    </row>
    <row r="2" spans="1:3" x14ac:dyDescent="0.25">
      <c r="A2" s="20"/>
      <c r="B2" s="20">
        <v>0</v>
      </c>
      <c r="C2" s="32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7A07-2730-443E-A8D9-347D5AF0E6C3}">
  <dimension ref="A1:C2"/>
  <sheetViews>
    <sheetView workbookViewId="0">
      <selection activeCell="A3" sqref="A3"/>
    </sheetView>
  </sheetViews>
  <sheetFormatPr baseColWidth="10" defaultRowHeight="15" x14ac:dyDescent="0.25"/>
  <cols>
    <col min="1" max="1" width="32.85546875" customWidth="1"/>
    <col min="2" max="2" width="26.140625" customWidth="1"/>
    <col min="3" max="3" width="62.5703125" customWidth="1"/>
    <col min="4" max="4" width="35.5703125" customWidth="1"/>
  </cols>
  <sheetData>
    <row r="1" spans="1:3" x14ac:dyDescent="0.25">
      <c r="A1" s="23" t="s">
        <v>3</v>
      </c>
      <c r="B1" s="24" t="s">
        <v>64</v>
      </c>
      <c r="C1" s="23" t="s">
        <v>24</v>
      </c>
    </row>
    <row r="2" spans="1:3" x14ac:dyDescent="0.25">
      <c r="A2" s="25"/>
      <c r="B2" s="26">
        <v>0</v>
      </c>
      <c r="C2" s="33" t="s">
        <v>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60B3-3C63-44D3-BAC3-719C2800875E}">
  <dimension ref="A1:F2"/>
  <sheetViews>
    <sheetView workbookViewId="0">
      <selection activeCell="F3" sqref="F3"/>
    </sheetView>
  </sheetViews>
  <sheetFormatPr baseColWidth="10" defaultRowHeight="15" x14ac:dyDescent="0.25"/>
  <cols>
    <col min="1" max="1" width="24.5703125" customWidth="1"/>
    <col min="2" max="2" width="31.42578125" customWidth="1"/>
    <col min="3" max="3" width="54.5703125" customWidth="1"/>
    <col min="4" max="4" width="50.140625" customWidth="1"/>
    <col min="5" max="5" width="36" customWidth="1"/>
    <col min="6" max="6" width="42" customWidth="1"/>
  </cols>
  <sheetData>
    <row r="1" spans="1:6" x14ac:dyDescent="0.25">
      <c r="A1" t="s">
        <v>61</v>
      </c>
      <c r="B1" t="s">
        <v>3</v>
      </c>
      <c r="C1" s="5" t="s">
        <v>57</v>
      </c>
      <c r="D1" t="s">
        <v>58</v>
      </c>
      <c r="E1" t="s">
        <v>59</v>
      </c>
      <c r="F1" t="s">
        <v>60</v>
      </c>
    </row>
    <row r="2" spans="1:6" x14ac:dyDescent="0.25">
      <c r="A2" s="5"/>
      <c r="B2" s="6"/>
      <c r="C2" s="34">
        <v>0</v>
      </c>
      <c r="D2" s="35" t="s">
        <v>68</v>
      </c>
      <c r="E2" s="35" t="s">
        <v>68</v>
      </c>
      <c r="F2" s="35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CC08-7F74-4359-95F0-44F1CEC0A534}">
  <dimension ref="A1:E2"/>
  <sheetViews>
    <sheetView workbookViewId="0">
      <selection activeCell="E3" sqref="E3"/>
    </sheetView>
  </sheetViews>
  <sheetFormatPr baseColWidth="10" defaultRowHeight="15" x14ac:dyDescent="0.25"/>
  <cols>
    <col min="1" max="1" width="25.140625" customWidth="1"/>
    <col min="2" max="2" width="35.85546875" customWidth="1"/>
    <col min="3" max="3" width="19.42578125" customWidth="1"/>
    <col min="4" max="4" width="26.7109375" customWidth="1"/>
    <col min="5" max="5" width="24" customWidth="1"/>
  </cols>
  <sheetData>
    <row r="1" spans="1:5" x14ac:dyDescent="0.25">
      <c r="A1" t="s">
        <v>61</v>
      </c>
      <c r="B1" t="s">
        <v>17</v>
      </c>
      <c r="C1" s="5" t="s">
        <v>18</v>
      </c>
      <c r="D1" s="5" t="s">
        <v>62</v>
      </c>
      <c r="E1" s="5" t="s">
        <v>12</v>
      </c>
    </row>
    <row r="2" spans="1:5" x14ac:dyDescent="0.25">
      <c r="B2" s="35" t="s">
        <v>68</v>
      </c>
      <c r="C2" s="5">
        <v>0</v>
      </c>
      <c r="D2" s="5">
        <v>0</v>
      </c>
      <c r="E2" s="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J17"/>
  <sheetViews>
    <sheetView tabSelected="1" zoomScale="85" zoomScaleNormal="85" workbookViewId="0">
      <selection activeCell="B20" sqref="B20"/>
    </sheetView>
  </sheetViews>
  <sheetFormatPr baseColWidth="10" defaultRowHeight="15" x14ac:dyDescent="0.25"/>
  <cols>
    <col min="1" max="1" width="33.28515625" customWidth="1"/>
    <col min="2" max="2" width="55.28515625" customWidth="1"/>
    <col min="3" max="3" width="29" customWidth="1"/>
    <col min="4" max="4" width="36.28515625" customWidth="1"/>
    <col min="5" max="5" width="33.7109375" customWidth="1"/>
    <col min="6" max="6" width="37.85546875" customWidth="1"/>
    <col min="7" max="7" width="39.42578125" customWidth="1"/>
    <col min="8" max="8" width="48" customWidth="1"/>
    <col min="9" max="9" width="42.7109375" customWidth="1"/>
    <col min="10" max="10" width="37.42578125" customWidth="1"/>
  </cols>
  <sheetData>
    <row r="1" spans="1:10" ht="48" customHeight="1" x14ac:dyDescent="0.25">
      <c r="A1" s="44" t="s">
        <v>52</v>
      </c>
      <c r="B1" s="44"/>
      <c r="C1" s="45" t="s">
        <v>56</v>
      </c>
      <c r="D1" s="45"/>
      <c r="E1" s="45"/>
      <c r="F1" s="45"/>
      <c r="G1" s="45"/>
      <c r="H1" s="45"/>
      <c r="I1" s="8"/>
      <c r="J1" s="8"/>
    </row>
    <row r="2" spans="1:10" ht="26.25" customHeight="1" x14ac:dyDescent="0.25">
      <c r="A2" s="8" t="s">
        <v>46</v>
      </c>
      <c r="B2" s="40" t="s">
        <v>47</v>
      </c>
      <c r="C2" s="40"/>
      <c r="D2" s="40"/>
      <c r="E2" s="8" t="s">
        <v>48</v>
      </c>
      <c r="F2" s="9">
        <v>37914</v>
      </c>
      <c r="G2" s="8" t="s">
        <v>49</v>
      </c>
      <c r="H2" s="9">
        <v>37914</v>
      </c>
      <c r="I2" s="8"/>
      <c r="J2" s="8"/>
    </row>
    <row r="3" spans="1:10" ht="28.5" customHeight="1" x14ac:dyDescent="0.25">
      <c r="A3" s="42" t="s">
        <v>50</v>
      </c>
      <c r="B3" s="42"/>
      <c r="C3" s="42"/>
      <c r="D3" s="42"/>
      <c r="E3" s="42"/>
      <c r="F3" s="42"/>
      <c r="G3" s="42"/>
      <c r="H3" s="42"/>
      <c r="I3" s="8"/>
      <c r="J3" s="8"/>
    </row>
    <row r="4" spans="1:10" ht="21" x14ac:dyDescent="0.35">
      <c r="A4" s="10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 t="s">
        <v>37</v>
      </c>
      <c r="I4" s="8"/>
      <c r="J4" s="8"/>
    </row>
    <row r="5" spans="1:10" ht="21" x14ac:dyDescent="0.35">
      <c r="A5" s="11">
        <f>SUM(Tabla1[TotalColocado])</f>
        <v>5</v>
      </c>
      <c r="B5" s="11">
        <f>SUM(Tabla1[PagadoCliente])</f>
        <v>2</v>
      </c>
      <c r="C5" s="13">
        <f>SUM(Tabla1[DGI(2%)])</f>
        <v>1</v>
      </c>
      <c r="D5" s="13">
        <f>SUM(Tabla1[Alcaldia(1%)])</f>
        <v>1</v>
      </c>
      <c r="E5" s="13">
        <f>SUM(Tabla1[IVA])</f>
        <v>9</v>
      </c>
      <c r="F5" s="13">
        <f>SUM(Tabla1[Descuento])</f>
        <v>7</v>
      </c>
      <c r="G5" s="11">
        <f>SUM(Tabla1[Credito])</f>
        <v>8</v>
      </c>
      <c r="H5" s="11">
        <f>SUM(Tabla3[CobroTarjeta])</f>
        <v>0</v>
      </c>
      <c r="I5" s="8"/>
      <c r="J5" s="8"/>
    </row>
    <row r="6" spans="1:10" ht="29.25" customHeight="1" x14ac:dyDescent="0.25">
      <c r="A6" s="43" t="s">
        <v>51</v>
      </c>
      <c r="B6" s="43"/>
      <c r="C6" s="16" t="s">
        <v>53</v>
      </c>
      <c r="D6" s="16" t="s">
        <v>55</v>
      </c>
      <c r="E6" s="16" t="s">
        <v>53</v>
      </c>
      <c r="F6" s="16" t="s">
        <v>54</v>
      </c>
      <c r="G6" s="27" t="s">
        <v>53</v>
      </c>
      <c r="H6" s="27" t="s">
        <v>66</v>
      </c>
      <c r="I6" s="27" t="s">
        <v>53</v>
      </c>
      <c r="J6" s="27" t="s">
        <v>67</v>
      </c>
    </row>
    <row r="7" spans="1:10" x14ac:dyDescent="0.25">
      <c r="A7" s="36" t="s">
        <v>39</v>
      </c>
      <c r="B7" s="37"/>
      <c r="C7" s="12" t="s">
        <v>17</v>
      </c>
      <c r="D7">
        <v>20</v>
      </c>
      <c r="E7" s="12" t="s">
        <v>17</v>
      </c>
      <c r="F7" s="1">
        <v>10</v>
      </c>
      <c r="G7" s="30" t="s">
        <v>63</v>
      </c>
      <c r="H7" s="1">
        <v>1</v>
      </c>
      <c r="I7" s="30" t="s">
        <v>63</v>
      </c>
      <c r="J7">
        <v>3</v>
      </c>
    </row>
    <row r="8" spans="1:10" ht="22.5" customHeight="1" x14ac:dyDescent="0.3">
      <c r="A8" s="7" t="s">
        <v>40</v>
      </c>
      <c r="B8" s="21">
        <f>B5</f>
        <v>2</v>
      </c>
      <c r="C8" s="14" t="s">
        <v>38</v>
      </c>
      <c r="D8" s="15">
        <v>20</v>
      </c>
      <c r="E8" s="17" t="s">
        <v>38</v>
      </c>
      <c r="F8" s="18">
        <v>10</v>
      </c>
      <c r="G8" s="28" t="s">
        <v>38</v>
      </c>
      <c r="H8" s="29">
        <v>1</v>
      </c>
      <c r="I8" s="28" t="s">
        <v>38</v>
      </c>
      <c r="J8" s="31">
        <v>3</v>
      </c>
    </row>
    <row r="9" spans="1:10" x14ac:dyDescent="0.25">
      <c r="A9" s="36" t="s">
        <v>65</v>
      </c>
      <c r="B9" s="37"/>
    </row>
    <row r="10" spans="1:10" ht="20.25" customHeight="1" x14ac:dyDescent="0.3">
      <c r="A10" s="7" t="s">
        <v>44</v>
      </c>
      <c r="B10" s="22">
        <f>SUM(Tabla6[Total])</f>
        <v>0</v>
      </c>
    </row>
    <row r="11" spans="1:10" x14ac:dyDescent="0.25">
      <c r="A11" s="38" t="s">
        <v>41</v>
      </c>
      <c r="B11" s="38"/>
    </row>
    <row r="12" spans="1:10" ht="20.25" customHeight="1" x14ac:dyDescent="0.3">
      <c r="A12" s="7" t="s">
        <v>43</v>
      </c>
      <c r="B12" s="22">
        <f>SUM(Tabla7[Total])</f>
        <v>0</v>
      </c>
    </row>
    <row r="13" spans="1:10" ht="17.25" customHeight="1" x14ac:dyDescent="0.25">
      <c r="A13" s="38" t="s">
        <v>42</v>
      </c>
      <c r="B13" s="38"/>
    </row>
    <row r="14" spans="1:10" ht="21" customHeight="1" x14ac:dyDescent="0.3">
      <c r="A14" s="7" t="s">
        <v>44</v>
      </c>
      <c r="B14" s="22">
        <f>SUM(Tabla4[Total C$])</f>
        <v>0</v>
      </c>
    </row>
    <row r="15" spans="1:10" x14ac:dyDescent="0.25">
      <c r="A15" s="41" t="s">
        <v>45</v>
      </c>
      <c r="B15" s="39">
        <f>B8+B10-B12-B14</f>
        <v>2</v>
      </c>
    </row>
    <row r="16" spans="1:10" x14ac:dyDescent="0.25">
      <c r="A16" s="41"/>
      <c r="B16" s="40"/>
    </row>
    <row r="17" spans="1:2" x14ac:dyDescent="0.25">
      <c r="A17" s="41"/>
      <c r="B17" s="40"/>
    </row>
  </sheetData>
  <mergeCells count="11">
    <mergeCell ref="A3:H3"/>
    <mergeCell ref="B2:D2"/>
    <mergeCell ref="A6:B6"/>
    <mergeCell ref="A1:B1"/>
    <mergeCell ref="C1:H1"/>
    <mergeCell ref="A7:B7"/>
    <mergeCell ref="A9:B9"/>
    <mergeCell ref="A13:B13"/>
    <mergeCell ref="B15:B17"/>
    <mergeCell ref="A15:A17"/>
    <mergeCell ref="A11:B11"/>
  </mergeCell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BD9A-694B-44D9-AAE9-4538A8EF2D2B}">
  <dimension ref="A1"/>
  <sheetViews>
    <sheetView workbookViewId="0">
      <selection activeCell="V86" sqref="V8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 Maradiaga Zeledon</cp:lastModifiedBy>
  <dcterms:created xsi:type="dcterms:W3CDTF">2015-06-05T18:19:34Z</dcterms:created>
  <dcterms:modified xsi:type="dcterms:W3CDTF">2025-03-22T21:58:03Z</dcterms:modified>
</cp:coreProperties>
</file>