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Reportes\2025\marzo\"/>
    </mc:Choice>
  </mc:AlternateContent>
  <xr:revisionPtr revIDLastSave="0" documentId="13_ncr:1_{EAA11095-DCE5-4198-8596-1CE3DC84F97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Ventas" sheetId="1" r:id="rId1"/>
    <sheet name="Detalle" sheetId="2" r:id="rId2"/>
    <sheet name="Pagos" sheetId="3" r:id="rId3"/>
    <sheet name="Otros Ingresos" sheetId="9" r:id="rId4"/>
    <sheet name="Otros Gastos" sheetId="5" r:id="rId5"/>
    <sheet name="Compras" sheetId="6" r:id="rId6"/>
    <sheet name="Detalle Compras" sheetId="7" r:id="rId7"/>
    <sheet name="Presentación - Totales" sheetId="4" r:id="rId8"/>
    <sheet name="GRAFICOS" sheetId="8" r:id="rId9"/>
  </sheets>
  <calcPr calcId="191029"/>
  <pivotCaches>
    <pivotCache cacheId="5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B5" i="4"/>
  <c r="C5" i="4"/>
  <c r="D5" i="4"/>
  <c r="E5" i="4"/>
  <c r="F5" i="4"/>
  <c r="G5" i="4"/>
  <c r="H5" i="4"/>
  <c r="B8" i="4"/>
  <c r="B10" i="4"/>
  <c r="B12" i="4"/>
  <c r="B14" i="4"/>
  <c r="B15" i="4"/>
</calcChain>
</file>

<file path=xl/sharedStrings.xml><?xml version="1.0" encoding="utf-8"?>
<sst xmlns="http://schemas.openxmlformats.org/spreadsheetml/2006/main" count="382" uniqueCount="154">
  <si>
    <t>Serie</t>
  </si>
  <si>
    <t>NoFactura</t>
  </si>
  <si>
    <t>NoOrden</t>
  </si>
  <si>
    <t>Fecha</t>
  </si>
  <si>
    <t>Cliente</t>
  </si>
  <si>
    <t>NoRuc</t>
  </si>
  <si>
    <t>Empleado</t>
  </si>
  <si>
    <t>Proceso</t>
  </si>
  <si>
    <t>SubTotal</t>
  </si>
  <si>
    <t>Descuento</t>
  </si>
  <si>
    <t>Credito</t>
  </si>
  <si>
    <t>IVA</t>
  </si>
  <si>
    <t>DGI(2%)</t>
  </si>
  <si>
    <t>Alcaldia(1%)</t>
  </si>
  <si>
    <t>TotalColocado</t>
  </si>
  <si>
    <t>PagadoCliente</t>
  </si>
  <si>
    <t>Restante</t>
  </si>
  <si>
    <t>Tercera Prueba</t>
  </si>
  <si>
    <t>Tornillos</t>
  </si>
  <si>
    <t>dfd</t>
  </si>
  <si>
    <t>Orden Abierta</t>
  </si>
  <si>
    <t>Producto</t>
  </si>
  <si>
    <t>Cantidad</t>
  </si>
  <si>
    <t>Precio</t>
  </si>
  <si>
    <t>TotalPagado</t>
  </si>
  <si>
    <t>Pagado</t>
  </si>
  <si>
    <t>Cambio</t>
  </si>
  <si>
    <t>CobroTarjeta</t>
  </si>
  <si>
    <t>FormaPago</t>
  </si>
  <si>
    <t>Referencia</t>
  </si>
  <si>
    <t>Total</t>
  </si>
  <si>
    <t>-</t>
  </si>
  <si>
    <t>Clave</t>
  </si>
  <si>
    <t>Total C$</t>
  </si>
  <si>
    <t>Descripción</t>
  </si>
  <si>
    <t>Almacén</t>
  </si>
  <si>
    <t>Usuario</t>
  </si>
  <si>
    <t>Costo Unitario</t>
  </si>
  <si>
    <t>EMPRESA</t>
  </si>
  <si>
    <t>Sucursal Centro</t>
  </si>
  <si>
    <t>SUCURSAL SELECCIONADA</t>
  </si>
  <si>
    <t>28/02/2025</t>
  </si>
  <si>
    <t>DESDE</t>
  </si>
  <si>
    <t>HASTA</t>
  </si>
  <si>
    <t>DATOS DE VENTAS</t>
  </si>
  <si>
    <t>Total Colocado</t>
  </si>
  <si>
    <t>Total Recuperado</t>
  </si>
  <si>
    <t>Total DGI (2%)</t>
  </si>
  <si>
    <t>Total Alcaldia (1%</t>
  </si>
  <si>
    <t>TotalIVA</t>
  </si>
  <si>
    <t>Total Descuentos</t>
  </si>
  <si>
    <t>Total en Creditos</t>
  </si>
  <si>
    <t>Cobros Extra Tarjetas</t>
  </si>
  <si>
    <t>PERDIDAS / GANANCIAS</t>
  </si>
  <si>
    <t>50</t>
  </si>
  <si>
    <t>18</t>
  </si>
  <si>
    <t>Admin Ejem</t>
  </si>
  <si>
    <t>001</t>
  </si>
  <si>
    <t xml:space="preserve">Rolando Tres PruebaAct  Tres Act 3 </t>
  </si>
  <si>
    <t>GANANACIAS DEL PERIODO</t>
  </si>
  <si>
    <t>24/03/2025 08:17:58 a. m.</t>
  </si>
  <si>
    <t>TOTAL RECUPERADO</t>
  </si>
  <si>
    <t>A</t>
  </si>
  <si>
    <t>OTROS INGRESOS</t>
  </si>
  <si>
    <t>TOTAL</t>
  </si>
  <si>
    <t>OTROS GASTOS</t>
  </si>
  <si>
    <t xml:space="preserve">TOTAL </t>
  </si>
  <si>
    <t>COMPRAS</t>
  </si>
  <si>
    <t>GANANACIA TOTAL</t>
  </si>
  <si>
    <t>Orden Totalmente Pagada</t>
  </si>
  <si>
    <t>14</t>
  </si>
  <si>
    <t>44</t>
  </si>
  <si>
    <t>15/03/2025 11:46:09 a. m.</t>
  </si>
  <si>
    <t xml:space="preserve">CLIENTE  MOSTRADOR </t>
  </si>
  <si>
    <t>16</t>
  </si>
  <si>
    <t>43</t>
  </si>
  <si>
    <t>15/03/2025 11:46:08 a. m.</t>
  </si>
  <si>
    <t>17</t>
  </si>
  <si>
    <t>42</t>
  </si>
  <si>
    <t>14/03/2025 11:47:51 a. m.</t>
  </si>
  <si>
    <t xml:space="preserve">Prueba  Add </t>
  </si>
  <si>
    <t/>
  </si>
  <si>
    <t>11</t>
  </si>
  <si>
    <t>40</t>
  </si>
  <si>
    <t>12/03/2025 11:30:33 p. m.</t>
  </si>
  <si>
    <t>12</t>
  </si>
  <si>
    <t>39</t>
  </si>
  <si>
    <t>12/03/2025 11:29:57 p. m.</t>
  </si>
  <si>
    <t>13</t>
  </si>
  <si>
    <t>38</t>
  </si>
  <si>
    <t>12/03/2025 06:30:47 p. m.</t>
  </si>
  <si>
    <t>10</t>
  </si>
  <si>
    <t>24</t>
  </si>
  <si>
    <t>09/03/2025 03:59:55 p. m.</t>
  </si>
  <si>
    <t>15</t>
  </si>
  <si>
    <t>09/03/2025 01:15:49 p. m.</t>
  </si>
  <si>
    <t xml:space="preserve">Rol Act  Rolando DOs </t>
  </si>
  <si>
    <t>8</t>
  </si>
  <si>
    <t>09/03/2025 09:45:25 a. m.</t>
  </si>
  <si>
    <t>7</t>
  </si>
  <si>
    <t>09/03/2025 09:13:48 a. m.</t>
  </si>
  <si>
    <t xml:space="preserve">77  77 </t>
  </si>
  <si>
    <t>6</t>
  </si>
  <si>
    <t>09/03/2025 08:24:36 a. m.</t>
  </si>
  <si>
    <t>9</t>
  </si>
  <si>
    <t>09/03/2025 08:22:42 a. m.</t>
  </si>
  <si>
    <t>5</t>
  </si>
  <si>
    <t>08/03/2025 09:10:44 p. m.</t>
  </si>
  <si>
    <t>4</t>
  </si>
  <si>
    <t>08/03/2025 07:23:30 a. m.</t>
  </si>
  <si>
    <t>3</t>
  </si>
  <si>
    <t>08/03/2025 07:22:28 a. m.</t>
  </si>
  <si>
    <t>2</t>
  </si>
  <si>
    <t>08/03/2025 07:22:00 a. m.</t>
  </si>
  <si>
    <t>Prueba dos</t>
  </si>
  <si>
    <t>Segunda prueba de servicio</t>
  </si>
  <si>
    <t>Prueba de servicio</t>
  </si>
  <si>
    <t>Prueba creacion</t>
  </si>
  <si>
    <t>Primera Prueba de Producto</t>
  </si>
  <si>
    <t>90.00</t>
  </si>
  <si>
    <t>Efectivo</t>
  </si>
  <si>
    <t>PAGADO GENERAL</t>
  </si>
  <si>
    <t>200.40</t>
  </si>
  <si>
    <t>110.00</t>
  </si>
  <si>
    <t>100.00</t>
  </si>
  <si>
    <t>10.00</t>
  </si>
  <si>
    <t>500.00</t>
  </si>
  <si>
    <t>Tarjeta-Minuta</t>
  </si>
  <si>
    <t>250.00</t>
  </si>
  <si>
    <t>200.00</t>
  </si>
  <si>
    <t>245.00</t>
  </si>
  <si>
    <t>22/03/2025 03:06:45 p. m.</t>
  </si>
  <si>
    <t>Prueba de Ingreso</t>
  </si>
  <si>
    <t>22/03/2025 03:06:57 p. m.</t>
  </si>
  <si>
    <t>Prueba de Gasto</t>
  </si>
  <si>
    <t>657c9fb3-6372-47a0-ac6e-dc916693913f</t>
  </si>
  <si>
    <t>08/03/2025 10:44:54 p. m.</t>
  </si>
  <si>
    <t>COMPRA INICIAL 08/03/2025 10:44:54 p. m.</t>
  </si>
  <si>
    <t>Almacen Central</t>
  </si>
  <si>
    <t>usrAdmin</t>
  </si>
  <si>
    <t>9b354ec8-0b37-412f-bbd2-9bfcbe90c91e</t>
  </si>
  <si>
    <t>09/03/2025 08:01:31 a. m.</t>
  </si>
  <si>
    <t>COMPRA INICIAL 09/03/2025 08:01:31 a. m.</t>
  </si>
  <si>
    <t>d5f6d5d5-4a8a-4f04-b9fa-ce495e101e08</t>
  </si>
  <si>
    <t>08/03/2025 10:41:34 p. m.</t>
  </si>
  <si>
    <t>COMPRA INICIAL 08/03/2025 10:41:34 p. m.</t>
  </si>
  <si>
    <t>HNOS. JARQUIN</t>
  </si>
  <si>
    <t>02/04/2025</t>
  </si>
  <si>
    <t>PRODUCTOS</t>
  </si>
  <si>
    <t>GASTOS POR PRODUCTO</t>
  </si>
  <si>
    <t>Total general</t>
  </si>
  <si>
    <t>CANTIDAD COMPRADA</t>
  </si>
  <si>
    <t>CANTIDAD VENDIDA</t>
  </si>
  <si>
    <t>INGRESOS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</si>
</sst>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auto="1"/>
      </patternFill>
    </fill>
    <fill>
      <patternFill patternType="solid">
        <fgColor theme="5" tint="0.39997558519241921"/>
        <bgColor auto="1"/>
      </patternFill>
    </fill>
    <fill>
      <patternFill patternType="solid">
        <fgColor theme="2" tint="-0.499984740745262"/>
        <bgColor auto="1"/>
      </patternFill>
    </fill>
    <fill>
      <patternFill patternType="solid">
        <fgColor theme="2" tint="-0.249977111117893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1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3" borderId="5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2" fontId="10" fillId="0" borderId="1" xfId="0" applyNumberFormat="1" applyFont="1" applyBorder="1"/>
    <xf numFmtId="2" fontId="10" fillId="0" borderId="8" xfId="0" applyNumberFormat="1" applyFont="1" applyBorder="1"/>
    <xf numFmtId="0" fontId="4" fillId="3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11" fillId="0" borderId="7" xfId="0" applyNumberFormat="1" applyFont="1" applyBorder="1"/>
    <xf numFmtId="0" fontId="11" fillId="0" borderId="1" xfId="0" applyFont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5" xfId="0" quotePrefix="1" applyFill="1" applyBorder="1"/>
    <xf numFmtId="0" fontId="0" fillId="2" borderId="3" xfId="0" quotePrefix="1" applyFill="1" applyBorder="1"/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NumberFormat="1"/>
    <xf numFmtId="0" fontId="6" fillId="8" borderId="0" xfId="0" applyFont="1" applyFill="1"/>
    <xf numFmtId="0" fontId="6" fillId="9" borderId="0" xfId="0" applyFont="1" applyFill="1"/>
    <xf numFmtId="0" fontId="1" fillId="9" borderId="0" xfId="0" applyFont="1" applyFill="1" applyAlignment="1">
      <alignment horizontal="left"/>
    </xf>
    <xf numFmtId="0" fontId="5" fillId="8" borderId="0" xfId="0" applyNumberFormat="1" applyFont="1" applyFill="1"/>
    <xf numFmtId="0" fontId="5" fillId="8" borderId="0" xfId="0" applyFont="1" applyFill="1" applyAlignment="1">
      <alignment horizontal="left"/>
    </xf>
    <xf numFmtId="0" fontId="6" fillId="10" borderId="0" xfId="0" applyFont="1" applyFill="1"/>
    <xf numFmtId="0" fontId="5" fillId="10" borderId="0" xfId="0" applyNumberFormat="1" applyFont="1" applyFill="1"/>
    <xf numFmtId="0" fontId="5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0" borderId="0" xfId="0" applyNumberFormat="1" applyFont="1"/>
    <xf numFmtId="0" fontId="6" fillId="10" borderId="0" xfId="0" applyNumberFormat="1" applyFont="1" applyFill="1"/>
    <xf numFmtId="0" fontId="6" fillId="10" borderId="0" xfId="0" applyFont="1" applyFill="1" applyAlignment="1">
      <alignment horizontal="left"/>
    </xf>
    <xf numFmtId="0" fontId="12" fillId="10" borderId="0" xfId="0" applyFont="1" applyFill="1"/>
  </cellXfs>
  <cellStyles count="1">
    <cellStyle name="Normal" xfId="0" builtinId="0"/>
  </cellStyles>
  <dxfs count="152">
    <dxf>
      <font>
        <b/>
      </font>
    </dxf>
    <dxf>
      <font>
        <b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fgColor auto="1"/>
          <bgColor theme="2" tint="-0.249977111117893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ont>
        <sz val="12"/>
      </font>
    </dxf>
    <dxf>
      <font>
        <sz val="12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ill>
        <patternFill patternType="solid">
          <fgColor auto="1"/>
          <bgColor theme="2" tint="-0.249977111117893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ont>
        <sz val="12"/>
        <color theme="0"/>
      </font>
      <fill>
        <patternFill patternType="solid">
          <fgColor auto="1"/>
          <bgColor theme="2" tint="-0.499984740745262"/>
        </patternFill>
      </fill>
    </dxf>
    <dxf>
      <font>
        <sz val="12"/>
        <color theme="0"/>
      </font>
      <fill>
        <patternFill patternType="solid">
          <fgColor auto="1"/>
          <bgColor theme="2" tint="-0.499984740745262"/>
        </patternFill>
      </fill>
    </dxf>
    <dxf>
      <font>
        <color theme="0"/>
      </font>
      <fill>
        <patternFill patternType="solid">
          <fgColor auto="1"/>
          <bgColor theme="2" tint="-0.499984740745262"/>
        </patternFill>
      </fill>
    </dxf>
    <dxf>
      <font>
        <color theme="0"/>
      </font>
      <fill>
        <patternFill patternType="solid">
          <fgColor auto="1"/>
          <bgColor theme="2" tint="-0.499984740745262"/>
        </patternFill>
      </fill>
    </dxf>
    <dxf>
      <font>
        <b/>
      </font>
      <fill>
        <patternFill patternType="solid">
          <fgColor auto="1"/>
          <bgColor theme="2" tint="-0.249977111117893"/>
        </patternFill>
      </fill>
    </dxf>
    <dxf>
      <font>
        <b/>
      </font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 tint="0.39997558519241921"/>
        </patternFill>
      </fill>
    </dxf>
    <dxf>
      <font>
        <sz val="12"/>
        <color theme="0"/>
      </font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 tint="0.39997558519241921"/>
        </patternFill>
      </fill>
    </dxf>
    <dxf>
      <font>
        <sz val="12"/>
        <color theme="0"/>
      </font>
    </dxf>
    <dxf>
      <font>
        <b/>
      </font>
      <fill>
        <patternFill patternType="solid">
          <fgColor auto="1"/>
          <bgColor theme="5" tint="0.39997558519241921"/>
        </patternFill>
      </fill>
    </dxf>
    <dxf>
      <font>
        <color theme="0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249977111117893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sz val="12"/>
      </font>
    </dxf>
    <dxf>
      <font>
        <sz val="12"/>
      </font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499984740745262"/>
        </patternFill>
      </fill>
    </dxf>
    <dxf>
      <fill>
        <patternFill patternType="solid">
          <fgColor auto="1"/>
          <bgColor theme="2" tint="-0.249977111117893"/>
        </patternFill>
      </fill>
    </dxf>
    <dxf>
      <font>
        <b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auto="1"/>
          <bgColor theme="2" tint="-0.89999084444715716"/>
        </patternFill>
      </fill>
    </dxf>
    <dxf>
      <fill>
        <patternFill patternType="solid">
          <fgColor auto="1"/>
          <bgColor theme="2" tint="-0.89999084444715716"/>
        </patternFill>
      </fill>
    </dxf>
    <dxf>
      <font>
        <b/>
      </font>
    </dxf>
    <dxf>
      <font>
        <b/>
      </font>
    </dxf>
    <dxf>
      <font>
        <color theme="0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theme="5"/>
        </patternFill>
      </fill>
    </dxf>
    <dxf>
      <font>
        <b/>
      </font>
      <fill>
        <patternFill patternType="solid">
          <fgColor auto="1"/>
          <bgColor theme="5" tint="0.39997558519241921"/>
        </patternFill>
      </fill>
    </dxf>
    <dxf>
      <font>
        <sz val="12"/>
        <color theme="0"/>
      </font>
    </dxf>
    <dxf>
      <fill>
        <patternFill patternType="solid">
          <fgColor auto="1"/>
          <bgColor theme="5" tint="0.39997558519241921"/>
        </patternFill>
      </fill>
    </dxf>
    <dxf>
      <font>
        <sz val="12"/>
        <color theme="0"/>
      </font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 tint="0.39997558519241921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ill>
        <patternFill patternType="solid">
          <fgColor auto="1"/>
          <bgColor theme="5"/>
        </patternFill>
      </fill>
    </dxf>
    <dxf>
      <font>
        <b/>
      </font>
    </dxf>
    <dxf>
      <font>
        <b/>
      </font>
      <fill>
        <patternFill patternType="solid">
          <fgColor auto="1"/>
          <bgColor theme="2" tint="-0.249977111117893"/>
        </patternFill>
      </fill>
    </dxf>
    <dxf>
      <font>
        <color theme="0"/>
      </font>
      <fill>
        <patternFill patternType="solid">
          <fgColor auto="1"/>
          <bgColor theme="2" tint="-0.499984740745262"/>
        </patternFill>
      </fill>
    </dxf>
    <dxf>
      <font>
        <color theme="0"/>
      </font>
      <fill>
        <patternFill patternType="solid">
          <fgColor auto="1"/>
          <bgColor theme="2" tint="-0.499984740745262"/>
        </patternFill>
      </fill>
    </dxf>
    <dxf>
      <font>
        <sz val="12"/>
        <color theme="0"/>
      </font>
      <fill>
        <patternFill patternType="solid">
          <fgColor auto="1"/>
          <bgColor theme="2" tint="-0.499984740745262"/>
        </patternFill>
      </fill>
    </dxf>
    <dxf>
      <font>
        <sz val="12"/>
        <color theme="0"/>
      </font>
      <fill>
        <patternFill patternType="solid">
          <fgColor auto="1"/>
          <bgColor theme="2" tint="-0.49998474074526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164" formatCode="m/d/yyyy"/>
    </dxf>
    <dxf>
      <font>
        <color theme="1"/>
      </font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1"/>
      </font>
      <numFmt numFmtId="164" formatCode="m/d/yyyy"/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  <numFmt numFmtId="2" formatCode="0.0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164" formatCode="m/d/yyyy"/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[InformeVentas_Sucursal Centro26-03-2025 08.55.52 a. m..xlsx]Presentación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Totales'!$E$7:$E$15</c:f>
              <c:strCache>
                <c:ptCount val="8"/>
                <c:pt idx="0">
                  <c:v>dfd</c:v>
                </c:pt>
                <c:pt idx="1">
                  <c:v>Tornillos</c:v>
                </c:pt>
                <c:pt idx="2">
                  <c:v>Tercera Prueba</c:v>
                </c:pt>
                <c:pt idx="3">
                  <c:v>Prueba dos</c:v>
                </c:pt>
                <c:pt idx="4">
                  <c:v>Segunda prueba de servicio</c:v>
                </c:pt>
                <c:pt idx="5">
                  <c:v>Prueba de servicio</c:v>
                </c:pt>
                <c:pt idx="6">
                  <c:v>Prueba creacion</c:v>
                </c:pt>
                <c:pt idx="7">
                  <c:v>Primera Prueba de Producto</c:v>
                </c:pt>
              </c:strCache>
            </c:strRef>
          </c:cat>
          <c:val>
            <c:numRef>
              <c:f>'Presentación - Totales'!$F$7:$F$15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[InformeVentas_Sucursal Centro26-03-2025 08.55.52 a. m..xlsx]Presentación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Totales'!$C$7:$C$15</c:f>
              <c:strCache>
                <c:ptCount val="8"/>
                <c:pt idx="0">
                  <c:v>dfd</c:v>
                </c:pt>
                <c:pt idx="1">
                  <c:v>Tornillos</c:v>
                </c:pt>
                <c:pt idx="2">
                  <c:v>Tercera Prueba</c:v>
                </c:pt>
                <c:pt idx="3">
                  <c:v>Prueba dos</c:v>
                </c:pt>
                <c:pt idx="4">
                  <c:v>Segunda prueba de servicio</c:v>
                </c:pt>
                <c:pt idx="5">
                  <c:v>Prueba de servicio</c:v>
                </c:pt>
                <c:pt idx="6">
                  <c:v>Prueba creacion</c:v>
                </c:pt>
                <c:pt idx="7">
                  <c:v>Primera Prueba de Producto</c:v>
                </c:pt>
              </c:strCache>
            </c:strRef>
          </c:cat>
          <c:val>
            <c:numRef>
              <c:f>'Presentación - Totales'!$D$7:$D$15</c:f>
              <c:numCache>
                <c:formatCode>General</c:formatCode>
                <c:ptCount val="8"/>
                <c:pt idx="0">
                  <c:v>135</c:v>
                </c:pt>
                <c:pt idx="1">
                  <c:v>0.4</c:v>
                </c:pt>
                <c:pt idx="2">
                  <c:v>400</c:v>
                </c:pt>
                <c:pt idx="3">
                  <c:v>20</c:v>
                </c:pt>
                <c:pt idx="4">
                  <c:v>500</c:v>
                </c:pt>
                <c:pt idx="5">
                  <c:v>1250</c:v>
                </c:pt>
                <c:pt idx="6">
                  <c:v>10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[InformeVentas_Sucursal Centro26-03-2025 08.55.52 a. m..xlsx]Presentación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Totales'!$G$7:$G$10</c:f>
              <c:strCache>
                <c:ptCount val="3"/>
                <c:pt idx="0">
                  <c:v>dfd</c:v>
                </c:pt>
                <c:pt idx="1">
                  <c:v>Primera Prueba de Producto</c:v>
                </c:pt>
                <c:pt idx="2">
                  <c:v>Tercera Prueba</c:v>
                </c:pt>
              </c:strCache>
            </c:strRef>
          </c:cat>
          <c:val>
            <c:numRef>
              <c:f>'Presentación - Totales'!$H$7:$H$10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[InformeVentas_Sucursal Centro26-03-2025 08.55.52 a. m..xlsx]Presentación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Totales'!$I$7:$I$10</c:f>
              <c:strCache>
                <c:ptCount val="3"/>
                <c:pt idx="0">
                  <c:v>dfd</c:v>
                </c:pt>
                <c:pt idx="1">
                  <c:v>Primera Prueba de Producto</c:v>
                </c:pt>
                <c:pt idx="2">
                  <c:v>Tercera Prueba</c:v>
                </c:pt>
              </c:strCache>
            </c:strRef>
          </c:cat>
          <c:val>
            <c:numRef>
              <c:f>'Presentación - Totales'!$J$7:$J$10</c:f>
              <c:numCache>
                <c:formatCode>General</c:formatCode>
                <c:ptCount val="3"/>
                <c:pt idx="0">
                  <c:v>2000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742.372147453701" createdVersion="8" refreshedVersion="8" minRefreshableVersion="3" recordCount="3" xr:uid="{8927AAAA-0621-4364-827B-9BF5AF8221A2}">
  <cacheSource type="worksheet">
    <worksheetSource name="Tabla5"/>
  </cacheSource>
  <cacheFields count="5">
    <cacheField name="Clave" numFmtId="0">
      <sharedItems/>
    </cacheField>
    <cacheField name="Producto" numFmtId="0">
      <sharedItems count="4">
        <s v="dfd"/>
        <s v="Primera Prueba de Producto"/>
        <s v="Tercera Prueba"/>
        <s v="Prueba" u="1"/>
      </sharedItems>
    </cacheField>
    <cacheField name="Cantidad" numFmtId="0">
      <sharedItems containsSemiMixedTypes="0" containsString="0" containsNumber="1" containsInteger="1" minValue="10" maxValue="20"/>
    </cacheField>
    <cacheField name="Costo Unitario" numFmtId="0">
      <sharedItems containsSemiMixedTypes="0" containsString="0" containsNumber="1" containsInteger="1" minValue="5" maxValue="200"/>
    </cacheField>
    <cacheField name="SubTotal" numFmtId="0">
      <sharedItems containsSemiMixedTypes="0" containsString="0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742.372147569447" createdVersion="8" refreshedVersion="8" minRefreshableVersion="3" recordCount="25" xr:uid="{36355BD0-4BF4-4D23-9916-5D00EEBDCBBE}">
  <cacheSource type="worksheet">
    <worksheetSource name="Tabla2"/>
  </cacheSource>
  <cacheFields count="5">
    <cacheField name="NoOrden" numFmtId="0">
      <sharedItems/>
    </cacheField>
    <cacheField name="Producto" numFmtId="0">
      <sharedItems count="9">
        <s v="dfd"/>
        <s v="Tornillos"/>
        <s v="Tercera Prueba"/>
        <s v="Prueba dos"/>
        <s v="Segunda prueba de servicio"/>
        <s v="Prueba de servicio"/>
        <s v="Prueba creacion"/>
        <s v="Primera Prueba de Producto"/>
        <s v="Producto" u="1"/>
      </sharedItems>
    </cacheField>
    <cacheField name="Cantidad" numFmtId="0">
      <sharedItems containsSemiMixedTypes="0" containsString="0" containsNumber="1" containsInteger="1" minValue="1" maxValue="2"/>
    </cacheField>
    <cacheField name="Precio" numFmtId="0">
      <sharedItems containsSemiMixedTypes="0" containsString="0" containsNumber="1" minValue="0" maxValue="200"/>
    </cacheField>
    <cacheField name="SubTotal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9b354ec8-0b37-412f-bbd2-9bfcbe90c91e"/>
    <x v="0"/>
    <n v="10"/>
    <n v="200"/>
    <n v="2000"/>
  </r>
  <r>
    <s v="d5f6d5d5-4a8a-4f04-b9fa-ce495e101e08"/>
    <x v="1"/>
    <n v="10"/>
    <n v="20"/>
    <n v="200"/>
  </r>
  <r>
    <s v="657c9fb3-6372-47a0-ac6e-dc916693913f"/>
    <x v="2"/>
    <n v="20"/>
    <n v="5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50"/>
    <x v="0"/>
    <n v="2"/>
    <n v="45"/>
    <n v="90"/>
  </r>
  <r>
    <s v="44"/>
    <x v="1"/>
    <n v="1"/>
    <n v="0.4"/>
    <n v="0.4"/>
  </r>
  <r>
    <s v="44"/>
    <x v="2"/>
    <n v="2"/>
    <n v="100"/>
    <n v="200"/>
  </r>
  <r>
    <s v="43"/>
    <x v="3"/>
    <n v="1"/>
    <n v="10"/>
    <n v="10"/>
  </r>
  <r>
    <s v="43"/>
    <x v="4"/>
    <n v="1"/>
    <n v="100"/>
    <n v="100"/>
  </r>
  <r>
    <s v="40"/>
    <x v="5"/>
    <n v="1"/>
    <n v="100"/>
    <n v="100"/>
  </r>
  <r>
    <s v="39"/>
    <x v="6"/>
    <n v="1"/>
    <n v="10"/>
    <n v="10"/>
  </r>
  <r>
    <s v="38"/>
    <x v="3"/>
    <n v="1"/>
    <n v="10"/>
    <n v="10"/>
  </r>
  <r>
    <s v="24"/>
    <x v="4"/>
    <n v="1"/>
    <n v="100"/>
    <n v="100"/>
  </r>
  <r>
    <s v="24"/>
    <x v="5"/>
    <n v="1"/>
    <n v="200"/>
    <n v="200"/>
  </r>
  <r>
    <s v="24"/>
    <x v="7"/>
    <n v="1"/>
    <n v="100"/>
    <n v="100"/>
  </r>
  <r>
    <s v="24"/>
    <x v="2"/>
    <n v="1"/>
    <n v="100"/>
    <n v="100"/>
  </r>
  <r>
    <s v="24"/>
    <x v="1"/>
    <n v="1"/>
    <n v="0"/>
    <n v="0"/>
  </r>
  <r>
    <s v="18"/>
    <x v="5"/>
    <n v="1"/>
    <n v="150"/>
    <n v="150"/>
  </r>
  <r>
    <s v="18"/>
    <x v="7"/>
    <n v="1"/>
    <n v="100"/>
    <n v="100"/>
  </r>
  <r>
    <s v="13"/>
    <x v="5"/>
    <n v="1"/>
    <n v="200"/>
    <n v="200"/>
  </r>
  <r>
    <s v="12"/>
    <x v="0"/>
    <n v="1"/>
    <n v="45"/>
    <n v="45"/>
  </r>
  <r>
    <s v="12"/>
    <x v="7"/>
    <n v="1"/>
    <n v="100"/>
    <n v="100"/>
  </r>
  <r>
    <s v="12"/>
    <x v="2"/>
    <n v="1"/>
    <n v="100"/>
    <n v="100"/>
  </r>
  <r>
    <s v="11"/>
    <x v="4"/>
    <n v="1"/>
    <n v="100"/>
    <n v="100"/>
  </r>
  <r>
    <s v="10"/>
    <x v="4"/>
    <n v="1"/>
    <n v="100"/>
    <n v="100"/>
  </r>
  <r>
    <s v="5"/>
    <x v="4"/>
    <n v="1"/>
    <n v="100"/>
    <n v="100"/>
  </r>
  <r>
    <s v="4"/>
    <x v="5"/>
    <n v="1"/>
    <n v="200"/>
    <n v="200"/>
  </r>
  <r>
    <s v="3"/>
    <x v="5"/>
    <n v="1"/>
    <n v="200"/>
    <n v="200"/>
  </r>
  <r>
    <s v="2"/>
    <x v="5"/>
    <n v="1"/>
    <n v="2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15" firstHeaderRow="1" firstDataRow="1" firstDataCol="1"/>
  <pivotFields count="5"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68">
      <pivotArea field="1" type="button" dataOnly="0" labelOnly="1" outline="0" axis="axisRow" fieldPosition="0"/>
    </format>
    <format dxfId="67">
      <pivotArea dataOnly="0" labelOnly="1" outline="0" axis="axisValues" fieldPosition="0"/>
    </format>
    <format dxfId="66">
      <pivotArea field="1" type="button" dataOnly="0" labelOnly="1" outline="0" axis="axisRow" fieldPosition="0"/>
    </format>
    <format dxfId="65">
      <pivotArea dataOnly="0" labelOnly="1" outline="0" axis="axisValues" fieldPosition="0"/>
    </format>
    <format dxfId="64">
      <pivotArea field="1" type="button" dataOnly="0" labelOnly="1" outline="0" axis="axisRow" fieldPosition="0"/>
    </format>
    <format dxfId="63">
      <pivotArea dataOnly="0" labelOnly="1" outline="0" axis="axisValues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dataOnly="0" fieldPosition="0">
        <references count="1">
          <reference field="1" count="0"/>
        </references>
      </pivotArea>
    </format>
    <format dxfId="57">
      <pivotArea dataOnly="0" labelOnly="1" fieldPosition="0">
        <references count="1">
          <reference field="1" count="0"/>
        </references>
      </pivotArea>
    </format>
    <format dxfId="56">
      <pivotArea field="1" type="button" dataOnly="0" labelOnly="1" outline="0" axis="axisRow" fieldPosition="0"/>
    </format>
    <format dxfId="55">
      <pivotArea dataOnly="0" labelOnly="1" outline="0" axis="axisValues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15" firstHeaderRow="1" firstDataRow="1" firstDataCol="1"/>
  <pivotFields count="5"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INGRESOS POR PRODUCTO" fld="4" baseField="1" baseItem="0"/>
  </dataFields>
  <formats count="30">
    <format dxfId="88">
      <pivotArea field="1" type="button" dataOnly="0" labelOnly="1" outline="0" axis="axisRow" fieldPosition="0"/>
    </format>
    <format dxfId="8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86">
      <pivotArea field="1" type="button" dataOnly="0" labelOnly="1" outline="0" axis="axisRow" fieldPosition="0"/>
    </format>
    <format dxfId="85">
      <pivotArea dataOnly="0" labelOnly="1" outline="0" axis="axisValues" fieldPosition="0"/>
    </format>
    <format dxfId="84">
      <pivotArea field="1" type="button" dataOnly="0" labelOnly="1" outline="0" axis="axisRow" fieldPosition="0"/>
    </format>
    <format dxfId="83">
      <pivotArea dataOnly="0" labelOnly="1" outline="0" axis="axisValues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fieldPosition="0">
        <references count="1">
          <reference field="1" count="0"/>
        </references>
      </pivotArea>
    </format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70">
      <pivotArea field="1" type="button" dataOnly="0" labelOnly="1" outline="0" axis="axisRow" fieldPosition="0"/>
    </format>
    <format dxfId="69">
      <pivotArea dataOnly="0" labelOnly="1" outline="0" axis="axisValues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ablaDiná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10" firstHeaderRow="1" firstDataRow="1" firstDataCol="1"/>
  <pivotFields count="5">
    <pivotField showAll="0"/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GASTOS POR PRODUCTO" fld="4" baseField="1" baseItem="0"/>
  </dataFields>
  <formats count="7">
    <format dxfId="94">
      <pivotArea field="1" type="button" dataOnly="0" labelOnly="1" outline="0" axis="axisRow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>
      <pivotArea grandRow="1" outline="0" collapsedLevelsAreSubtotals="1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10" firstHeaderRow="1" firstDataRow="1" firstDataCol="1"/>
  <pivotFields count="5">
    <pivotField showAll="0"/>
    <pivotField axis="axisRow" showAll="0">
      <items count="5">
        <item m="1" x="3"/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ANTIDAD COMPRADA" fld="2" baseField="1" baseItem="0"/>
  </dataFields>
  <formats count="11">
    <format dxfId="105">
      <pivotArea field="1" type="button" dataOnly="0" labelOnly="1" outline="0" axis="axisRow" fieldPosition="0"/>
    </format>
    <format dxfId="104">
      <pivotArea dataOnly="0" labelOnly="1" outline="0" axis="axisValues" fieldPosition="0"/>
    </format>
    <format dxfId="103">
      <pivotArea grandRow="1" outline="0" collapsedLevelsAreSubtotals="1" fieldPosition="0"/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collapsedLevelsAreSubtotals="1" fieldPosition="0">
        <references count="1">
          <reference field="1" count="0"/>
        </references>
      </pivotArea>
    </format>
    <format dxfId="99">
      <pivotArea field="1" type="button" dataOnly="0" labelOnly="1" outline="0" axis="axisRow" fieldPosition="0"/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grandRow="1" outline="0" collapsedLevelsAreSubtotals="1" fieldPosition="0"/>
    </format>
    <format dxfId="95">
      <pivotArea dataOnly="0" labelOnly="1" fieldPosition="0">
        <references count="1">
          <reference field="1" count="0"/>
        </references>
      </pivotArea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Q18" totalsRowShown="0">
  <autoFilter ref="A1:Q18" xr:uid="{00000000-0009-0000-0100-000001000000}"/>
  <tableColumns count="17">
    <tableColumn id="1" xr3:uid="{00000000-0010-0000-0000-000001000000}" name="Serie" dataDxfId="151"/>
    <tableColumn id="2" xr3:uid="{00000000-0010-0000-0000-000002000000}" name="NoFactura" dataDxfId="150"/>
    <tableColumn id="3" xr3:uid="{00000000-0010-0000-0000-000003000000}" name="NoOrden" dataDxfId="149"/>
    <tableColumn id="4" xr3:uid="{00000000-0010-0000-0000-000004000000}" name="Fecha" dataDxfId="148"/>
    <tableColumn id="5" xr3:uid="{00000000-0010-0000-0000-000005000000}" name="Cliente" dataDxfId="147"/>
    <tableColumn id="6" xr3:uid="{00000000-0010-0000-0000-000006000000}" name="NoRuc" dataDxfId="146"/>
    <tableColumn id="7" xr3:uid="{00000000-0010-0000-0000-000007000000}" name="Empleado" dataDxfId="145"/>
    <tableColumn id="8" xr3:uid="{00000000-0010-0000-0000-000008000000}" name="Proceso" dataDxfId="144"/>
    <tableColumn id="9" xr3:uid="{00000000-0010-0000-0000-000009000000}" name="SubTotal" dataDxfId="143"/>
    <tableColumn id="10" xr3:uid="{00000000-0010-0000-0000-00000A000000}" name="Descuento" dataDxfId="142"/>
    <tableColumn id="11" xr3:uid="{00000000-0010-0000-0000-00000B000000}" name="Credito" dataDxfId="141"/>
    <tableColumn id="12" xr3:uid="{00000000-0010-0000-0000-00000C000000}" name="IVA" dataDxfId="140"/>
    <tableColumn id="13" xr3:uid="{00000000-0010-0000-0000-00000D000000}" name="DGI(2%)" dataDxfId="139"/>
    <tableColumn id="14" xr3:uid="{00000000-0010-0000-0000-00000E000000}" name="Alcaldia(1%)" dataDxfId="138"/>
    <tableColumn id="15" xr3:uid="{00000000-0010-0000-0000-00000F000000}" name="TotalColocado" dataDxfId="137"/>
    <tableColumn id="16" xr3:uid="{00000000-0010-0000-0000-000010000000}" name="PagadoCliente" dataDxfId="136"/>
    <tableColumn id="17" xr3:uid="{00000000-0010-0000-0000-000011000000}" name="Restante" dataDxfId="1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E26" totalsRowShown="0">
  <autoFilter ref="A1:E26" xr:uid="{00000000-0009-0000-0100-000002000000}"/>
  <tableColumns count="5">
    <tableColumn id="1" xr3:uid="{00000000-0010-0000-0100-000001000000}" name="NoOrden" dataDxfId="134"/>
    <tableColumn id="2" xr3:uid="{00000000-0010-0000-0100-000002000000}" name="Producto" dataDxfId="133"/>
    <tableColumn id="3" xr3:uid="{00000000-0010-0000-0100-000003000000}" name="Cantidad" dataDxfId="132"/>
    <tableColumn id="4" xr3:uid="{00000000-0010-0000-0100-000004000000}" name="Precio" dataDxfId="131"/>
    <tableColumn id="5" xr3:uid="{00000000-0010-0000-0100-000005000000}" name="SubTotal" dataDxfId="1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G17" totalsRowShown="0">
  <autoFilter ref="A1:G17" xr:uid="{00000000-0009-0000-0100-000003000000}"/>
  <tableColumns count="7">
    <tableColumn id="1" xr3:uid="{00000000-0010-0000-0200-000001000000}" name="NoOrden" dataDxfId="129"/>
    <tableColumn id="2" xr3:uid="{00000000-0010-0000-0200-000002000000}" name="TotalPagado" dataDxfId="128"/>
    <tableColumn id="3" xr3:uid="{00000000-0010-0000-0200-000003000000}" name="Pagado" dataDxfId="127"/>
    <tableColumn id="4" xr3:uid="{00000000-0010-0000-0200-000004000000}" name="Cambio" dataDxfId="126"/>
    <tableColumn id="5" xr3:uid="{00000000-0010-0000-0200-000005000000}" name="CobroTarjeta" dataDxfId="125"/>
    <tableColumn id="6" xr3:uid="{00000000-0010-0000-0200-000006000000}" name="FormaPago" dataDxfId="124"/>
    <tableColumn id="7" xr3:uid="{00000000-0010-0000-0200-000007000000}" name="Referencia" dataDxfId="1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6" displayName="Tabla6" ref="A1:C2" totalsRowShown="0">
  <autoFilter ref="A1:C2" xr:uid="{00000000-0009-0000-0100-000004000000}"/>
  <tableColumns count="3">
    <tableColumn id="1" xr3:uid="{00000000-0010-0000-0300-000001000000}" name="Fecha" dataDxfId="122"/>
    <tableColumn id="2" xr3:uid="{00000000-0010-0000-0300-000002000000}" name="Total" dataDxfId="121"/>
    <tableColumn id="3" xr3:uid="{00000000-0010-0000-0300-000003000000}" name="Referencia" dataDxfId="1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7" displayName="Tabla7" ref="A1:C2" totalsRowShown="0">
  <autoFilter ref="A1:C2" xr:uid="{00000000-0009-0000-0100-000005000000}"/>
  <tableColumns count="3">
    <tableColumn id="1" xr3:uid="{00000000-0010-0000-0400-000001000000}" name="Fecha" dataDxfId="119"/>
    <tableColumn id="2" xr3:uid="{00000000-0010-0000-0400-000002000000}" name="Total" dataDxfId="118"/>
    <tableColumn id="3" xr3:uid="{00000000-0010-0000-0400-000003000000}" name="Referencia" dataDxfId="1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4" displayName="Tabla4" ref="A1:F4" totalsRowShown="0">
  <autoFilter ref="A1:F4" xr:uid="{00000000-0009-0000-0100-000006000000}"/>
  <tableColumns count="6">
    <tableColumn id="1" xr3:uid="{00000000-0010-0000-0500-000001000000}" name="Clave" dataDxfId="116"/>
    <tableColumn id="2" xr3:uid="{00000000-0010-0000-0500-000002000000}" name="Fecha" dataDxfId="115"/>
    <tableColumn id="3" xr3:uid="{00000000-0010-0000-0500-000003000000}" name="Total C$" dataDxfId="114"/>
    <tableColumn id="4" xr3:uid="{00000000-0010-0000-0500-000004000000}" name="Descripción" dataDxfId="113"/>
    <tableColumn id="5" xr3:uid="{00000000-0010-0000-0500-000005000000}" name="Almacén" dataDxfId="112"/>
    <tableColumn id="6" xr3:uid="{00000000-0010-0000-0500-000006000000}" name="Usuario" dataDxfId="1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5" displayName="Tabla5" ref="A1:E4" totalsRowShown="0">
  <autoFilter ref="A1:E4" xr:uid="{00000000-0009-0000-0100-000007000000}"/>
  <tableColumns count="5">
    <tableColumn id="1" xr3:uid="{00000000-0010-0000-0600-000001000000}" name="Clave" dataDxfId="110"/>
    <tableColumn id="2" xr3:uid="{00000000-0010-0000-0600-000002000000}" name="Producto" dataDxfId="109"/>
    <tableColumn id="3" xr3:uid="{00000000-0010-0000-0600-000003000000}" name="Cantidad" dataDxfId="108"/>
    <tableColumn id="4" xr3:uid="{00000000-0010-0000-0600-000004000000}" name="Costo Unitario" dataDxfId="107"/>
    <tableColumn id="5" xr3:uid="{00000000-0010-0000-0600-000005000000}" name="SubTotal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opLeftCell="H1" workbookViewId="0">
      <selection activeCell="J2" sqref="J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29.28515625" customWidth="1"/>
    <col min="5" max="5" width="31.42578125" customWidth="1"/>
    <col min="6" max="6" width="18.28515625" customWidth="1"/>
    <col min="7" max="7" width="38.42578125" customWidth="1"/>
    <col min="8" max="8" width="30.7109375" customWidth="1"/>
    <col min="9" max="9" width="19.42578125" customWidth="1"/>
    <col min="10" max="10" width="15.140625" customWidth="1"/>
    <col min="11" max="12" width="16.28515625" customWidth="1"/>
    <col min="13" max="13" width="16.42578125" customWidth="1"/>
    <col min="14" max="14" width="20.5703125" customWidth="1"/>
    <col min="15" max="15" width="19.42578125" customWidth="1"/>
    <col min="16" max="16" width="18.28515625" customWidth="1"/>
    <col min="17" max="17" width="17.42578125" customWidth="1"/>
  </cols>
  <sheetData>
    <row r="1" spans="1:1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t="s">
        <v>62</v>
      </c>
      <c r="B2" t="s">
        <v>55</v>
      </c>
      <c r="C2" t="s">
        <v>54</v>
      </c>
      <c r="D2" s="12" t="s">
        <v>60</v>
      </c>
      <c r="E2" t="s">
        <v>58</v>
      </c>
      <c r="F2" t="s">
        <v>57</v>
      </c>
      <c r="G2" t="s">
        <v>56</v>
      </c>
      <c r="H2" t="s">
        <v>69</v>
      </c>
      <c r="I2">
        <v>90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90</v>
      </c>
      <c r="P2" s="13">
        <v>90</v>
      </c>
      <c r="Q2" s="13">
        <v>0</v>
      </c>
    </row>
    <row r="3" spans="1:17" x14ac:dyDescent="0.25">
      <c r="A3" t="s">
        <v>62</v>
      </c>
      <c r="B3" t="s">
        <v>70</v>
      </c>
      <c r="C3" t="s">
        <v>71</v>
      </c>
      <c r="D3" s="12" t="s">
        <v>72</v>
      </c>
      <c r="E3" t="s">
        <v>73</v>
      </c>
      <c r="F3" t="s">
        <v>31</v>
      </c>
      <c r="G3" t="s">
        <v>56</v>
      </c>
      <c r="H3" t="s">
        <v>69</v>
      </c>
      <c r="I3">
        <v>200.4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200.4</v>
      </c>
      <c r="P3" s="13">
        <v>200.4</v>
      </c>
      <c r="Q3" s="13">
        <v>0</v>
      </c>
    </row>
    <row r="4" spans="1:17" x14ac:dyDescent="0.25">
      <c r="A4" t="s">
        <v>62</v>
      </c>
      <c r="B4" t="s">
        <v>74</v>
      </c>
      <c r="C4" t="s">
        <v>75</v>
      </c>
      <c r="D4" s="12" t="s">
        <v>76</v>
      </c>
      <c r="E4" t="s">
        <v>58</v>
      </c>
      <c r="F4" t="s">
        <v>57</v>
      </c>
      <c r="G4" t="s">
        <v>56</v>
      </c>
      <c r="H4" t="s">
        <v>69</v>
      </c>
      <c r="I4">
        <v>110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110</v>
      </c>
      <c r="P4" s="13">
        <v>110</v>
      </c>
      <c r="Q4" s="13">
        <v>0</v>
      </c>
    </row>
    <row r="5" spans="1:17" x14ac:dyDescent="0.25">
      <c r="A5" t="s">
        <v>62</v>
      </c>
      <c r="B5" t="s">
        <v>77</v>
      </c>
      <c r="C5" t="s">
        <v>78</v>
      </c>
      <c r="D5" s="12" t="s">
        <v>79</v>
      </c>
      <c r="E5" t="s">
        <v>80</v>
      </c>
      <c r="F5" t="s">
        <v>81</v>
      </c>
      <c r="G5" t="s">
        <v>56</v>
      </c>
      <c r="H5" t="s">
        <v>20</v>
      </c>
      <c r="I5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</row>
    <row r="6" spans="1:17" x14ac:dyDescent="0.25">
      <c r="A6" t="s">
        <v>62</v>
      </c>
      <c r="B6" t="s">
        <v>82</v>
      </c>
      <c r="C6" t="s">
        <v>83</v>
      </c>
      <c r="D6" s="12" t="s">
        <v>84</v>
      </c>
      <c r="E6" t="s">
        <v>73</v>
      </c>
      <c r="F6" t="s">
        <v>31</v>
      </c>
      <c r="G6" t="s">
        <v>56</v>
      </c>
      <c r="H6" t="s">
        <v>69</v>
      </c>
      <c r="I6">
        <v>100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100</v>
      </c>
      <c r="P6" s="13">
        <v>100</v>
      </c>
      <c r="Q6" s="13">
        <v>0</v>
      </c>
    </row>
    <row r="7" spans="1:17" x14ac:dyDescent="0.25">
      <c r="A7" t="s">
        <v>62</v>
      </c>
      <c r="B7" t="s">
        <v>85</v>
      </c>
      <c r="C7" t="s">
        <v>86</v>
      </c>
      <c r="D7" s="12" t="s">
        <v>87</v>
      </c>
      <c r="E7" t="s">
        <v>73</v>
      </c>
      <c r="F7" t="s">
        <v>31</v>
      </c>
      <c r="G7" t="s">
        <v>56</v>
      </c>
      <c r="H7" t="s">
        <v>69</v>
      </c>
      <c r="I7">
        <v>10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10</v>
      </c>
      <c r="P7" s="13">
        <v>10</v>
      </c>
      <c r="Q7" s="13">
        <v>0</v>
      </c>
    </row>
    <row r="8" spans="1:17" x14ac:dyDescent="0.25">
      <c r="A8" t="s">
        <v>62</v>
      </c>
      <c r="B8" t="s">
        <v>88</v>
      </c>
      <c r="C8" t="s">
        <v>89</v>
      </c>
      <c r="D8" s="12" t="s">
        <v>90</v>
      </c>
      <c r="E8" t="s">
        <v>73</v>
      </c>
      <c r="F8" t="s">
        <v>31</v>
      </c>
      <c r="G8" t="s">
        <v>56</v>
      </c>
      <c r="H8" t="s">
        <v>69</v>
      </c>
      <c r="I8">
        <v>10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10</v>
      </c>
      <c r="P8" s="13">
        <v>10</v>
      </c>
      <c r="Q8" s="13">
        <v>0</v>
      </c>
    </row>
    <row r="9" spans="1:17" x14ac:dyDescent="0.25">
      <c r="A9" t="s">
        <v>62</v>
      </c>
      <c r="B9" t="s">
        <v>91</v>
      </c>
      <c r="C9" t="s">
        <v>92</v>
      </c>
      <c r="D9" s="12" t="s">
        <v>93</v>
      </c>
      <c r="E9" t="s">
        <v>73</v>
      </c>
      <c r="F9" t="s">
        <v>31</v>
      </c>
      <c r="G9" t="s">
        <v>56</v>
      </c>
      <c r="H9" t="s">
        <v>69</v>
      </c>
      <c r="I9">
        <v>500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500</v>
      </c>
      <c r="P9" s="13">
        <v>500</v>
      </c>
      <c r="Q9" s="13">
        <v>0</v>
      </c>
    </row>
    <row r="10" spans="1:17" x14ac:dyDescent="0.25">
      <c r="A10" t="s">
        <v>62</v>
      </c>
      <c r="B10" t="s">
        <v>94</v>
      </c>
      <c r="C10" t="s">
        <v>55</v>
      </c>
      <c r="D10" s="12" t="s">
        <v>95</v>
      </c>
      <c r="E10" t="s">
        <v>96</v>
      </c>
      <c r="F10" t="s">
        <v>81</v>
      </c>
      <c r="G10" t="s">
        <v>56</v>
      </c>
      <c r="H10" t="s">
        <v>69</v>
      </c>
      <c r="I10">
        <v>250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250</v>
      </c>
      <c r="P10" s="13">
        <v>250</v>
      </c>
      <c r="Q10" s="13">
        <v>0</v>
      </c>
    </row>
    <row r="11" spans="1:17" x14ac:dyDescent="0.25">
      <c r="A11" t="s">
        <v>62</v>
      </c>
      <c r="B11" t="s">
        <v>97</v>
      </c>
      <c r="C11" t="s">
        <v>88</v>
      </c>
      <c r="D11" s="12" t="s">
        <v>98</v>
      </c>
      <c r="E11" t="s">
        <v>73</v>
      </c>
      <c r="F11" t="s">
        <v>31</v>
      </c>
      <c r="G11" t="s">
        <v>56</v>
      </c>
      <c r="H11" t="s">
        <v>69</v>
      </c>
      <c r="I11">
        <v>200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200</v>
      </c>
      <c r="P11" s="13">
        <v>200</v>
      </c>
      <c r="Q11" s="13">
        <v>0</v>
      </c>
    </row>
    <row r="12" spans="1:17" x14ac:dyDescent="0.25">
      <c r="A12" t="s">
        <v>62</v>
      </c>
      <c r="B12" t="s">
        <v>99</v>
      </c>
      <c r="C12" t="s">
        <v>85</v>
      </c>
      <c r="D12" s="12" t="s">
        <v>100</v>
      </c>
      <c r="E12" t="s">
        <v>101</v>
      </c>
      <c r="F12" t="s">
        <v>81</v>
      </c>
      <c r="G12" t="s">
        <v>56</v>
      </c>
      <c r="H12" t="s">
        <v>69</v>
      </c>
      <c r="I12">
        <v>245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245</v>
      </c>
      <c r="P12" s="13">
        <v>245</v>
      </c>
      <c r="Q12" s="13">
        <v>0</v>
      </c>
    </row>
    <row r="13" spans="1:17" x14ac:dyDescent="0.25">
      <c r="A13" t="s">
        <v>62</v>
      </c>
      <c r="B13" t="s">
        <v>102</v>
      </c>
      <c r="C13" t="s">
        <v>82</v>
      </c>
      <c r="D13" s="12" t="s">
        <v>103</v>
      </c>
      <c r="E13" t="s">
        <v>73</v>
      </c>
      <c r="F13" t="s">
        <v>31</v>
      </c>
      <c r="G13" t="s">
        <v>56</v>
      </c>
      <c r="H13" t="s">
        <v>69</v>
      </c>
      <c r="I13">
        <v>100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100</v>
      </c>
      <c r="P13" s="13">
        <v>100</v>
      </c>
      <c r="Q13" s="13">
        <v>0</v>
      </c>
    </row>
    <row r="14" spans="1:17" x14ac:dyDescent="0.25">
      <c r="A14" t="s">
        <v>62</v>
      </c>
      <c r="B14" t="s">
        <v>104</v>
      </c>
      <c r="C14" t="s">
        <v>91</v>
      </c>
      <c r="D14" s="12" t="s">
        <v>105</v>
      </c>
      <c r="E14" t="s">
        <v>58</v>
      </c>
      <c r="F14" t="s">
        <v>57</v>
      </c>
      <c r="G14" t="s">
        <v>56</v>
      </c>
      <c r="H14" t="s">
        <v>69</v>
      </c>
      <c r="I14">
        <v>100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100</v>
      </c>
      <c r="P14" s="13">
        <v>100</v>
      </c>
      <c r="Q14" s="13">
        <v>0</v>
      </c>
    </row>
    <row r="15" spans="1:17" x14ac:dyDescent="0.25">
      <c r="A15" t="s">
        <v>62</v>
      </c>
      <c r="B15" t="s">
        <v>106</v>
      </c>
      <c r="C15" t="s">
        <v>106</v>
      </c>
      <c r="D15" s="12" t="s">
        <v>107</v>
      </c>
      <c r="E15" t="s">
        <v>73</v>
      </c>
      <c r="F15" t="s">
        <v>31</v>
      </c>
      <c r="G15" t="s">
        <v>56</v>
      </c>
      <c r="H15" t="s">
        <v>69</v>
      </c>
      <c r="I15">
        <v>100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100</v>
      </c>
      <c r="P15" s="13">
        <v>100</v>
      </c>
      <c r="Q15" s="13">
        <v>0</v>
      </c>
    </row>
    <row r="16" spans="1:17" x14ac:dyDescent="0.25">
      <c r="A16" t="s">
        <v>62</v>
      </c>
      <c r="B16" t="s">
        <v>108</v>
      </c>
      <c r="C16" t="s">
        <v>108</v>
      </c>
      <c r="D16" s="12" t="s">
        <v>109</v>
      </c>
      <c r="E16" t="s">
        <v>73</v>
      </c>
      <c r="F16" t="s">
        <v>31</v>
      </c>
      <c r="G16" t="s">
        <v>56</v>
      </c>
      <c r="H16" t="s">
        <v>69</v>
      </c>
      <c r="I16">
        <v>200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200</v>
      </c>
      <c r="P16" s="13">
        <v>200</v>
      </c>
      <c r="Q16" s="13">
        <v>0</v>
      </c>
    </row>
    <row r="17" spans="1:17" x14ac:dyDescent="0.25">
      <c r="A17" t="s">
        <v>62</v>
      </c>
      <c r="B17" t="s">
        <v>110</v>
      </c>
      <c r="C17" t="s">
        <v>110</v>
      </c>
      <c r="D17" s="12" t="s">
        <v>111</v>
      </c>
      <c r="E17" t="s">
        <v>73</v>
      </c>
      <c r="F17" t="s">
        <v>31</v>
      </c>
      <c r="G17" t="s">
        <v>56</v>
      </c>
      <c r="H17" t="s">
        <v>69</v>
      </c>
      <c r="I17">
        <v>200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200</v>
      </c>
      <c r="P17" s="13">
        <v>200</v>
      </c>
      <c r="Q17" s="13">
        <v>0</v>
      </c>
    </row>
    <row r="18" spans="1:17" x14ac:dyDescent="0.25">
      <c r="A18" t="s">
        <v>62</v>
      </c>
      <c r="B18" t="s">
        <v>112</v>
      </c>
      <c r="C18" t="s">
        <v>112</v>
      </c>
      <c r="D18" s="12" t="s">
        <v>113</v>
      </c>
      <c r="E18" t="s">
        <v>73</v>
      </c>
      <c r="F18" t="s">
        <v>31</v>
      </c>
      <c r="G18" t="s">
        <v>56</v>
      </c>
      <c r="H18" t="s">
        <v>69</v>
      </c>
      <c r="I18">
        <v>200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200</v>
      </c>
      <c r="P18" s="13">
        <v>200</v>
      </c>
      <c r="Q18" s="1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6"/>
  <sheetViews>
    <sheetView workbookViewId="0">
      <selection activeCell="F6" sqref="F6 F5"/>
    </sheetView>
  </sheetViews>
  <sheetFormatPr baseColWidth="10" defaultColWidth="11.42578125" defaultRowHeight="15" x14ac:dyDescent="0.25"/>
  <cols>
    <col min="1" max="1" width="13.85546875" customWidth="1"/>
    <col min="2" max="2" width="40.7109375" customWidth="1"/>
    <col min="3" max="3" width="19.42578125" style="15" customWidth="1"/>
    <col min="4" max="4" width="16" style="15" customWidth="1"/>
    <col min="5" max="5" width="19.28515625" style="15" customWidth="1"/>
  </cols>
  <sheetData>
    <row r="1" spans="1:5" x14ac:dyDescent="0.25">
      <c r="A1" t="s">
        <v>2</v>
      </c>
      <c r="B1" t="s">
        <v>21</v>
      </c>
      <c r="C1" s="15" t="s">
        <v>22</v>
      </c>
      <c r="D1" s="15" t="s">
        <v>23</v>
      </c>
      <c r="E1" s="15" t="s">
        <v>8</v>
      </c>
    </row>
    <row r="2" spans="1:5" x14ac:dyDescent="0.25">
      <c r="A2" t="s">
        <v>54</v>
      </c>
      <c r="B2" t="s">
        <v>19</v>
      </c>
      <c r="C2" s="15">
        <v>2</v>
      </c>
      <c r="D2" s="15">
        <v>45</v>
      </c>
      <c r="E2" s="15">
        <v>90</v>
      </c>
    </row>
    <row r="3" spans="1:5" x14ac:dyDescent="0.25">
      <c r="A3" t="s">
        <v>71</v>
      </c>
      <c r="B3" t="s">
        <v>18</v>
      </c>
      <c r="C3" s="15">
        <v>1</v>
      </c>
      <c r="D3" s="15">
        <v>0.4</v>
      </c>
      <c r="E3" s="15">
        <v>0.4</v>
      </c>
    </row>
    <row r="4" spans="1:5" x14ac:dyDescent="0.25">
      <c r="A4" t="s">
        <v>71</v>
      </c>
      <c r="B4" t="s">
        <v>17</v>
      </c>
      <c r="C4" s="15">
        <v>2</v>
      </c>
      <c r="D4" s="15">
        <v>100</v>
      </c>
      <c r="E4" s="15">
        <v>200</v>
      </c>
    </row>
    <row r="5" spans="1:5" x14ac:dyDescent="0.25">
      <c r="A5" t="s">
        <v>75</v>
      </c>
      <c r="B5" t="s">
        <v>114</v>
      </c>
      <c r="C5" s="15">
        <v>1</v>
      </c>
      <c r="D5" s="15">
        <v>10</v>
      </c>
      <c r="E5" s="15">
        <v>10</v>
      </c>
    </row>
    <row r="6" spans="1:5" x14ac:dyDescent="0.25">
      <c r="A6" t="s">
        <v>75</v>
      </c>
      <c r="B6" t="s">
        <v>115</v>
      </c>
      <c r="C6" s="15">
        <v>1</v>
      </c>
      <c r="D6" s="15">
        <v>100</v>
      </c>
      <c r="E6" s="15">
        <v>100</v>
      </c>
    </row>
    <row r="7" spans="1:5" x14ac:dyDescent="0.25">
      <c r="A7" t="s">
        <v>83</v>
      </c>
      <c r="B7" t="s">
        <v>116</v>
      </c>
      <c r="C7" s="15">
        <v>1</v>
      </c>
      <c r="D7" s="15">
        <v>100</v>
      </c>
      <c r="E7" s="15">
        <v>100</v>
      </c>
    </row>
    <row r="8" spans="1:5" x14ac:dyDescent="0.25">
      <c r="A8" t="s">
        <v>86</v>
      </c>
      <c r="B8" t="s">
        <v>117</v>
      </c>
      <c r="C8" s="15">
        <v>1</v>
      </c>
      <c r="D8" s="15">
        <v>10</v>
      </c>
      <c r="E8" s="15">
        <v>10</v>
      </c>
    </row>
    <row r="9" spans="1:5" x14ac:dyDescent="0.25">
      <c r="A9" t="s">
        <v>89</v>
      </c>
      <c r="B9" t="s">
        <v>114</v>
      </c>
      <c r="C9" s="15">
        <v>1</v>
      </c>
      <c r="D9" s="15">
        <v>10</v>
      </c>
      <c r="E9" s="15">
        <v>10</v>
      </c>
    </row>
    <row r="10" spans="1:5" x14ac:dyDescent="0.25">
      <c r="A10" t="s">
        <v>92</v>
      </c>
      <c r="B10" t="s">
        <v>115</v>
      </c>
      <c r="C10" s="15">
        <v>1</v>
      </c>
      <c r="D10" s="15">
        <v>100</v>
      </c>
      <c r="E10" s="15">
        <v>100</v>
      </c>
    </row>
    <row r="11" spans="1:5" x14ac:dyDescent="0.25">
      <c r="A11" t="s">
        <v>92</v>
      </c>
      <c r="B11" t="s">
        <v>116</v>
      </c>
      <c r="C11" s="15">
        <v>1</v>
      </c>
      <c r="D11" s="15">
        <v>200</v>
      </c>
      <c r="E11" s="15">
        <v>200</v>
      </c>
    </row>
    <row r="12" spans="1:5" x14ac:dyDescent="0.25">
      <c r="A12" t="s">
        <v>92</v>
      </c>
      <c r="B12" t="s">
        <v>118</v>
      </c>
      <c r="C12" s="15">
        <v>1</v>
      </c>
      <c r="D12" s="15">
        <v>100</v>
      </c>
      <c r="E12" s="15">
        <v>100</v>
      </c>
    </row>
    <row r="13" spans="1:5" x14ac:dyDescent="0.25">
      <c r="A13" t="s">
        <v>92</v>
      </c>
      <c r="B13" t="s">
        <v>17</v>
      </c>
      <c r="C13" s="15">
        <v>1</v>
      </c>
      <c r="D13" s="15">
        <v>100</v>
      </c>
      <c r="E13" s="15">
        <v>100</v>
      </c>
    </row>
    <row r="14" spans="1:5" x14ac:dyDescent="0.25">
      <c r="A14" t="s">
        <v>92</v>
      </c>
      <c r="B14" t="s">
        <v>18</v>
      </c>
      <c r="C14" s="15">
        <v>1</v>
      </c>
      <c r="D14" s="15">
        <v>0</v>
      </c>
      <c r="E14" s="15">
        <v>0</v>
      </c>
    </row>
    <row r="15" spans="1:5" x14ac:dyDescent="0.25">
      <c r="A15" t="s">
        <v>55</v>
      </c>
      <c r="B15" t="s">
        <v>116</v>
      </c>
      <c r="C15" s="15">
        <v>1</v>
      </c>
      <c r="D15" s="15">
        <v>150</v>
      </c>
      <c r="E15" s="15">
        <v>150</v>
      </c>
    </row>
    <row r="16" spans="1:5" x14ac:dyDescent="0.25">
      <c r="A16" t="s">
        <v>55</v>
      </c>
      <c r="B16" t="s">
        <v>118</v>
      </c>
      <c r="C16" s="15">
        <v>1</v>
      </c>
      <c r="D16" s="15">
        <v>100</v>
      </c>
      <c r="E16" s="15">
        <v>100</v>
      </c>
    </row>
    <row r="17" spans="1:5" x14ac:dyDescent="0.25">
      <c r="A17" t="s">
        <v>88</v>
      </c>
      <c r="B17" t="s">
        <v>116</v>
      </c>
      <c r="C17" s="15">
        <v>1</v>
      </c>
      <c r="D17" s="15">
        <v>200</v>
      </c>
      <c r="E17" s="15">
        <v>200</v>
      </c>
    </row>
    <row r="18" spans="1:5" x14ac:dyDescent="0.25">
      <c r="A18" t="s">
        <v>85</v>
      </c>
      <c r="B18" t="s">
        <v>19</v>
      </c>
      <c r="C18" s="15">
        <v>1</v>
      </c>
      <c r="D18" s="15">
        <v>45</v>
      </c>
      <c r="E18" s="15">
        <v>45</v>
      </c>
    </row>
    <row r="19" spans="1:5" x14ac:dyDescent="0.25">
      <c r="A19" t="s">
        <v>85</v>
      </c>
      <c r="B19" t="s">
        <v>118</v>
      </c>
      <c r="C19" s="15">
        <v>1</v>
      </c>
      <c r="D19" s="15">
        <v>100</v>
      </c>
      <c r="E19" s="15">
        <v>100</v>
      </c>
    </row>
    <row r="20" spans="1:5" x14ac:dyDescent="0.25">
      <c r="A20" t="s">
        <v>85</v>
      </c>
      <c r="B20" t="s">
        <v>17</v>
      </c>
      <c r="C20" s="15">
        <v>1</v>
      </c>
      <c r="D20" s="15">
        <v>100</v>
      </c>
      <c r="E20" s="15">
        <v>100</v>
      </c>
    </row>
    <row r="21" spans="1:5" x14ac:dyDescent="0.25">
      <c r="A21" t="s">
        <v>82</v>
      </c>
      <c r="B21" t="s">
        <v>115</v>
      </c>
      <c r="C21" s="15">
        <v>1</v>
      </c>
      <c r="D21" s="15">
        <v>100</v>
      </c>
      <c r="E21" s="15">
        <v>100</v>
      </c>
    </row>
    <row r="22" spans="1:5" x14ac:dyDescent="0.25">
      <c r="A22" t="s">
        <v>91</v>
      </c>
      <c r="B22" t="s">
        <v>115</v>
      </c>
      <c r="C22" s="15">
        <v>1</v>
      </c>
      <c r="D22" s="15">
        <v>100</v>
      </c>
      <c r="E22" s="15">
        <v>100</v>
      </c>
    </row>
    <row r="23" spans="1:5" x14ac:dyDescent="0.25">
      <c r="A23" t="s">
        <v>106</v>
      </c>
      <c r="B23" t="s">
        <v>115</v>
      </c>
      <c r="C23" s="15">
        <v>1</v>
      </c>
      <c r="D23" s="15">
        <v>100</v>
      </c>
      <c r="E23" s="15">
        <v>100</v>
      </c>
    </row>
    <row r="24" spans="1:5" x14ac:dyDescent="0.25">
      <c r="A24" t="s">
        <v>108</v>
      </c>
      <c r="B24" t="s">
        <v>116</v>
      </c>
      <c r="C24" s="15">
        <v>1</v>
      </c>
      <c r="D24" s="15">
        <v>200</v>
      </c>
      <c r="E24" s="15">
        <v>200</v>
      </c>
    </row>
    <row r="25" spans="1:5" x14ac:dyDescent="0.25">
      <c r="A25" t="s">
        <v>110</v>
      </c>
      <c r="B25" t="s">
        <v>116</v>
      </c>
      <c r="C25" s="15">
        <v>1</v>
      </c>
      <c r="D25" s="15">
        <v>200</v>
      </c>
      <c r="E25" s="15">
        <v>200</v>
      </c>
    </row>
    <row r="26" spans="1:5" x14ac:dyDescent="0.25">
      <c r="A26" t="s">
        <v>112</v>
      </c>
      <c r="B26" t="s">
        <v>116</v>
      </c>
      <c r="C26" s="15">
        <v>1</v>
      </c>
      <c r="D26" s="15">
        <v>200</v>
      </c>
      <c r="E26" s="15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7"/>
  <sheetViews>
    <sheetView workbookViewId="0"/>
  </sheetViews>
  <sheetFormatPr baseColWidth="10" defaultColWidth="11.42578125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 t="s">
        <v>54</v>
      </c>
      <c r="B2" t="s">
        <v>119</v>
      </c>
      <c r="C2">
        <v>90</v>
      </c>
      <c r="D2">
        <v>0</v>
      </c>
      <c r="E2">
        <v>0</v>
      </c>
      <c r="F2" t="s">
        <v>120</v>
      </c>
      <c r="G2" t="s">
        <v>121</v>
      </c>
    </row>
    <row r="3" spans="1:7" x14ac:dyDescent="0.25">
      <c r="A3" t="s">
        <v>71</v>
      </c>
      <c r="B3" t="s">
        <v>122</v>
      </c>
      <c r="C3">
        <v>300</v>
      </c>
      <c r="D3">
        <v>99.6</v>
      </c>
      <c r="E3">
        <v>0</v>
      </c>
      <c r="F3" t="s">
        <v>120</v>
      </c>
      <c r="G3" t="s">
        <v>81</v>
      </c>
    </row>
    <row r="4" spans="1:7" x14ac:dyDescent="0.25">
      <c r="A4" t="s">
        <v>75</v>
      </c>
      <c r="B4" t="s">
        <v>123</v>
      </c>
      <c r="C4">
        <v>120</v>
      </c>
      <c r="D4">
        <v>10</v>
      </c>
      <c r="E4">
        <v>0</v>
      </c>
      <c r="F4" t="s">
        <v>120</v>
      </c>
      <c r="G4" t="s">
        <v>81</v>
      </c>
    </row>
    <row r="5" spans="1:7" x14ac:dyDescent="0.25">
      <c r="A5" t="s">
        <v>83</v>
      </c>
      <c r="B5" t="s">
        <v>124</v>
      </c>
      <c r="C5">
        <v>100</v>
      </c>
      <c r="D5">
        <v>0</v>
      </c>
      <c r="E5">
        <v>0</v>
      </c>
      <c r="F5" t="s">
        <v>120</v>
      </c>
      <c r="G5" t="s">
        <v>81</v>
      </c>
    </row>
    <row r="6" spans="1:7" x14ac:dyDescent="0.25">
      <c r="A6" t="s">
        <v>86</v>
      </c>
      <c r="B6" t="s">
        <v>125</v>
      </c>
      <c r="C6">
        <v>50</v>
      </c>
      <c r="D6">
        <v>40</v>
      </c>
      <c r="E6">
        <v>0</v>
      </c>
      <c r="F6" t="s">
        <v>120</v>
      </c>
      <c r="G6" t="s">
        <v>81</v>
      </c>
    </row>
    <row r="7" spans="1:7" x14ac:dyDescent="0.25">
      <c r="A7" t="s">
        <v>89</v>
      </c>
      <c r="B7" t="s">
        <v>125</v>
      </c>
      <c r="C7">
        <v>50</v>
      </c>
      <c r="D7">
        <v>40</v>
      </c>
      <c r="E7">
        <v>0</v>
      </c>
      <c r="F7" t="s">
        <v>120</v>
      </c>
      <c r="G7" t="s">
        <v>81</v>
      </c>
    </row>
    <row r="8" spans="1:7" x14ac:dyDescent="0.25">
      <c r="A8" t="s">
        <v>92</v>
      </c>
      <c r="B8" t="s">
        <v>126</v>
      </c>
      <c r="C8">
        <v>500</v>
      </c>
      <c r="D8">
        <v>0</v>
      </c>
      <c r="E8">
        <v>0</v>
      </c>
      <c r="F8" t="s">
        <v>127</v>
      </c>
      <c r="G8" t="s">
        <v>121</v>
      </c>
    </row>
    <row r="9" spans="1:7" x14ac:dyDescent="0.25">
      <c r="A9" t="s">
        <v>55</v>
      </c>
      <c r="B9" t="s">
        <v>128</v>
      </c>
      <c r="C9">
        <v>300</v>
      </c>
      <c r="D9">
        <v>50</v>
      </c>
      <c r="E9">
        <v>0</v>
      </c>
      <c r="F9" t="s">
        <v>120</v>
      </c>
      <c r="G9" t="s">
        <v>81</v>
      </c>
    </row>
    <row r="10" spans="1:7" x14ac:dyDescent="0.25">
      <c r="A10" t="s">
        <v>88</v>
      </c>
      <c r="B10" t="s">
        <v>129</v>
      </c>
      <c r="C10">
        <v>200</v>
      </c>
      <c r="D10">
        <v>0</v>
      </c>
      <c r="E10">
        <v>0</v>
      </c>
      <c r="F10" t="s">
        <v>120</v>
      </c>
      <c r="G10" t="s">
        <v>81</v>
      </c>
    </row>
    <row r="11" spans="1:7" x14ac:dyDescent="0.25">
      <c r="A11" t="s">
        <v>85</v>
      </c>
      <c r="B11" t="s">
        <v>130</v>
      </c>
      <c r="C11">
        <v>300</v>
      </c>
      <c r="D11">
        <v>55</v>
      </c>
      <c r="E11">
        <v>0</v>
      </c>
      <c r="F11" t="s">
        <v>120</v>
      </c>
      <c r="G11" t="s">
        <v>81</v>
      </c>
    </row>
    <row r="12" spans="1:7" x14ac:dyDescent="0.25">
      <c r="A12" t="s">
        <v>82</v>
      </c>
      <c r="B12" t="s">
        <v>124</v>
      </c>
      <c r="C12">
        <v>200</v>
      </c>
      <c r="D12">
        <v>100</v>
      </c>
      <c r="E12">
        <v>0</v>
      </c>
      <c r="F12" t="s">
        <v>120</v>
      </c>
      <c r="G12" t="s">
        <v>81</v>
      </c>
    </row>
    <row r="13" spans="1:7" x14ac:dyDescent="0.25">
      <c r="A13" t="s">
        <v>91</v>
      </c>
      <c r="B13" t="s">
        <v>124</v>
      </c>
      <c r="C13">
        <v>100</v>
      </c>
      <c r="D13">
        <v>0</v>
      </c>
      <c r="E13">
        <v>0</v>
      </c>
      <c r="F13" t="s">
        <v>120</v>
      </c>
      <c r="G13" t="s">
        <v>81</v>
      </c>
    </row>
    <row r="14" spans="1:7" x14ac:dyDescent="0.25">
      <c r="A14" t="s">
        <v>106</v>
      </c>
      <c r="B14" t="s">
        <v>124</v>
      </c>
      <c r="C14">
        <v>100</v>
      </c>
      <c r="D14">
        <v>0</v>
      </c>
      <c r="E14">
        <v>0</v>
      </c>
      <c r="F14" t="s">
        <v>127</v>
      </c>
      <c r="G14" t="s">
        <v>81</v>
      </c>
    </row>
    <row r="15" spans="1:7" x14ac:dyDescent="0.25">
      <c r="A15" t="s">
        <v>108</v>
      </c>
      <c r="B15" t="s">
        <v>129</v>
      </c>
      <c r="C15">
        <v>400</v>
      </c>
      <c r="D15">
        <v>200</v>
      </c>
      <c r="E15">
        <v>0</v>
      </c>
      <c r="F15" t="s">
        <v>120</v>
      </c>
      <c r="G15" t="s">
        <v>81</v>
      </c>
    </row>
    <row r="16" spans="1:7" x14ac:dyDescent="0.25">
      <c r="A16" t="s">
        <v>110</v>
      </c>
      <c r="B16" t="s">
        <v>129</v>
      </c>
      <c r="C16">
        <v>300</v>
      </c>
      <c r="D16">
        <v>100</v>
      </c>
      <c r="E16">
        <v>0</v>
      </c>
      <c r="F16" t="s">
        <v>120</v>
      </c>
      <c r="G16" t="s">
        <v>81</v>
      </c>
    </row>
    <row r="17" spans="1:7" x14ac:dyDescent="0.25">
      <c r="A17" t="s">
        <v>112</v>
      </c>
      <c r="B17" t="s">
        <v>129</v>
      </c>
      <c r="C17">
        <v>300</v>
      </c>
      <c r="D17">
        <v>100</v>
      </c>
      <c r="E17">
        <v>0</v>
      </c>
      <c r="F17" t="s">
        <v>120</v>
      </c>
      <c r="G17" t="s">
        <v>81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D4B-C264-443F-959B-4E012AD85048}">
  <dimension ref="A1:C2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5.7109375" customWidth="1"/>
    <col min="2" max="2" width="63.42578125" customWidth="1"/>
    <col min="3" max="3" width="19.7109375" customWidth="1"/>
  </cols>
  <sheetData>
    <row r="1" spans="1:3" x14ac:dyDescent="0.25">
      <c r="A1" s="23" t="s">
        <v>3</v>
      </c>
      <c r="B1" s="23" t="s">
        <v>30</v>
      </c>
      <c r="C1" s="14" t="s">
        <v>29</v>
      </c>
    </row>
    <row r="2" spans="1:3" x14ac:dyDescent="0.25">
      <c r="A2" s="24" t="s">
        <v>131</v>
      </c>
      <c r="B2" s="24">
        <v>100</v>
      </c>
      <c r="C2" s="31" t="s">
        <v>132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7A07-2730-443E-A8D9-347D5AF0E6C3}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32.85546875" customWidth="1"/>
    <col min="2" max="2" width="26.140625" customWidth="1"/>
    <col min="3" max="3" width="62.5703125" customWidth="1"/>
    <col min="4" max="4" width="35.5703125" customWidth="1"/>
  </cols>
  <sheetData>
    <row r="1" spans="1:3" x14ac:dyDescent="0.25">
      <c r="A1" s="27" t="s">
        <v>3</v>
      </c>
      <c r="B1" s="28" t="s">
        <v>30</v>
      </c>
      <c r="C1" s="27" t="s">
        <v>29</v>
      </c>
    </row>
    <row r="2" spans="1:3" x14ac:dyDescent="0.25">
      <c r="A2" s="29" t="s">
        <v>133</v>
      </c>
      <c r="B2" s="30">
        <v>101</v>
      </c>
      <c r="C2" s="32" t="s">
        <v>134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60B3-3C63-44D3-BAC3-719C2800875E}">
  <dimension ref="A1:F4"/>
  <sheetViews>
    <sheetView workbookViewId="0">
      <selection activeCell="F3" sqref="F3 F5"/>
    </sheetView>
  </sheetViews>
  <sheetFormatPr baseColWidth="10" defaultColWidth="11.42578125" defaultRowHeight="15" x14ac:dyDescent="0.25"/>
  <cols>
    <col min="1" max="1" width="24.5703125" customWidth="1"/>
    <col min="2" max="2" width="31.42578125" customWidth="1"/>
    <col min="3" max="3" width="54.5703125" customWidth="1"/>
    <col min="4" max="4" width="50.140625" customWidth="1"/>
    <col min="5" max="5" width="36" customWidth="1"/>
    <col min="6" max="6" width="42" customWidth="1"/>
  </cols>
  <sheetData>
    <row r="1" spans="1:6" x14ac:dyDescent="0.25">
      <c r="A1" t="s">
        <v>32</v>
      </c>
      <c r="B1" t="s">
        <v>3</v>
      </c>
      <c r="C1" s="15" t="s">
        <v>33</v>
      </c>
      <c r="D1" t="s">
        <v>34</v>
      </c>
      <c r="E1" t="s">
        <v>35</v>
      </c>
      <c r="F1" t="s">
        <v>36</v>
      </c>
    </row>
    <row r="2" spans="1:6" x14ac:dyDescent="0.25">
      <c r="A2" s="15" t="s">
        <v>135</v>
      </c>
      <c r="B2" s="16" t="s">
        <v>136</v>
      </c>
      <c r="C2" s="33">
        <v>100</v>
      </c>
      <c r="D2" s="34" t="s">
        <v>137</v>
      </c>
      <c r="E2" s="34" t="s">
        <v>138</v>
      </c>
      <c r="F2" s="34" t="s">
        <v>139</v>
      </c>
    </row>
    <row r="3" spans="1:6" x14ac:dyDescent="0.25">
      <c r="A3" s="15" t="s">
        <v>140</v>
      </c>
      <c r="B3" s="16" t="s">
        <v>141</v>
      </c>
      <c r="C3" s="33">
        <v>2000</v>
      </c>
      <c r="D3" s="34" t="s">
        <v>142</v>
      </c>
      <c r="E3" s="34" t="s">
        <v>138</v>
      </c>
      <c r="F3" s="34" t="s">
        <v>139</v>
      </c>
    </row>
    <row r="4" spans="1:6" x14ac:dyDescent="0.25">
      <c r="A4" s="15" t="s">
        <v>143</v>
      </c>
      <c r="B4" s="16" t="s">
        <v>144</v>
      </c>
      <c r="C4" s="33">
        <v>200</v>
      </c>
      <c r="D4" s="34" t="s">
        <v>145</v>
      </c>
      <c r="E4" s="34" t="s">
        <v>138</v>
      </c>
      <c r="F4" s="34" t="s">
        <v>139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CC08-7F74-4359-95F0-44F1CEC0A534}">
  <dimension ref="A1:E4"/>
  <sheetViews>
    <sheetView workbookViewId="0">
      <selection activeCell="E3" sqref="E3 E5"/>
    </sheetView>
  </sheetViews>
  <sheetFormatPr baseColWidth="10" defaultColWidth="11.42578125" defaultRowHeight="15" x14ac:dyDescent="0.25"/>
  <cols>
    <col min="1" max="1" width="25.140625" customWidth="1"/>
    <col min="2" max="2" width="35.85546875" customWidth="1"/>
    <col min="3" max="3" width="19.42578125" customWidth="1"/>
    <col min="4" max="4" width="26.7109375" customWidth="1"/>
    <col min="5" max="5" width="24" customWidth="1"/>
  </cols>
  <sheetData>
    <row r="1" spans="1:5" x14ac:dyDescent="0.25">
      <c r="A1" t="s">
        <v>32</v>
      </c>
      <c r="B1" t="s">
        <v>21</v>
      </c>
      <c r="C1" s="15" t="s">
        <v>22</v>
      </c>
      <c r="D1" s="15" t="s">
        <v>37</v>
      </c>
      <c r="E1" s="15" t="s">
        <v>8</v>
      </c>
    </row>
    <row r="2" spans="1:5" x14ac:dyDescent="0.25">
      <c r="A2" t="s">
        <v>140</v>
      </c>
      <c r="B2" s="34" t="s">
        <v>19</v>
      </c>
      <c r="C2" s="15">
        <v>10</v>
      </c>
      <c r="D2" s="15">
        <v>200</v>
      </c>
      <c r="E2" s="15">
        <v>2000</v>
      </c>
    </row>
    <row r="3" spans="1:5" x14ac:dyDescent="0.25">
      <c r="A3" t="s">
        <v>143</v>
      </c>
      <c r="B3" s="34" t="s">
        <v>118</v>
      </c>
      <c r="C3" s="15">
        <v>10</v>
      </c>
      <c r="D3" s="15">
        <v>20</v>
      </c>
      <c r="E3" s="15">
        <v>200</v>
      </c>
    </row>
    <row r="4" spans="1:5" x14ac:dyDescent="0.25">
      <c r="A4" t="s">
        <v>135</v>
      </c>
      <c r="B4" s="34" t="s">
        <v>17</v>
      </c>
      <c r="C4" s="15">
        <v>20</v>
      </c>
      <c r="D4" s="15">
        <v>5</v>
      </c>
      <c r="E4" s="15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J17"/>
  <sheetViews>
    <sheetView tabSelected="1" zoomScaleNormal="100" workbookViewId="0">
      <selection activeCell="C1" sqref="C1:H1"/>
    </sheetView>
  </sheetViews>
  <sheetFormatPr baseColWidth="10" defaultColWidth="11.42578125" defaultRowHeight="15" x14ac:dyDescent="0.25"/>
  <cols>
    <col min="1" max="1" width="33.28515625" customWidth="1"/>
    <col min="2" max="2" width="55.28515625" customWidth="1"/>
    <col min="3" max="3" width="26.140625" bestFit="1" customWidth="1"/>
    <col min="4" max="4" width="27.7109375" bestFit="1" customWidth="1"/>
    <col min="5" max="5" width="26.140625" bestFit="1" customWidth="1"/>
    <col min="6" max="6" width="21.140625" bestFit="1" customWidth="1"/>
    <col min="7" max="7" width="26.140625" bestFit="1" customWidth="1"/>
    <col min="8" max="8" width="23.7109375" bestFit="1" customWidth="1"/>
    <col min="9" max="9" width="26.140625" bestFit="1" customWidth="1"/>
    <col min="10" max="10" width="25.28515625" bestFit="1" customWidth="1"/>
  </cols>
  <sheetData>
    <row r="1" spans="1:10" ht="48" customHeight="1" x14ac:dyDescent="0.25">
      <c r="A1" s="10" t="s">
        <v>38</v>
      </c>
      <c r="B1" s="10"/>
      <c r="C1" s="9" t="s">
        <v>146</v>
      </c>
      <c r="D1" s="9"/>
      <c r="E1" s="9"/>
      <c r="F1" s="9"/>
      <c r="G1" s="9"/>
      <c r="H1" s="9"/>
      <c r="I1" s="18"/>
      <c r="J1" s="18"/>
    </row>
    <row r="2" spans="1:10" ht="26.25" customHeight="1" x14ac:dyDescent="0.25">
      <c r="A2" s="18" t="s">
        <v>40</v>
      </c>
      <c r="B2" s="8" t="s">
        <v>39</v>
      </c>
      <c r="C2" s="8"/>
      <c r="D2" s="8"/>
      <c r="E2" s="18" t="s">
        <v>42</v>
      </c>
      <c r="F2" s="19" t="s">
        <v>41</v>
      </c>
      <c r="G2" s="18" t="s">
        <v>43</v>
      </c>
      <c r="H2" s="19" t="s">
        <v>147</v>
      </c>
      <c r="I2" s="18"/>
      <c r="J2" s="18"/>
    </row>
    <row r="3" spans="1:10" ht="28.5" customHeight="1" x14ac:dyDescent="0.25">
      <c r="A3" s="7" t="s">
        <v>44</v>
      </c>
      <c r="B3" s="7"/>
      <c r="C3" s="7"/>
      <c r="D3" s="7"/>
      <c r="E3" s="7"/>
      <c r="F3" s="7"/>
      <c r="G3" s="7"/>
      <c r="H3" s="7"/>
      <c r="I3" s="18"/>
      <c r="J3" s="18"/>
    </row>
    <row r="4" spans="1:10" ht="21" customHeight="1" x14ac:dyDescent="0.35">
      <c r="A4" s="20" t="s">
        <v>45</v>
      </c>
      <c r="B4" s="20" t="s">
        <v>46</v>
      </c>
      <c r="C4" s="20" t="s">
        <v>47</v>
      </c>
      <c r="D4" s="20" t="s">
        <v>48</v>
      </c>
      <c r="E4" s="20" t="s">
        <v>49</v>
      </c>
      <c r="F4" s="20" t="s">
        <v>50</v>
      </c>
      <c r="G4" s="20" t="s">
        <v>51</v>
      </c>
      <c r="H4" s="20" t="s">
        <v>52</v>
      </c>
      <c r="I4" s="18"/>
      <c r="J4" s="18"/>
    </row>
    <row r="5" spans="1:10" ht="21" customHeight="1" x14ac:dyDescent="0.35">
      <c r="A5" s="21">
        <f>SUM(Tabla1[TotalColocado])</f>
        <v>2615.4</v>
      </c>
      <c r="B5" s="21">
        <f>SUM(Tabla1[PagadoCliente])</f>
        <v>2615.4</v>
      </c>
      <c r="C5" s="22">
        <f>SUM(Tabla1[DGI(2%)])</f>
        <v>0</v>
      </c>
      <c r="D5" s="22">
        <f>SUM(Tabla1[Alcaldia(1%)])</f>
        <v>0</v>
      </c>
      <c r="E5" s="22">
        <f>SUM(Tabla1[IVA])</f>
        <v>0</v>
      </c>
      <c r="F5" s="22">
        <f>SUM(Tabla1[Descuento])</f>
        <v>0</v>
      </c>
      <c r="G5" s="21">
        <f>SUM(Tabla1[Credito])</f>
        <v>0</v>
      </c>
      <c r="H5" s="21">
        <f>SUM(Tabla3[CobroTarjeta])</f>
        <v>0</v>
      </c>
      <c r="I5" s="18"/>
      <c r="J5" s="18"/>
    </row>
    <row r="6" spans="1:10" ht="29.25" customHeight="1" x14ac:dyDescent="0.25">
      <c r="A6" s="6" t="s">
        <v>53</v>
      </c>
      <c r="B6" s="6"/>
      <c r="C6" s="48" t="s">
        <v>148</v>
      </c>
      <c r="D6" s="48" t="s">
        <v>153</v>
      </c>
      <c r="E6" s="41" t="s">
        <v>148</v>
      </c>
      <c r="F6" s="41" t="s">
        <v>152</v>
      </c>
      <c r="G6" s="36" t="s">
        <v>148</v>
      </c>
      <c r="H6" s="36" t="s">
        <v>151</v>
      </c>
      <c r="I6" s="36" t="s">
        <v>148</v>
      </c>
      <c r="J6" s="37" t="s">
        <v>149</v>
      </c>
    </row>
    <row r="7" spans="1:10" x14ac:dyDescent="0.25">
      <c r="A7" s="5" t="s">
        <v>59</v>
      </c>
      <c r="B7" s="4"/>
      <c r="C7" s="44" t="s">
        <v>19</v>
      </c>
      <c r="D7" s="35">
        <v>135</v>
      </c>
      <c r="E7" s="44" t="s">
        <v>19</v>
      </c>
      <c r="F7" s="45">
        <v>3</v>
      </c>
      <c r="G7" s="38" t="s">
        <v>19</v>
      </c>
      <c r="H7" s="45">
        <v>10</v>
      </c>
      <c r="I7" s="38" t="s">
        <v>19</v>
      </c>
      <c r="J7" s="35">
        <v>2000</v>
      </c>
    </row>
    <row r="8" spans="1:10" ht="22.5" customHeight="1" x14ac:dyDescent="0.3">
      <c r="A8" s="17" t="s">
        <v>61</v>
      </c>
      <c r="B8" s="25">
        <f>B5</f>
        <v>2615.4</v>
      </c>
      <c r="C8" s="44" t="s">
        <v>18</v>
      </c>
      <c r="D8" s="35">
        <v>0.4</v>
      </c>
      <c r="E8" s="44" t="s">
        <v>18</v>
      </c>
      <c r="F8" s="45">
        <v>2</v>
      </c>
      <c r="G8" s="38" t="s">
        <v>118</v>
      </c>
      <c r="H8" s="45">
        <v>10</v>
      </c>
      <c r="I8" s="38" t="s">
        <v>118</v>
      </c>
      <c r="J8" s="35">
        <v>200</v>
      </c>
    </row>
    <row r="9" spans="1:10" x14ac:dyDescent="0.25">
      <c r="A9" s="5" t="s">
        <v>63</v>
      </c>
      <c r="B9" s="4"/>
      <c r="C9" s="44" t="s">
        <v>17</v>
      </c>
      <c r="D9" s="35">
        <v>400</v>
      </c>
      <c r="E9" s="44" t="s">
        <v>17</v>
      </c>
      <c r="F9" s="45">
        <v>4</v>
      </c>
      <c r="G9" s="38" t="s">
        <v>17</v>
      </c>
      <c r="H9" s="45">
        <v>20</v>
      </c>
      <c r="I9" s="38" t="s">
        <v>17</v>
      </c>
      <c r="J9" s="35">
        <v>100</v>
      </c>
    </row>
    <row r="10" spans="1:10" ht="20.25" customHeight="1" x14ac:dyDescent="0.3">
      <c r="A10" s="17" t="s">
        <v>64</v>
      </c>
      <c r="B10" s="26">
        <f>SUM(Tabla6[Total])</f>
        <v>100</v>
      </c>
      <c r="C10" s="44" t="s">
        <v>114</v>
      </c>
      <c r="D10" s="35">
        <v>20</v>
      </c>
      <c r="E10" s="44" t="s">
        <v>114</v>
      </c>
      <c r="F10" s="45">
        <v>2</v>
      </c>
      <c r="G10" s="40" t="s">
        <v>150</v>
      </c>
      <c r="H10" s="39">
        <v>40</v>
      </c>
      <c r="I10" s="40" t="s">
        <v>150</v>
      </c>
      <c r="J10" s="39">
        <v>2300</v>
      </c>
    </row>
    <row r="11" spans="1:10" x14ac:dyDescent="0.25">
      <c r="A11" s="3" t="s">
        <v>65</v>
      </c>
      <c r="B11" s="3"/>
      <c r="C11" s="44" t="s">
        <v>115</v>
      </c>
      <c r="D11" s="35">
        <v>500</v>
      </c>
      <c r="E11" s="44" t="s">
        <v>115</v>
      </c>
      <c r="F11" s="45">
        <v>5</v>
      </c>
    </row>
    <row r="12" spans="1:10" ht="20.25" customHeight="1" x14ac:dyDescent="0.3">
      <c r="A12" s="17" t="s">
        <v>66</v>
      </c>
      <c r="B12" s="26">
        <f>SUM(Tabla7[Total])</f>
        <v>101</v>
      </c>
      <c r="C12" s="44" t="s">
        <v>116</v>
      </c>
      <c r="D12" s="35">
        <v>1250</v>
      </c>
      <c r="E12" s="44" t="s">
        <v>116</v>
      </c>
      <c r="F12" s="45">
        <v>7</v>
      </c>
    </row>
    <row r="13" spans="1:10" ht="17.25" customHeight="1" x14ac:dyDescent="0.25">
      <c r="A13" s="3" t="s">
        <v>67</v>
      </c>
      <c r="B13" s="3"/>
      <c r="C13" s="44" t="s">
        <v>117</v>
      </c>
      <c r="D13" s="35">
        <v>10</v>
      </c>
      <c r="E13" s="44" t="s">
        <v>117</v>
      </c>
      <c r="F13" s="45">
        <v>1</v>
      </c>
    </row>
    <row r="14" spans="1:10" ht="21" customHeight="1" x14ac:dyDescent="0.3">
      <c r="A14" s="17" t="s">
        <v>64</v>
      </c>
      <c r="B14" s="26">
        <f>SUM(Tabla4[Total C$])</f>
        <v>2300</v>
      </c>
      <c r="C14" s="44" t="s">
        <v>118</v>
      </c>
      <c r="D14" s="35">
        <v>300</v>
      </c>
      <c r="E14" s="44" t="s">
        <v>118</v>
      </c>
      <c r="F14" s="45">
        <v>3</v>
      </c>
    </row>
    <row r="15" spans="1:10" ht="15.75" x14ac:dyDescent="0.25">
      <c r="A15" s="2" t="s">
        <v>68</v>
      </c>
      <c r="B15" s="1">
        <f>B8+B10-B12-B14</f>
        <v>314.40000000000009</v>
      </c>
      <c r="C15" s="47" t="s">
        <v>150</v>
      </c>
      <c r="D15" s="46">
        <v>2615.4</v>
      </c>
      <c r="E15" s="43" t="s">
        <v>150</v>
      </c>
      <c r="F15" s="42">
        <v>27</v>
      </c>
    </row>
    <row r="16" spans="1:10" x14ac:dyDescent="0.25">
      <c r="A16" s="2"/>
      <c r="B16" s="8"/>
    </row>
    <row r="17" spans="1:2" x14ac:dyDescent="0.25">
      <c r="A17" s="2"/>
      <c r="B17" s="8"/>
    </row>
  </sheetData>
  <mergeCells count="11">
    <mergeCell ref="A7:B7"/>
    <mergeCell ref="A9:B9"/>
    <mergeCell ref="A11:B11"/>
    <mergeCell ref="A13:B13"/>
    <mergeCell ref="A15:A17"/>
    <mergeCell ref="B15:B17"/>
    <mergeCell ref="A1:B1"/>
    <mergeCell ref="C1:H1"/>
    <mergeCell ref="B2:D2"/>
    <mergeCell ref="A3:H3"/>
    <mergeCell ref="A6:B6"/>
  </mergeCell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BD9A-694B-44D9-AAE9-4538A8EF2D2B}">
  <dimension ref="A1"/>
  <sheetViews>
    <sheetView workbookViewId="0">
      <selection activeCell="V86" sqref="V86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 Maradiaga Zeledon</cp:lastModifiedBy>
  <dcterms:created xsi:type="dcterms:W3CDTF">2015-06-05T18:19:34Z</dcterms:created>
  <dcterms:modified xsi:type="dcterms:W3CDTF">2025-03-26T15:29:54Z</dcterms:modified>
</cp:coreProperties>
</file>