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utcracker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Sheet1!$A$1:$Z$1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3" i="1"/>
  <c r="S2" i="1"/>
  <c r="W2" i="1" l="1"/>
  <c r="Y2" i="1"/>
  <c r="Z2" i="1"/>
  <c r="X2" i="1"/>
  <c r="G4" i="1"/>
  <c r="G8" i="1"/>
  <c r="G20" i="1"/>
  <c r="G24" i="1"/>
  <c r="G32" i="1"/>
  <c r="G40" i="1"/>
  <c r="G48" i="1"/>
  <c r="G52" i="1"/>
  <c r="G64" i="1"/>
  <c r="G68" i="1"/>
  <c r="F3" i="1"/>
  <c r="G3" i="1" s="1"/>
  <c r="F4" i="1"/>
  <c r="F5" i="1"/>
  <c r="G5" i="1" s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F65" i="1"/>
  <c r="G65" i="1" s="1"/>
  <c r="F66" i="1"/>
  <c r="G66" i="1" s="1"/>
  <c r="F67" i="1"/>
  <c r="G67" i="1" s="1"/>
  <c r="F68" i="1"/>
  <c r="F2" i="1"/>
  <c r="G2" i="1" s="1"/>
  <c r="M38" i="1" l="1"/>
  <c r="O38" i="1" s="1"/>
  <c r="M2" i="1"/>
  <c r="M57" i="1"/>
  <c r="O57" i="1" s="1"/>
  <c r="M49" i="1"/>
  <c r="O49" i="1" s="1"/>
  <c r="M37" i="1"/>
  <c r="O37" i="1" s="1"/>
  <c r="M25" i="1"/>
  <c r="M17" i="1"/>
  <c r="O17" i="1" s="1"/>
  <c r="M13" i="1"/>
  <c r="O13" i="1" s="1"/>
  <c r="M9" i="1"/>
  <c r="O9" i="1" s="1"/>
  <c r="M68" i="1"/>
  <c r="O68" i="1" s="1"/>
  <c r="M64" i="1"/>
  <c r="O64" i="1" s="1"/>
  <c r="M60" i="1"/>
  <c r="O60" i="1" s="1"/>
  <c r="M56" i="1"/>
  <c r="O56" i="1" s="1"/>
  <c r="M52" i="1"/>
  <c r="O52" i="1" s="1"/>
  <c r="M48" i="1"/>
  <c r="O48" i="1" s="1"/>
  <c r="M40" i="1"/>
  <c r="O40" i="1" s="1"/>
  <c r="M36" i="1"/>
  <c r="O36" i="1" s="1"/>
  <c r="M32" i="1"/>
  <c r="M28" i="1"/>
  <c r="O28" i="1" s="1"/>
  <c r="M24" i="1"/>
  <c r="O24" i="1" s="1"/>
  <c r="M20" i="1"/>
  <c r="O20" i="1" s="1"/>
  <c r="M16" i="1"/>
  <c r="O16" i="1" s="1"/>
  <c r="M12" i="1"/>
  <c r="O12" i="1" s="1"/>
  <c r="M8" i="1"/>
  <c r="O8" i="1" s="1"/>
  <c r="M4" i="1"/>
  <c r="O4" i="1" s="1"/>
  <c r="M65" i="1"/>
  <c r="O65" i="1" s="1"/>
  <c r="M53" i="1"/>
  <c r="O53" i="1" s="1"/>
  <c r="M45" i="1"/>
  <c r="O45" i="1" s="1"/>
  <c r="M41" i="1"/>
  <c r="O41" i="1" s="1"/>
  <c r="M29" i="1"/>
  <c r="O29" i="1" s="1"/>
  <c r="M21" i="1"/>
  <c r="O21" i="1" s="1"/>
  <c r="M5" i="1"/>
  <c r="O5" i="1" s="1"/>
  <c r="M67" i="1"/>
  <c r="O67" i="1" s="1"/>
  <c r="M63" i="1"/>
  <c r="O63" i="1" s="1"/>
  <c r="M55" i="1"/>
  <c r="O55" i="1" s="1"/>
  <c r="M51" i="1"/>
  <c r="O51" i="1" s="1"/>
  <c r="M47" i="1"/>
  <c r="O47" i="1" s="1"/>
  <c r="M43" i="1"/>
  <c r="M39" i="1"/>
  <c r="O39" i="1" s="1"/>
  <c r="M35" i="1"/>
  <c r="O35" i="1" s="1"/>
  <c r="M31" i="1"/>
  <c r="O31" i="1" s="1"/>
  <c r="M27" i="1"/>
  <c r="O27" i="1" s="1"/>
  <c r="M23" i="1"/>
  <c r="O23" i="1" s="1"/>
  <c r="M19" i="1"/>
  <c r="O19" i="1" s="1"/>
  <c r="M15" i="1"/>
  <c r="O15" i="1" s="1"/>
  <c r="M11" i="1"/>
  <c r="O11" i="1" s="1"/>
  <c r="M7" i="1"/>
  <c r="O7" i="1" s="1"/>
  <c r="M3" i="1"/>
  <c r="M61" i="1"/>
  <c r="O61" i="1" s="1"/>
  <c r="M66" i="1"/>
  <c r="O66" i="1" s="1"/>
  <c r="M62" i="1"/>
  <c r="O62" i="1" s="1"/>
  <c r="M58" i="1"/>
  <c r="M54" i="1"/>
  <c r="O54" i="1" s="1"/>
  <c r="M50" i="1"/>
  <c r="M46" i="1"/>
  <c r="O46" i="1" s="1"/>
  <c r="M42" i="1"/>
  <c r="O42" i="1" s="1"/>
  <c r="M34" i="1"/>
  <c r="O34" i="1" s="1"/>
  <c r="M30" i="1"/>
  <c r="O30" i="1" s="1"/>
  <c r="M26" i="1"/>
  <c r="O26" i="1" s="1"/>
  <c r="M22" i="1"/>
  <c r="O22" i="1" s="1"/>
  <c r="M14" i="1"/>
  <c r="O14" i="1" s="1"/>
  <c r="M10" i="1"/>
  <c r="O10" i="1" s="1"/>
  <c r="O50" i="1" l="1"/>
  <c r="O43" i="1"/>
  <c r="M44" i="1"/>
  <c r="O44" i="1" s="1"/>
  <c r="O58" i="1"/>
  <c r="M59" i="1"/>
  <c r="O59" i="1" s="1"/>
  <c r="O32" i="1"/>
  <c r="M33" i="1"/>
  <c r="O33" i="1" s="1"/>
  <c r="O3" i="1"/>
  <c r="O25" i="1"/>
  <c r="R3" i="1"/>
  <c r="O2" i="1"/>
  <c r="M18" i="1"/>
  <c r="O18" i="1" s="1"/>
  <c r="M6" i="1"/>
  <c r="O6" i="1" s="1"/>
  <c r="R2" i="1" l="1"/>
  <c r="R4" i="1"/>
</calcChain>
</file>

<file path=xl/sharedStrings.xml><?xml version="1.0" encoding="utf-8"?>
<sst xmlns="http://schemas.openxmlformats.org/spreadsheetml/2006/main" count="95" uniqueCount="26">
  <si>
    <t>Person Name</t>
  </si>
  <si>
    <t>Person ID</t>
  </si>
  <si>
    <t>Date</t>
  </si>
  <si>
    <t>Start</t>
  </si>
  <si>
    <t>End</t>
  </si>
  <si>
    <t>Scott Scala</t>
  </si>
  <si>
    <t>Janet Java</t>
  </si>
  <si>
    <t>Larry Lolcode</t>
  </si>
  <si>
    <t>hours</t>
  </si>
  <si>
    <t>actual</t>
  </si>
  <si>
    <t>regular</t>
  </si>
  <si>
    <t>evening</t>
  </si>
  <si>
    <t>overtime1</t>
  </si>
  <si>
    <t>overtime2</t>
  </si>
  <si>
    <t>overtime3</t>
  </si>
  <si>
    <t>manuallu calculated salary</t>
  </si>
  <si>
    <t>Nutcracker result</t>
  </si>
  <si>
    <t>compare results</t>
  </si>
  <si>
    <t>Janet total</t>
  </si>
  <si>
    <t>Scott total</t>
  </si>
  <si>
    <t>Larry total</t>
  </si>
  <si>
    <t>excel</t>
  </si>
  <si>
    <t>nutcracker</t>
  </si>
  <si>
    <t>totals</t>
  </si>
  <si>
    <t>salaries</t>
  </si>
  <si>
    <t>Belong to same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</si>
</sst>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2"/>
      <color rgb="FF222222"/>
      <name val="Arial"/>
      <family val="2"/>
    </font>
    <font>
      <sz val="12"/>
      <color theme="1"/>
      <name val="Arial"/>
      <family val="2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2" fontId="3" fillId="0" borderId="0" xfId="0" applyNumberFormat="1" applyFont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5" xfId="0" applyFill="1" applyBorder="1"/>
    <xf numFmtId="0" fontId="0" fillId="0" borderId="5" xfId="0" applyNumberFormat="1" applyFill="1" applyBorder="1"/>
    <xf numFmtId="0" fontId="1" fillId="0" borderId="2" xfId="0" applyFont="1" applyBorder="1" applyAlignment="1">
      <alignment vertical="center"/>
    </xf>
    <xf numFmtId="14" fontId="0" fillId="0" borderId="5" xfId="0" applyNumberFormat="1" applyBorder="1"/>
    <xf numFmtId="20" fontId="0" fillId="0" borderId="5" xfId="0" applyNumberFormat="1" applyBorder="1"/>
    <xf numFmtId="2" fontId="2" fillId="0" borderId="5" xfId="0" applyNumberFormat="1" applyFont="1" applyBorder="1"/>
    <xf numFmtId="2" fontId="3" fillId="0" borderId="5" xfId="0" applyNumberFormat="1" applyFont="1" applyBorder="1"/>
    <xf numFmtId="2" fontId="0" fillId="0" borderId="3" xfId="0" applyNumberFormat="1" applyBorder="1"/>
    <xf numFmtId="0" fontId="1" fillId="0" borderId="2" xfId="0" applyFont="1" applyFill="1" applyBorder="1" applyAlignment="1">
      <alignment vertical="center"/>
    </xf>
    <xf numFmtId="14" fontId="0" fillId="0" borderId="5" xfId="0" applyNumberFormat="1" applyFill="1" applyBorder="1"/>
    <xf numFmtId="20" fontId="0" fillId="0" borderId="5" xfId="0" applyNumberFormat="1" applyFill="1" applyBorder="1"/>
    <xf numFmtId="2" fontId="2" fillId="0" borderId="5" xfId="0" applyNumberFormat="1" applyFont="1" applyFill="1" applyBorder="1"/>
    <xf numFmtId="2" fontId="3" fillId="0" borderId="5" xfId="0" applyNumberFormat="1" applyFont="1" applyFill="1" applyBorder="1"/>
    <xf numFmtId="2" fontId="0" fillId="0" borderId="3" xfId="0" applyNumberFormat="1" applyFill="1" applyBorder="1"/>
    <xf numFmtId="0" fontId="4" fillId="3" borderId="5" xfId="0" applyFont="1" applyFill="1" applyBorder="1"/>
    <xf numFmtId="0" fontId="4" fillId="3" borderId="5" xfId="0" applyNumberFormat="1" applyFont="1" applyFill="1" applyBorder="1"/>
    <xf numFmtId="2" fontId="4" fillId="3" borderId="3" xfId="0" applyNumberFormat="1" applyFont="1" applyFill="1" applyBorder="1"/>
    <xf numFmtId="0" fontId="4" fillId="0" borderId="5" xfId="0" applyFont="1" applyFill="1" applyBorder="1"/>
    <xf numFmtId="0" fontId="4" fillId="0" borderId="5" xfId="0" applyNumberFormat="1" applyFont="1" applyFill="1" applyBorder="1"/>
    <xf numFmtId="2" fontId="4" fillId="0" borderId="3" xfId="0" applyNumberFormat="1" applyFont="1" applyFill="1" applyBorder="1"/>
    <xf numFmtId="0" fontId="4" fillId="0" borderId="5" xfId="0" applyFont="1" applyBorder="1"/>
    <xf numFmtId="0" fontId="4" fillId="0" borderId="5" xfId="0" applyNumberFormat="1" applyFont="1" applyBorder="1"/>
    <xf numFmtId="2" fontId="4" fillId="0" borderId="3" xfId="0" applyNumberFormat="1" applyFont="1" applyBorder="1"/>
    <xf numFmtId="0" fontId="0" fillId="0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workbookViewId="0">
      <selection activeCell="Q16" sqref="Q16"/>
    </sheetView>
  </sheetViews>
  <sheetFormatPr defaultRowHeight="15.75" x14ac:dyDescent="0.25"/>
  <cols>
    <col min="1" max="1" width="17.85546875" customWidth="1"/>
    <col min="6" max="6" width="11.42578125" style="2" hidden="1" customWidth="1"/>
    <col min="7" max="7" width="9.140625" style="3"/>
    <col min="8" max="8" width="7.28515625" bestFit="1" customWidth="1"/>
    <col min="9" max="9" width="8.140625" bestFit="1" customWidth="1"/>
    <col min="10" max="12" width="10.140625" bestFit="1" customWidth="1"/>
    <col min="13" max="13" width="24.7109375" bestFit="1" customWidth="1"/>
    <col min="14" max="14" width="16.28515625" style="4" bestFit="1" customWidth="1"/>
    <col min="15" max="15" width="12.5703125" customWidth="1"/>
    <col min="16" max="18" width="10.140625" bestFit="1" customWidth="1"/>
    <col min="19" max="19" width="10.28515625" bestFit="1" customWidth="1"/>
    <col min="20" max="21" width="10.28515625" customWidth="1"/>
  </cols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8</v>
      </c>
      <c r="G1" s="3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s="10" t="s">
        <v>15</v>
      </c>
      <c r="N1" s="5" t="s">
        <v>16</v>
      </c>
      <c r="O1" s="5" t="s">
        <v>17</v>
      </c>
      <c r="Q1" s="6" t="s">
        <v>23</v>
      </c>
      <c r="R1" s="6" t="s">
        <v>21</v>
      </c>
      <c r="S1" s="6" t="s">
        <v>22</v>
      </c>
      <c r="T1" s="6"/>
      <c r="U1" s="6"/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25">
      <c r="A2" s="16" t="s">
        <v>6</v>
      </c>
      <c r="B2" s="12">
        <v>1</v>
      </c>
      <c r="C2" s="17">
        <v>41701</v>
      </c>
      <c r="D2" s="18">
        <v>0.39583333333333331</v>
      </c>
      <c r="E2" s="18">
        <v>0.70833333333333337</v>
      </c>
      <c r="F2" s="19">
        <f>E2*24 -D2*24</f>
        <v>7.5</v>
      </c>
      <c r="G2" s="20">
        <f>IF(F2 &lt; 0,24+F2,F2)</f>
        <v>7.5</v>
      </c>
      <c r="H2" s="12">
        <v>7.5</v>
      </c>
      <c r="I2" s="12">
        <v>0</v>
      </c>
      <c r="J2" s="12">
        <v>0</v>
      </c>
      <c r="K2" s="12">
        <v>0</v>
      </c>
      <c r="L2" s="12">
        <v>0</v>
      </c>
      <c r="M2" s="12">
        <f>H2*$V$2+I2*$W$2+J2*$X$2+K2*$Y$2+L2*$Z$2</f>
        <v>28.125</v>
      </c>
      <c r="N2" s="13">
        <v>28.125</v>
      </c>
      <c r="O2" s="21" t="str">
        <f>IF(M2=N2, "ok", "mismatch")</f>
        <v>ok</v>
      </c>
      <c r="Q2" s="8" t="s">
        <v>18</v>
      </c>
      <c r="R2" s="11">
        <f>SUM(M2:M24)-M5-M17</f>
        <v>690.67500000000007</v>
      </c>
      <c r="S2" s="9">
        <f>SUM(N2:N24)</f>
        <v>690.67499999999995</v>
      </c>
      <c r="T2" s="10"/>
      <c r="U2" t="s">
        <v>24</v>
      </c>
      <c r="V2">
        <v>3.75</v>
      </c>
      <c r="W2">
        <f>V2+1.15</f>
        <v>4.9000000000000004</v>
      </c>
      <c r="X2">
        <f>V2*1.25</f>
        <v>4.6875</v>
      </c>
      <c r="Y2">
        <f>V2*1.5</f>
        <v>5.625</v>
      </c>
      <c r="Z2">
        <f>V2*2</f>
        <v>7.5</v>
      </c>
    </row>
    <row r="3" spans="1:26" x14ac:dyDescent="0.25">
      <c r="A3" s="16" t="s">
        <v>6</v>
      </c>
      <c r="B3" s="12">
        <v>1</v>
      </c>
      <c r="C3" s="17">
        <v>41702</v>
      </c>
      <c r="D3" s="18">
        <v>0.40625</v>
      </c>
      <c r="E3" s="18">
        <v>0.6875</v>
      </c>
      <c r="F3" s="19">
        <f t="shared" ref="F3:F66" si="0">E3*24 -D3*24</f>
        <v>6.75</v>
      </c>
      <c r="G3" s="20">
        <f t="shared" ref="G3:G66" si="1">IF(F3 &lt; 0,24+F3,F3)</f>
        <v>6.75</v>
      </c>
      <c r="H3" s="12">
        <v>6.75</v>
      </c>
      <c r="I3" s="12">
        <v>0</v>
      </c>
      <c r="J3" s="12">
        <v>0</v>
      </c>
      <c r="K3" s="12">
        <v>0</v>
      </c>
      <c r="L3" s="12">
        <v>0</v>
      </c>
      <c r="M3" s="12">
        <f>H3*$V$2+I3*$W$2+J3*$X$2+K3*$Y$2+L3*$Z$2</f>
        <v>25.3125</v>
      </c>
      <c r="N3" s="13">
        <v>25.3125</v>
      </c>
      <c r="O3" s="21" t="str">
        <f t="shared" ref="O3:O66" si="2">IF(M3=N3, "ok", "mismatch")</f>
        <v>ok</v>
      </c>
      <c r="Q3" s="8" t="s">
        <v>19</v>
      </c>
      <c r="R3" s="11">
        <f>SUM(M25:M49)-M32-M43</f>
        <v>651.30000000000007</v>
      </c>
      <c r="S3" s="9">
        <f>SUM(N25:N49)</f>
        <v>651.30000000000007</v>
      </c>
      <c r="T3" s="10"/>
    </row>
    <row r="4" spans="1:26" x14ac:dyDescent="0.25">
      <c r="A4" s="16" t="s">
        <v>6</v>
      </c>
      <c r="B4" s="12">
        <v>1</v>
      </c>
      <c r="C4" s="17">
        <v>41703</v>
      </c>
      <c r="D4" s="18">
        <v>0.33333333333333331</v>
      </c>
      <c r="E4" s="18">
        <v>0.6875</v>
      </c>
      <c r="F4" s="19">
        <f t="shared" si="0"/>
        <v>8.5</v>
      </c>
      <c r="G4" s="20">
        <f t="shared" si="1"/>
        <v>8.5</v>
      </c>
      <c r="H4" s="12">
        <v>8</v>
      </c>
      <c r="I4" s="12">
        <v>0</v>
      </c>
      <c r="J4" s="12">
        <v>0.5</v>
      </c>
      <c r="K4" s="12">
        <v>0</v>
      </c>
      <c r="L4" s="12">
        <v>0</v>
      </c>
      <c r="M4" s="12">
        <f>H4*$V$2+I4*$W$2+J4*$X$2+K4*$Y$2+L4*$Z$2</f>
        <v>32.34375</v>
      </c>
      <c r="N4" s="13">
        <v>32.34375</v>
      </c>
      <c r="O4" s="21" t="str">
        <f t="shared" si="2"/>
        <v>ok</v>
      </c>
      <c r="Q4" s="8" t="s">
        <v>20</v>
      </c>
      <c r="R4" s="11">
        <f>SUM(M50:M68)-M57-M58</f>
        <v>377</v>
      </c>
      <c r="S4" s="9">
        <f>SUM(N50:N68)</f>
        <v>377</v>
      </c>
      <c r="T4" s="10"/>
    </row>
    <row r="5" spans="1:26" x14ac:dyDescent="0.25">
      <c r="A5" s="22" t="s">
        <v>6</v>
      </c>
      <c r="B5" s="14">
        <v>1</v>
      </c>
      <c r="C5" s="23">
        <v>41704</v>
      </c>
      <c r="D5" s="24">
        <v>0.33333333333333331</v>
      </c>
      <c r="E5" s="24">
        <v>0.5</v>
      </c>
      <c r="F5" s="25">
        <f t="shared" si="0"/>
        <v>4</v>
      </c>
      <c r="G5" s="26">
        <f t="shared" si="1"/>
        <v>4</v>
      </c>
      <c r="H5" s="14">
        <v>4</v>
      </c>
      <c r="I5" s="14">
        <v>0</v>
      </c>
      <c r="J5" s="14">
        <v>0</v>
      </c>
      <c r="K5" s="14">
        <v>0</v>
      </c>
      <c r="L5" s="14">
        <v>0</v>
      </c>
      <c r="M5" s="28">
        <f>H5*$V$2+I5*$W$2+J5*$X$2+K5*$Y$2+L5*$Z$2</f>
        <v>15</v>
      </c>
      <c r="N5" s="29"/>
      <c r="O5" s="30" t="str">
        <f t="shared" si="2"/>
        <v>mismatch</v>
      </c>
      <c r="Q5" s="11"/>
      <c r="R5" s="11"/>
    </row>
    <row r="6" spans="1:26" x14ac:dyDescent="0.25">
      <c r="A6" s="22" t="s">
        <v>6</v>
      </c>
      <c r="B6" s="14">
        <v>1</v>
      </c>
      <c r="C6" s="23">
        <v>41704</v>
      </c>
      <c r="D6" s="24">
        <v>0.66666666666666663</v>
      </c>
      <c r="E6" s="24">
        <v>0.91666666666666663</v>
      </c>
      <c r="F6" s="25">
        <f t="shared" si="0"/>
        <v>6</v>
      </c>
      <c r="G6" s="26">
        <f t="shared" si="1"/>
        <v>6</v>
      </c>
      <c r="H6" s="14">
        <v>2</v>
      </c>
      <c r="I6" s="14">
        <v>2</v>
      </c>
      <c r="J6" s="14">
        <v>2</v>
      </c>
      <c r="K6" s="14">
        <v>0</v>
      </c>
      <c r="L6" s="14">
        <v>0</v>
      </c>
      <c r="M6" s="14">
        <f>H6*$V$2+I6*$W$2+J6*$X$2+K6*$Y$2+L6*$Z$2+M5</f>
        <v>41.674999999999997</v>
      </c>
      <c r="N6" s="15">
        <v>41.674999999999997</v>
      </c>
      <c r="O6" s="27" t="str">
        <f t="shared" si="2"/>
        <v>ok</v>
      </c>
    </row>
    <row r="7" spans="1:26" x14ac:dyDescent="0.25">
      <c r="A7" s="22" t="s">
        <v>6</v>
      </c>
      <c r="B7" s="14">
        <v>1</v>
      </c>
      <c r="C7" s="23">
        <v>41705</v>
      </c>
      <c r="D7" s="24">
        <v>0.375</v>
      </c>
      <c r="E7" s="24">
        <v>0.70833333333333337</v>
      </c>
      <c r="F7" s="25">
        <f t="shared" si="0"/>
        <v>8</v>
      </c>
      <c r="G7" s="26">
        <f t="shared" si="1"/>
        <v>8</v>
      </c>
      <c r="H7" s="14">
        <v>8</v>
      </c>
      <c r="I7" s="14">
        <v>0</v>
      </c>
      <c r="J7" s="14">
        <v>0</v>
      </c>
      <c r="K7" s="14">
        <v>0</v>
      </c>
      <c r="L7" s="14">
        <v>0</v>
      </c>
      <c r="M7" s="14">
        <f t="shared" ref="M7:M17" si="3">H7*$V$2+I7*$W$2+J7*$X$2+K7*$Y$2+L7*$Z$2</f>
        <v>30</v>
      </c>
      <c r="N7" s="15">
        <v>30</v>
      </c>
      <c r="O7" s="27" t="str">
        <f t="shared" si="2"/>
        <v>ok</v>
      </c>
    </row>
    <row r="8" spans="1:26" x14ac:dyDescent="0.25">
      <c r="A8" s="22" t="s">
        <v>6</v>
      </c>
      <c r="B8" s="14">
        <v>1</v>
      </c>
      <c r="C8" s="23">
        <v>41708</v>
      </c>
      <c r="D8" s="24">
        <v>0.36458333333333331</v>
      </c>
      <c r="E8" s="24">
        <v>0.69791666666666663</v>
      </c>
      <c r="F8" s="25">
        <f t="shared" si="0"/>
        <v>8</v>
      </c>
      <c r="G8" s="26">
        <f t="shared" si="1"/>
        <v>8</v>
      </c>
      <c r="H8" s="14">
        <v>8</v>
      </c>
      <c r="I8" s="14">
        <v>0</v>
      </c>
      <c r="J8" s="14">
        <v>0</v>
      </c>
      <c r="K8" s="14">
        <v>0</v>
      </c>
      <c r="L8" s="14">
        <v>0</v>
      </c>
      <c r="M8" s="14">
        <f t="shared" si="3"/>
        <v>30</v>
      </c>
      <c r="N8" s="15">
        <v>30</v>
      </c>
      <c r="O8" s="27" t="str">
        <f t="shared" si="2"/>
        <v>ok</v>
      </c>
    </row>
    <row r="9" spans="1:26" x14ac:dyDescent="0.25">
      <c r="A9" s="22" t="s">
        <v>6</v>
      </c>
      <c r="B9" s="14">
        <v>1</v>
      </c>
      <c r="C9" s="23">
        <v>41709</v>
      </c>
      <c r="D9" s="24">
        <v>0.375</v>
      </c>
      <c r="E9" s="24">
        <v>0.72916666666666663</v>
      </c>
      <c r="F9" s="25">
        <f t="shared" si="0"/>
        <v>8.5</v>
      </c>
      <c r="G9" s="26">
        <f t="shared" si="1"/>
        <v>8.5</v>
      </c>
      <c r="H9" s="14">
        <v>8</v>
      </c>
      <c r="I9" s="14">
        <v>0</v>
      </c>
      <c r="J9" s="14">
        <v>0.5</v>
      </c>
      <c r="K9" s="14">
        <v>0</v>
      </c>
      <c r="L9" s="14">
        <v>0</v>
      </c>
      <c r="M9" s="14">
        <f t="shared" si="3"/>
        <v>32.34375</v>
      </c>
      <c r="N9" s="15">
        <v>32.34375</v>
      </c>
      <c r="O9" s="27" t="str">
        <f t="shared" si="2"/>
        <v>ok</v>
      </c>
    </row>
    <row r="10" spans="1:26" x14ac:dyDescent="0.25">
      <c r="A10" s="22" t="s">
        <v>6</v>
      </c>
      <c r="B10" s="14">
        <v>1</v>
      </c>
      <c r="C10" s="23">
        <v>41710</v>
      </c>
      <c r="D10" s="24">
        <v>0.66666666666666663</v>
      </c>
      <c r="E10" s="24">
        <v>8.3333333333333329E-2</v>
      </c>
      <c r="F10" s="25">
        <f t="shared" si="0"/>
        <v>-14</v>
      </c>
      <c r="G10" s="26">
        <f t="shared" si="1"/>
        <v>10</v>
      </c>
      <c r="H10" s="14">
        <v>2</v>
      </c>
      <c r="I10" s="14">
        <v>6</v>
      </c>
      <c r="J10" s="14">
        <v>2</v>
      </c>
      <c r="K10" s="14">
        <v>0</v>
      </c>
      <c r="L10" s="14">
        <v>0</v>
      </c>
      <c r="M10" s="14">
        <f t="shared" si="3"/>
        <v>46.275000000000006</v>
      </c>
      <c r="N10" s="15">
        <v>46.274999999999999</v>
      </c>
      <c r="O10" s="27" t="str">
        <f t="shared" si="2"/>
        <v>ok</v>
      </c>
      <c r="R10" s="7" t="s">
        <v>25</v>
      </c>
      <c r="S10" s="7"/>
    </row>
    <row r="11" spans="1:26" x14ac:dyDescent="0.25">
      <c r="A11" s="22" t="s">
        <v>6</v>
      </c>
      <c r="B11" s="14">
        <v>1</v>
      </c>
      <c r="C11" s="23">
        <v>41711</v>
      </c>
      <c r="D11" s="24">
        <v>0.41666666666666669</v>
      </c>
      <c r="E11" s="24">
        <v>0.625</v>
      </c>
      <c r="F11" s="25">
        <f t="shared" si="0"/>
        <v>5</v>
      </c>
      <c r="G11" s="26">
        <f t="shared" si="1"/>
        <v>5</v>
      </c>
      <c r="H11" s="14">
        <v>5</v>
      </c>
      <c r="I11" s="14">
        <v>0</v>
      </c>
      <c r="J11" s="14">
        <v>0</v>
      </c>
      <c r="K11" s="14">
        <v>0</v>
      </c>
      <c r="L11" s="14">
        <v>0</v>
      </c>
      <c r="M11" s="14">
        <f t="shared" si="3"/>
        <v>18.75</v>
      </c>
      <c r="N11" s="15">
        <v>18.75</v>
      </c>
      <c r="O11" s="27" t="str">
        <f t="shared" si="2"/>
        <v>ok</v>
      </c>
    </row>
    <row r="12" spans="1:26" x14ac:dyDescent="0.25">
      <c r="A12" s="22" t="s">
        <v>6</v>
      </c>
      <c r="B12" s="14">
        <v>1</v>
      </c>
      <c r="C12" s="23">
        <v>41712</v>
      </c>
      <c r="D12" s="24">
        <v>0.375</v>
      </c>
      <c r="E12" s="24">
        <v>0.70833333333333337</v>
      </c>
      <c r="F12" s="25">
        <f t="shared" si="0"/>
        <v>8</v>
      </c>
      <c r="G12" s="26">
        <f t="shared" si="1"/>
        <v>8</v>
      </c>
      <c r="H12" s="14">
        <v>8</v>
      </c>
      <c r="I12" s="14">
        <v>0</v>
      </c>
      <c r="J12" s="14">
        <v>0</v>
      </c>
      <c r="K12" s="14">
        <v>0</v>
      </c>
      <c r="L12" s="14">
        <v>0</v>
      </c>
      <c r="M12" s="14">
        <f t="shared" si="3"/>
        <v>30</v>
      </c>
      <c r="N12" s="15">
        <v>30</v>
      </c>
      <c r="O12" s="27" t="str">
        <f t="shared" si="2"/>
        <v>ok</v>
      </c>
    </row>
    <row r="13" spans="1:26" x14ac:dyDescent="0.25">
      <c r="A13" s="22" t="s">
        <v>6</v>
      </c>
      <c r="B13" s="14">
        <v>1</v>
      </c>
      <c r="C13" s="23">
        <v>41714</v>
      </c>
      <c r="D13" s="24">
        <v>0.33333333333333331</v>
      </c>
      <c r="E13" s="24">
        <v>0.91666666666666663</v>
      </c>
      <c r="F13" s="25">
        <f t="shared" si="0"/>
        <v>14</v>
      </c>
      <c r="G13" s="26">
        <f t="shared" si="1"/>
        <v>14</v>
      </c>
      <c r="H13" s="14">
        <v>8</v>
      </c>
      <c r="I13" s="14">
        <v>0</v>
      </c>
      <c r="J13" s="14">
        <v>2</v>
      </c>
      <c r="K13" s="14">
        <v>2</v>
      </c>
      <c r="L13" s="14">
        <v>2</v>
      </c>
      <c r="M13" s="14">
        <f t="shared" si="3"/>
        <v>65.625</v>
      </c>
      <c r="N13" s="15">
        <v>65.625</v>
      </c>
      <c r="O13" s="27" t="str">
        <f t="shared" si="2"/>
        <v>ok</v>
      </c>
      <c r="R13" s="37"/>
      <c r="S13" s="37"/>
      <c r="T13" s="37"/>
      <c r="U13" s="37"/>
      <c r="V13" s="37"/>
      <c r="W13" s="37"/>
      <c r="X13" s="37"/>
    </row>
    <row r="14" spans="1:26" x14ac:dyDescent="0.25">
      <c r="A14" s="22" t="s">
        <v>6</v>
      </c>
      <c r="B14" s="14">
        <v>1</v>
      </c>
      <c r="C14" s="23">
        <v>41715</v>
      </c>
      <c r="D14" s="24">
        <v>0.36458333333333331</v>
      </c>
      <c r="E14" s="24">
        <v>0.69791666666666663</v>
      </c>
      <c r="F14" s="25">
        <f t="shared" si="0"/>
        <v>8</v>
      </c>
      <c r="G14" s="26">
        <f t="shared" si="1"/>
        <v>8</v>
      </c>
      <c r="H14" s="14">
        <v>8</v>
      </c>
      <c r="I14" s="14">
        <v>0</v>
      </c>
      <c r="J14" s="14">
        <v>0</v>
      </c>
      <c r="K14" s="14">
        <v>0</v>
      </c>
      <c r="L14" s="14">
        <v>0</v>
      </c>
      <c r="M14" s="14">
        <f t="shared" si="3"/>
        <v>30</v>
      </c>
      <c r="N14" s="15">
        <v>30</v>
      </c>
      <c r="O14" s="27" t="str">
        <f t="shared" si="2"/>
        <v>ok</v>
      </c>
      <c r="R14" s="37"/>
      <c r="S14" s="37"/>
      <c r="T14" s="37"/>
      <c r="U14" s="37"/>
      <c r="V14" s="37"/>
      <c r="W14" s="37"/>
      <c r="X14" s="37"/>
    </row>
    <row r="15" spans="1:26" x14ac:dyDescent="0.25">
      <c r="A15" s="22" t="s">
        <v>6</v>
      </c>
      <c r="B15" s="14">
        <v>1</v>
      </c>
      <c r="C15" s="23">
        <v>41716</v>
      </c>
      <c r="D15" s="24">
        <v>0.39583333333333331</v>
      </c>
      <c r="E15" s="24">
        <v>0.6875</v>
      </c>
      <c r="F15" s="25">
        <f t="shared" si="0"/>
        <v>7</v>
      </c>
      <c r="G15" s="26">
        <f t="shared" si="1"/>
        <v>7</v>
      </c>
      <c r="H15" s="14">
        <v>7</v>
      </c>
      <c r="I15" s="14">
        <v>0</v>
      </c>
      <c r="J15" s="14">
        <v>0</v>
      </c>
      <c r="K15" s="14">
        <v>0</v>
      </c>
      <c r="L15" s="14">
        <v>0</v>
      </c>
      <c r="M15" s="14">
        <f t="shared" si="3"/>
        <v>26.25</v>
      </c>
      <c r="N15" s="15">
        <v>26.25</v>
      </c>
      <c r="O15" s="27" t="str">
        <f t="shared" si="2"/>
        <v>ok</v>
      </c>
    </row>
    <row r="16" spans="1:26" x14ac:dyDescent="0.25">
      <c r="A16" s="22" t="s">
        <v>6</v>
      </c>
      <c r="B16" s="14">
        <v>1</v>
      </c>
      <c r="C16" s="23">
        <v>41717</v>
      </c>
      <c r="D16" s="24">
        <v>0.39583333333333331</v>
      </c>
      <c r="E16" s="24">
        <v>0.6875</v>
      </c>
      <c r="F16" s="25">
        <f t="shared" si="0"/>
        <v>7</v>
      </c>
      <c r="G16" s="26">
        <f t="shared" si="1"/>
        <v>7</v>
      </c>
      <c r="H16" s="14">
        <v>7</v>
      </c>
      <c r="I16" s="14">
        <v>0</v>
      </c>
      <c r="J16" s="14">
        <v>0</v>
      </c>
      <c r="K16" s="14">
        <v>0</v>
      </c>
      <c r="L16" s="14">
        <v>0</v>
      </c>
      <c r="M16" s="14">
        <f t="shared" si="3"/>
        <v>26.25</v>
      </c>
      <c r="N16" s="15">
        <v>26.25</v>
      </c>
      <c r="O16" s="27" t="str">
        <f t="shared" si="2"/>
        <v>ok</v>
      </c>
    </row>
    <row r="17" spans="1:15" x14ac:dyDescent="0.25">
      <c r="A17" s="22" t="s">
        <v>6</v>
      </c>
      <c r="B17" s="14">
        <v>1</v>
      </c>
      <c r="C17" s="23">
        <v>41718</v>
      </c>
      <c r="D17" s="24">
        <v>8.3333333333333329E-2</v>
      </c>
      <c r="E17" s="24">
        <v>0.25</v>
      </c>
      <c r="F17" s="25">
        <f t="shared" si="0"/>
        <v>4</v>
      </c>
      <c r="G17" s="26">
        <f t="shared" si="1"/>
        <v>4</v>
      </c>
      <c r="H17" s="14">
        <v>0</v>
      </c>
      <c r="I17" s="14">
        <v>4</v>
      </c>
      <c r="J17" s="14">
        <v>0</v>
      </c>
      <c r="K17" s="14">
        <v>0</v>
      </c>
      <c r="L17" s="14">
        <v>0</v>
      </c>
      <c r="M17" s="31">
        <f t="shared" si="3"/>
        <v>19.600000000000001</v>
      </c>
      <c r="N17" s="32"/>
      <c r="O17" s="33" t="str">
        <f t="shared" si="2"/>
        <v>mismatch</v>
      </c>
    </row>
    <row r="18" spans="1:15" x14ac:dyDescent="0.25">
      <c r="A18" s="22" t="s">
        <v>6</v>
      </c>
      <c r="B18" s="14">
        <v>1</v>
      </c>
      <c r="C18" s="23">
        <v>41718</v>
      </c>
      <c r="D18" s="24">
        <v>0.41666666666666669</v>
      </c>
      <c r="E18" s="24">
        <v>0.79166666666666663</v>
      </c>
      <c r="F18" s="25">
        <f t="shared" si="0"/>
        <v>9</v>
      </c>
      <c r="G18" s="26">
        <f t="shared" si="1"/>
        <v>9</v>
      </c>
      <c r="H18" s="14">
        <v>4</v>
      </c>
      <c r="I18" s="14">
        <v>0</v>
      </c>
      <c r="J18" s="14">
        <v>2</v>
      </c>
      <c r="K18" s="14">
        <v>2</v>
      </c>
      <c r="L18" s="14">
        <v>1</v>
      </c>
      <c r="M18" s="14">
        <f>H18*$V$2+I18*$W$2+J18*$X$2+K18*$Y$2+L18*$Z$2+M17</f>
        <v>62.725000000000001</v>
      </c>
      <c r="N18" s="15">
        <v>62.725000000000001</v>
      </c>
      <c r="O18" s="27" t="str">
        <f t="shared" si="2"/>
        <v>ok</v>
      </c>
    </row>
    <row r="19" spans="1:15" x14ac:dyDescent="0.25">
      <c r="A19" s="16" t="s">
        <v>6</v>
      </c>
      <c r="B19" s="12">
        <v>1</v>
      </c>
      <c r="C19" s="17">
        <v>41719</v>
      </c>
      <c r="D19" s="18">
        <v>0.34375</v>
      </c>
      <c r="E19" s="18">
        <v>0.67708333333333337</v>
      </c>
      <c r="F19" s="19">
        <f t="shared" si="0"/>
        <v>8</v>
      </c>
      <c r="G19" s="20">
        <f t="shared" si="1"/>
        <v>8</v>
      </c>
      <c r="H19" s="12">
        <v>8</v>
      </c>
      <c r="I19" s="12">
        <v>0</v>
      </c>
      <c r="J19" s="12">
        <v>0</v>
      </c>
      <c r="K19" s="12">
        <v>0</v>
      </c>
      <c r="L19" s="12">
        <v>0</v>
      </c>
      <c r="M19" s="12">
        <f t="shared" ref="M19:M32" si="4">H19*$V$2+I19*$W$2+J19*$X$2+K19*$Y$2+L19*$Z$2</f>
        <v>30</v>
      </c>
      <c r="N19" s="13">
        <v>30</v>
      </c>
      <c r="O19" s="21" t="str">
        <f t="shared" si="2"/>
        <v>ok</v>
      </c>
    </row>
    <row r="20" spans="1:15" x14ac:dyDescent="0.25">
      <c r="A20" s="16" t="s">
        <v>6</v>
      </c>
      <c r="B20" s="12">
        <v>1</v>
      </c>
      <c r="C20" s="17">
        <v>41722</v>
      </c>
      <c r="D20" s="18">
        <v>0.36458333333333331</v>
      </c>
      <c r="E20" s="18">
        <v>0.6875</v>
      </c>
      <c r="F20" s="19">
        <f t="shared" si="0"/>
        <v>7.75</v>
      </c>
      <c r="G20" s="20">
        <f t="shared" si="1"/>
        <v>7.75</v>
      </c>
      <c r="H20" s="12">
        <v>7.75</v>
      </c>
      <c r="I20" s="12">
        <v>0</v>
      </c>
      <c r="J20" s="12">
        <v>0</v>
      </c>
      <c r="K20" s="12">
        <v>0</v>
      </c>
      <c r="L20" s="12">
        <v>0</v>
      </c>
      <c r="M20" s="12">
        <f t="shared" si="4"/>
        <v>29.0625</v>
      </c>
      <c r="N20" s="13">
        <v>29.0625</v>
      </c>
      <c r="O20" s="21" t="str">
        <f t="shared" si="2"/>
        <v>ok</v>
      </c>
    </row>
    <row r="21" spans="1:15" x14ac:dyDescent="0.25">
      <c r="A21" s="16" t="s">
        <v>6</v>
      </c>
      <c r="B21" s="12">
        <v>1</v>
      </c>
      <c r="C21" s="17">
        <v>41723</v>
      </c>
      <c r="D21" s="18">
        <v>0.39583333333333331</v>
      </c>
      <c r="E21" s="18">
        <v>0.77083333333333337</v>
      </c>
      <c r="F21" s="19">
        <f t="shared" si="0"/>
        <v>9</v>
      </c>
      <c r="G21" s="20">
        <f t="shared" si="1"/>
        <v>9</v>
      </c>
      <c r="H21" s="12">
        <v>8</v>
      </c>
      <c r="I21" s="12">
        <v>0</v>
      </c>
      <c r="J21" s="12">
        <v>1</v>
      </c>
      <c r="K21" s="12">
        <v>0</v>
      </c>
      <c r="L21" s="12">
        <v>0</v>
      </c>
      <c r="M21" s="12">
        <f t="shared" si="4"/>
        <v>34.6875</v>
      </c>
      <c r="N21" s="13">
        <v>34.6875</v>
      </c>
      <c r="O21" s="21" t="str">
        <f t="shared" si="2"/>
        <v>ok</v>
      </c>
    </row>
    <row r="22" spans="1:15" x14ac:dyDescent="0.25">
      <c r="A22" s="16" t="s">
        <v>6</v>
      </c>
      <c r="B22" s="12">
        <v>1</v>
      </c>
      <c r="C22" s="17">
        <v>41724</v>
      </c>
      <c r="D22" s="18">
        <v>0.39583333333333331</v>
      </c>
      <c r="E22" s="18">
        <v>0.69791666666666663</v>
      </c>
      <c r="F22" s="19">
        <f t="shared" si="0"/>
        <v>7.25</v>
      </c>
      <c r="G22" s="20">
        <f t="shared" si="1"/>
        <v>7.25</v>
      </c>
      <c r="H22" s="12">
        <v>7.25</v>
      </c>
      <c r="I22" s="12">
        <v>0</v>
      </c>
      <c r="J22" s="12">
        <v>0</v>
      </c>
      <c r="K22" s="12">
        <v>0</v>
      </c>
      <c r="L22" s="12">
        <v>0</v>
      </c>
      <c r="M22" s="12">
        <f t="shared" si="4"/>
        <v>27.1875</v>
      </c>
      <c r="N22" s="13">
        <v>27.1875</v>
      </c>
      <c r="O22" s="21" t="str">
        <f t="shared" si="2"/>
        <v>ok</v>
      </c>
    </row>
    <row r="23" spans="1:15" x14ac:dyDescent="0.25">
      <c r="A23" s="16" t="s">
        <v>6</v>
      </c>
      <c r="B23" s="12">
        <v>1</v>
      </c>
      <c r="C23" s="17">
        <v>41725</v>
      </c>
      <c r="D23" s="18">
        <v>0.375</v>
      </c>
      <c r="E23" s="18">
        <v>0.69791666666666663</v>
      </c>
      <c r="F23" s="19">
        <f t="shared" si="0"/>
        <v>7.75</v>
      </c>
      <c r="G23" s="20">
        <f t="shared" si="1"/>
        <v>7.75</v>
      </c>
      <c r="H23" s="12">
        <v>7.75</v>
      </c>
      <c r="I23" s="12">
        <v>0</v>
      </c>
      <c r="J23" s="12">
        <v>0</v>
      </c>
      <c r="K23" s="12">
        <v>0</v>
      </c>
      <c r="L23" s="12">
        <v>0</v>
      </c>
      <c r="M23" s="12">
        <f t="shared" si="4"/>
        <v>29.0625</v>
      </c>
      <c r="N23" s="13">
        <v>29.0625</v>
      </c>
      <c r="O23" s="21" t="str">
        <f t="shared" si="2"/>
        <v>ok</v>
      </c>
    </row>
    <row r="24" spans="1:15" x14ac:dyDescent="0.25">
      <c r="A24" s="16" t="s">
        <v>6</v>
      </c>
      <c r="B24" s="12">
        <v>1</v>
      </c>
      <c r="C24" s="17">
        <v>41726</v>
      </c>
      <c r="D24" s="18">
        <v>0.41666666666666669</v>
      </c>
      <c r="E24" s="18">
        <v>0.58333333333333337</v>
      </c>
      <c r="F24" s="19">
        <f t="shared" si="0"/>
        <v>4</v>
      </c>
      <c r="G24" s="20">
        <f t="shared" si="1"/>
        <v>4</v>
      </c>
      <c r="H24" s="12">
        <v>4</v>
      </c>
      <c r="I24" s="12">
        <v>0</v>
      </c>
      <c r="J24" s="12">
        <v>0</v>
      </c>
      <c r="K24" s="12">
        <v>0</v>
      </c>
      <c r="L24" s="12">
        <v>0</v>
      </c>
      <c r="M24" s="12">
        <f t="shared" si="4"/>
        <v>15</v>
      </c>
      <c r="N24" s="13">
        <v>15</v>
      </c>
      <c r="O24" s="21" t="str">
        <f t="shared" si="2"/>
        <v>ok</v>
      </c>
    </row>
    <row r="25" spans="1:15" x14ac:dyDescent="0.25">
      <c r="A25" s="16" t="s">
        <v>5</v>
      </c>
      <c r="B25" s="12">
        <v>2</v>
      </c>
      <c r="C25" s="17">
        <v>41700</v>
      </c>
      <c r="D25" s="18">
        <v>0.25</v>
      </c>
      <c r="E25" s="18">
        <v>0.58333333333333337</v>
      </c>
      <c r="F25" s="19">
        <f t="shared" si="0"/>
        <v>8</v>
      </c>
      <c r="G25" s="20">
        <f t="shared" si="1"/>
        <v>8</v>
      </c>
      <c r="H25" s="12">
        <v>8</v>
      </c>
      <c r="I25" s="12">
        <v>0</v>
      </c>
      <c r="J25" s="12">
        <v>0</v>
      </c>
      <c r="K25" s="12">
        <v>0</v>
      </c>
      <c r="L25" s="12">
        <v>0</v>
      </c>
      <c r="M25" s="12">
        <f t="shared" si="4"/>
        <v>30</v>
      </c>
      <c r="N25" s="13">
        <v>30</v>
      </c>
      <c r="O25" s="21" t="str">
        <f t="shared" si="2"/>
        <v>ok</v>
      </c>
    </row>
    <row r="26" spans="1:15" x14ac:dyDescent="0.25">
      <c r="A26" s="16" t="s">
        <v>5</v>
      </c>
      <c r="B26" s="12">
        <v>2</v>
      </c>
      <c r="C26" s="17">
        <v>41701</v>
      </c>
      <c r="D26" s="18">
        <v>0.34375</v>
      </c>
      <c r="E26" s="18">
        <v>0.66666666666666663</v>
      </c>
      <c r="F26" s="19">
        <f t="shared" si="0"/>
        <v>7.75</v>
      </c>
      <c r="G26" s="20">
        <f t="shared" si="1"/>
        <v>7.75</v>
      </c>
      <c r="H26" s="12">
        <v>7.75</v>
      </c>
      <c r="I26" s="12">
        <v>0</v>
      </c>
      <c r="J26" s="12">
        <v>0</v>
      </c>
      <c r="K26" s="12">
        <v>0</v>
      </c>
      <c r="L26" s="14">
        <v>0</v>
      </c>
      <c r="M26" s="12">
        <f t="shared" si="4"/>
        <v>29.0625</v>
      </c>
      <c r="N26" s="13">
        <v>29.0625</v>
      </c>
      <c r="O26" s="21" t="str">
        <f t="shared" si="2"/>
        <v>ok</v>
      </c>
    </row>
    <row r="27" spans="1:15" x14ac:dyDescent="0.25">
      <c r="A27" s="16" t="s">
        <v>5</v>
      </c>
      <c r="B27" s="12">
        <v>2</v>
      </c>
      <c r="C27" s="17">
        <v>41702</v>
      </c>
      <c r="D27" s="18">
        <v>0.35416666666666669</v>
      </c>
      <c r="E27" s="18">
        <v>0.6875</v>
      </c>
      <c r="F27" s="19">
        <f t="shared" si="0"/>
        <v>8</v>
      </c>
      <c r="G27" s="20">
        <f t="shared" si="1"/>
        <v>8</v>
      </c>
      <c r="H27" s="12">
        <v>8</v>
      </c>
      <c r="I27" s="12">
        <v>0</v>
      </c>
      <c r="J27" s="12">
        <v>0</v>
      </c>
      <c r="K27" s="12">
        <v>0</v>
      </c>
      <c r="L27" s="14">
        <v>0</v>
      </c>
      <c r="M27" s="12">
        <f t="shared" si="4"/>
        <v>30</v>
      </c>
      <c r="N27" s="13">
        <v>30</v>
      </c>
      <c r="O27" s="21" t="str">
        <f t="shared" si="2"/>
        <v>ok</v>
      </c>
    </row>
    <row r="28" spans="1:15" x14ac:dyDescent="0.25">
      <c r="A28" s="16" t="s">
        <v>5</v>
      </c>
      <c r="B28" s="12">
        <v>2</v>
      </c>
      <c r="C28" s="17">
        <v>41703</v>
      </c>
      <c r="D28" s="18">
        <v>0.375</v>
      </c>
      <c r="E28" s="18">
        <v>0.70833333333333337</v>
      </c>
      <c r="F28" s="19">
        <f t="shared" si="0"/>
        <v>8</v>
      </c>
      <c r="G28" s="20">
        <f t="shared" si="1"/>
        <v>8</v>
      </c>
      <c r="H28" s="12">
        <v>8</v>
      </c>
      <c r="I28" s="12">
        <v>0</v>
      </c>
      <c r="J28" s="12">
        <v>0</v>
      </c>
      <c r="K28" s="12">
        <v>0</v>
      </c>
      <c r="L28" s="14">
        <v>0</v>
      </c>
      <c r="M28" s="12">
        <f t="shared" si="4"/>
        <v>30</v>
      </c>
      <c r="N28" s="13">
        <v>30</v>
      </c>
      <c r="O28" s="21" t="str">
        <f t="shared" si="2"/>
        <v>ok</v>
      </c>
    </row>
    <row r="29" spans="1:15" x14ac:dyDescent="0.25">
      <c r="A29" s="16" t="s">
        <v>5</v>
      </c>
      <c r="B29" s="12">
        <v>2</v>
      </c>
      <c r="C29" s="17">
        <v>41704</v>
      </c>
      <c r="D29" s="18">
        <v>0.34375</v>
      </c>
      <c r="E29" s="18">
        <v>0.70833333333333337</v>
      </c>
      <c r="F29" s="19">
        <f t="shared" si="0"/>
        <v>8.75</v>
      </c>
      <c r="G29" s="20">
        <f t="shared" si="1"/>
        <v>8.75</v>
      </c>
      <c r="H29" s="12">
        <v>8</v>
      </c>
      <c r="I29" s="12">
        <v>0</v>
      </c>
      <c r="J29" s="12">
        <v>0.75</v>
      </c>
      <c r="K29" s="12">
        <v>0</v>
      </c>
      <c r="L29" s="14">
        <v>0</v>
      </c>
      <c r="M29" s="12">
        <f t="shared" si="4"/>
        <v>33.515625</v>
      </c>
      <c r="N29" s="13">
        <v>33.515625</v>
      </c>
      <c r="O29" s="21" t="str">
        <f t="shared" si="2"/>
        <v>ok</v>
      </c>
    </row>
    <row r="30" spans="1:15" x14ac:dyDescent="0.25">
      <c r="A30" s="16" t="s">
        <v>5</v>
      </c>
      <c r="B30" s="12">
        <v>2</v>
      </c>
      <c r="C30" s="17">
        <v>41705</v>
      </c>
      <c r="D30" s="18">
        <v>0.34375</v>
      </c>
      <c r="E30" s="18">
        <v>0.70833333333333337</v>
      </c>
      <c r="F30" s="19">
        <f t="shared" si="0"/>
        <v>8.75</v>
      </c>
      <c r="G30" s="20">
        <f t="shared" si="1"/>
        <v>8.75</v>
      </c>
      <c r="H30" s="12">
        <v>8</v>
      </c>
      <c r="I30" s="12">
        <v>0</v>
      </c>
      <c r="J30" s="12">
        <v>0.75</v>
      </c>
      <c r="K30" s="12">
        <v>0</v>
      </c>
      <c r="L30" s="14">
        <v>0</v>
      </c>
      <c r="M30" s="12">
        <f t="shared" si="4"/>
        <v>33.515625</v>
      </c>
      <c r="N30" s="13">
        <v>33.515625</v>
      </c>
      <c r="O30" s="21" t="str">
        <f t="shared" si="2"/>
        <v>ok</v>
      </c>
    </row>
    <row r="31" spans="1:15" x14ac:dyDescent="0.25">
      <c r="A31" s="16" t="s">
        <v>5</v>
      </c>
      <c r="B31" s="12">
        <v>2</v>
      </c>
      <c r="C31" s="17">
        <v>41707</v>
      </c>
      <c r="D31" s="18">
        <v>0.58333333333333337</v>
      </c>
      <c r="E31" s="18">
        <v>0.66666666666666663</v>
      </c>
      <c r="F31" s="19">
        <f t="shared" si="0"/>
        <v>2</v>
      </c>
      <c r="G31" s="20">
        <f t="shared" si="1"/>
        <v>2</v>
      </c>
      <c r="H31" s="12">
        <v>2</v>
      </c>
      <c r="I31" s="12">
        <v>0</v>
      </c>
      <c r="J31" s="12">
        <v>0</v>
      </c>
      <c r="K31" s="12">
        <v>0</v>
      </c>
      <c r="L31" s="14">
        <v>0</v>
      </c>
      <c r="M31" s="12">
        <f t="shared" si="4"/>
        <v>7.5</v>
      </c>
      <c r="N31" s="13">
        <v>7.5</v>
      </c>
      <c r="O31" s="21" t="str">
        <f t="shared" si="2"/>
        <v>ok</v>
      </c>
    </row>
    <row r="32" spans="1:15" x14ac:dyDescent="0.25">
      <c r="A32" s="16" t="s">
        <v>5</v>
      </c>
      <c r="B32" s="12">
        <v>2</v>
      </c>
      <c r="C32" s="17">
        <v>41708</v>
      </c>
      <c r="D32" s="18">
        <v>0.34375</v>
      </c>
      <c r="E32" s="18">
        <v>0.67708333333333337</v>
      </c>
      <c r="F32" s="19">
        <f t="shared" si="0"/>
        <v>8</v>
      </c>
      <c r="G32" s="20">
        <f t="shared" si="1"/>
        <v>8</v>
      </c>
      <c r="H32" s="12">
        <v>8</v>
      </c>
      <c r="I32" s="12">
        <v>0</v>
      </c>
      <c r="J32" s="12">
        <v>0</v>
      </c>
      <c r="K32" s="12">
        <v>0</v>
      </c>
      <c r="L32" s="14">
        <v>0</v>
      </c>
      <c r="M32" s="34">
        <f t="shared" si="4"/>
        <v>30</v>
      </c>
      <c r="N32" s="35"/>
      <c r="O32" s="36" t="str">
        <f t="shared" ref="O32:O48" si="5">IF(M32=N32, "ok", "mismatch")</f>
        <v>mismatch</v>
      </c>
    </row>
    <row r="33" spans="1:15" x14ac:dyDescent="0.25">
      <c r="A33" s="16" t="s">
        <v>5</v>
      </c>
      <c r="B33" s="12">
        <v>2</v>
      </c>
      <c r="C33" s="17">
        <v>41708</v>
      </c>
      <c r="D33" s="18">
        <v>0.91666666666666663</v>
      </c>
      <c r="E33" s="18">
        <v>0.95833333333333337</v>
      </c>
      <c r="F33" s="19">
        <f t="shared" si="0"/>
        <v>1</v>
      </c>
      <c r="G33" s="20">
        <f t="shared" si="1"/>
        <v>1</v>
      </c>
      <c r="H33" s="12">
        <v>0</v>
      </c>
      <c r="I33" s="12">
        <v>0</v>
      </c>
      <c r="J33" s="12">
        <v>1</v>
      </c>
      <c r="K33" s="12">
        <v>0</v>
      </c>
      <c r="L33" s="14">
        <v>0</v>
      </c>
      <c r="M33" s="12">
        <f>H33*$V$2+I33*$W$2+J33*$X$2+K33*$Y$2+L33*$Z$2+M32</f>
        <v>34.6875</v>
      </c>
      <c r="N33" s="13">
        <v>34.6875</v>
      </c>
      <c r="O33" s="21" t="str">
        <f t="shared" si="5"/>
        <v>ok</v>
      </c>
    </row>
    <row r="34" spans="1:15" x14ac:dyDescent="0.25">
      <c r="A34" s="16" t="s">
        <v>5</v>
      </c>
      <c r="B34" s="12">
        <v>2</v>
      </c>
      <c r="C34" s="17">
        <v>41709</v>
      </c>
      <c r="D34" s="18">
        <v>0.35416666666666669</v>
      </c>
      <c r="E34" s="18">
        <v>0.70833333333333337</v>
      </c>
      <c r="F34" s="19">
        <f t="shared" si="0"/>
        <v>8.5</v>
      </c>
      <c r="G34" s="20">
        <f t="shared" si="1"/>
        <v>8.5</v>
      </c>
      <c r="H34" s="12">
        <v>8</v>
      </c>
      <c r="I34" s="12">
        <v>0</v>
      </c>
      <c r="J34" s="12">
        <v>0.5</v>
      </c>
      <c r="K34" s="12">
        <v>0</v>
      </c>
      <c r="L34" s="14">
        <v>0</v>
      </c>
      <c r="M34" s="12">
        <f t="shared" ref="M34:M43" si="6">H34*$V$2+I34*$W$2+J34*$X$2+K34*$Y$2+L34*$Z$2</f>
        <v>32.34375</v>
      </c>
      <c r="N34" s="13">
        <v>32.34375</v>
      </c>
      <c r="O34" s="21" t="str">
        <f t="shared" si="5"/>
        <v>ok</v>
      </c>
    </row>
    <row r="35" spans="1:15" x14ac:dyDescent="0.25">
      <c r="A35" s="16" t="s">
        <v>5</v>
      </c>
      <c r="B35" s="12">
        <v>2</v>
      </c>
      <c r="C35" s="17">
        <v>41710</v>
      </c>
      <c r="D35" s="18">
        <v>0.375</v>
      </c>
      <c r="E35" s="18">
        <v>0.72916666666666663</v>
      </c>
      <c r="F35" s="19">
        <f t="shared" si="0"/>
        <v>8.5</v>
      </c>
      <c r="G35" s="20">
        <f t="shared" si="1"/>
        <v>8.5</v>
      </c>
      <c r="H35" s="12">
        <v>8</v>
      </c>
      <c r="I35" s="12">
        <v>0</v>
      </c>
      <c r="J35" s="12">
        <v>0.5</v>
      </c>
      <c r="K35" s="12">
        <v>0</v>
      </c>
      <c r="L35" s="14">
        <v>0</v>
      </c>
      <c r="M35" s="12">
        <f t="shared" si="6"/>
        <v>32.34375</v>
      </c>
      <c r="N35" s="13">
        <v>32.34375</v>
      </c>
      <c r="O35" s="21" t="str">
        <f t="shared" si="5"/>
        <v>ok</v>
      </c>
    </row>
    <row r="36" spans="1:15" x14ac:dyDescent="0.25">
      <c r="A36" s="16" t="s">
        <v>5</v>
      </c>
      <c r="B36" s="12">
        <v>2</v>
      </c>
      <c r="C36" s="17">
        <v>41711</v>
      </c>
      <c r="D36" s="18">
        <v>0.58333333333333337</v>
      </c>
      <c r="E36" s="18">
        <v>5.2083333333333336E-2</v>
      </c>
      <c r="F36" s="19">
        <f t="shared" si="0"/>
        <v>-12.75</v>
      </c>
      <c r="G36" s="20">
        <f t="shared" si="1"/>
        <v>11.25</v>
      </c>
      <c r="H36" s="12">
        <v>4</v>
      </c>
      <c r="I36" s="12">
        <v>4</v>
      </c>
      <c r="J36" s="12">
        <v>2</v>
      </c>
      <c r="K36" s="12">
        <v>1.25</v>
      </c>
      <c r="L36" s="14">
        <v>0</v>
      </c>
      <c r="M36" s="12">
        <f t="shared" si="6"/>
        <v>51.006250000000001</v>
      </c>
      <c r="N36" s="13">
        <v>51.006250000000001</v>
      </c>
      <c r="O36" s="21" t="str">
        <f t="shared" si="5"/>
        <v>ok</v>
      </c>
    </row>
    <row r="37" spans="1:15" x14ac:dyDescent="0.25">
      <c r="A37" s="16" t="s">
        <v>5</v>
      </c>
      <c r="B37" s="12">
        <v>2</v>
      </c>
      <c r="C37" s="17">
        <v>41712</v>
      </c>
      <c r="D37" s="18">
        <v>0.39583333333333331</v>
      </c>
      <c r="E37" s="18">
        <v>0.70833333333333337</v>
      </c>
      <c r="F37" s="19">
        <f t="shared" si="0"/>
        <v>7.5</v>
      </c>
      <c r="G37" s="20">
        <f t="shared" si="1"/>
        <v>7.5</v>
      </c>
      <c r="H37" s="12">
        <v>7.5</v>
      </c>
      <c r="I37" s="12">
        <v>0</v>
      </c>
      <c r="J37" s="12">
        <v>0</v>
      </c>
      <c r="K37" s="12">
        <v>0</v>
      </c>
      <c r="L37" s="14">
        <v>0</v>
      </c>
      <c r="M37" s="12">
        <f t="shared" si="6"/>
        <v>28.125</v>
      </c>
      <c r="N37" s="13">
        <v>28.125</v>
      </c>
      <c r="O37" s="21" t="str">
        <f t="shared" si="5"/>
        <v>ok</v>
      </c>
    </row>
    <row r="38" spans="1:15" x14ac:dyDescent="0.25">
      <c r="A38" s="16" t="s">
        <v>5</v>
      </c>
      <c r="B38" s="12">
        <v>2</v>
      </c>
      <c r="C38" s="17">
        <v>41715</v>
      </c>
      <c r="D38" s="18">
        <v>0.35416666666666669</v>
      </c>
      <c r="E38" s="18">
        <v>0.6875</v>
      </c>
      <c r="F38" s="19">
        <f t="shared" si="0"/>
        <v>8</v>
      </c>
      <c r="G38" s="20">
        <f t="shared" si="1"/>
        <v>8</v>
      </c>
      <c r="H38" s="12">
        <v>8</v>
      </c>
      <c r="I38" s="12">
        <v>0</v>
      </c>
      <c r="J38" s="12">
        <v>0</v>
      </c>
      <c r="K38" s="12">
        <v>0</v>
      </c>
      <c r="L38" s="14">
        <v>0</v>
      </c>
      <c r="M38" s="12">
        <f t="shared" si="6"/>
        <v>30</v>
      </c>
      <c r="N38" s="13">
        <v>30</v>
      </c>
      <c r="O38" s="21" t="str">
        <f t="shared" si="5"/>
        <v>ok</v>
      </c>
    </row>
    <row r="39" spans="1:15" x14ac:dyDescent="0.25">
      <c r="A39" s="16" t="s">
        <v>5</v>
      </c>
      <c r="B39" s="12">
        <v>2</v>
      </c>
      <c r="C39" s="17">
        <v>41716</v>
      </c>
      <c r="D39" s="18">
        <v>0.35416666666666669</v>
      </c>
      <c r="E39" s="18">
        <v>0.6875</v>
      </c>
      <c r="F39" s="19">
        <f t="shared" si="0"/>
        <v>8</v>
      </c>
      <c r="G39" s="20">
        <f t="shared" si="1"/>
        <v>8</v>
      </c>
      <c r="H39" s="12">
        <v>8</v>
      </c>
      <c r="I39" s="12">
        <v>0</v>
      </c>
      <c r="J39" s="12">
        <v>0</v>
      </c>
      <c r="K39" s="12">
        <v>0</v>
      </c>
      <c r="L39" s="14">
        <v>0</v>
      </c>
      <c r="M39" s="12">
        <f t="shared" si="6"/>
        <v>30</v>
      </c>
      <c r="N39" s="13">
        <v>30</v>
      </c>
      <c r="O39" s="21" t="str">
        <f t="shared" si="5"/>
        <v>ok</v>
      </c>
    </row>
    <row r="40" spans="1:15" x14ac:dyDescent="0.25">
      <c r="A40" s="16" t="s">
        <v>5</v>
      </c>
      <c r="B40" s="12">
        <v>2</v>
      </c>
      <c r="C40" s="17">
        <v>41717</v>
      </c>
      <c r="D40" s="18">
        <v>0.5</v>
      </c>
      <c r="E40" s="18">
        <v>0.58333333333333337</v>
      </c>
      <c r="F40" s="19">
        <f t="shared" si="0"/>
        <v>2</v>
      </c>
      <c r="G40" s="20">
        <f t="shared" si="1"/>
        <v>2</v>
      </c>
      <c r="H40" s="12">
        <v>2</v>
      </c>
      <c r="I40" s="12">
        <v>0</v>
      </c>
      <c r="J40" s="12">
        <v>0</v>
      </c>
      <c r="K40" s="12">
        <v>0</v>
      </c>
      <c r="L40" s="14">
        <v>0</v>
      </c>
      <c r="M40" s="12">
        <f t="shared" si="6"/>
        <v>7.5</v>
      </c>
      <c r="N40" s="13">
        <v>7.5</v>
      </c>
      <c r="O40" s="21" t="str">
        <f t="shared" si="5"/>
        <v>ok</v>
      </c>
    </row>
    <row r="41" spans="1:15" x14ac:dyDescent="0.25">
      <c r="A41" s="16" t="s">
        <v>5</v>
      </c>
      <c r="B41" s="12">
        <v>2</v>
      </c>
      <c r="C41" s="17">
        <v>41718</v>
      </c>
      <c r="D41" s="18">
        <v>0.5</v>
      </c>
      <c r="E41" s="18">
        <v>0.58333333333333337</v>
      </c>
      <c r="F41" s="19">
        <f t="shared" si="0"/>
        <v>2</v>
      </c>
      <c r="G41" s="20">
        <f t="shared" si="1"/>
        <v>2</v>
      </c>
      <c r="H41" s="12">
        <v>2</v>
      </c>
      <c r="I41" s="12">
        <v>0</v>
      </c>
      <c r="J41" s="12">
        <v>0</v>
      </c>
      <c r="K41" s="12">
        <v>0</v>
      </c>
      <c r="L41" s="14">
        <v>0</v>
      </c>
      <c r="M41" s="12">
        <f t="shared" si="6"/>
        <v>7.5</v>
      </c>
      <c r="N41" s="13">
        <v>7.5</v>
      </c>
      <c r="O41" s="21" t="str">
        <f t="shared" si="5"/>
        <v>ok</v>
      </c>
    </row>
    <row r="42" spans="1:15" x14ac:dyDescent="0.25">
      <c r="A42" s="16" t="s">
        <v>5</v>
      </c>
      <c r="B42" s="12">
        <v>2</v>
      </c>
      <c r="C42" s="17">
        <v>41719</v>
      </c>
      <c r="D42" s="18">
        <v>0.41666666666666669</v>
      </c>
      <c r="E42" s="18">
        <v>0.75</v>
      </c>
      <c r="F42" s="19">
        <f t="shared" si="0"/>
        <v>8</v>
      </c>
      <c r="G42" s="20">
        <f t="shared" si="1"/>
        <v>8</v>
      </c>
      <c r="H42" s="12">
        <v>8</v>
      </c>
      <c r="I42" s="12">
        <v>0</v>
      </c>
      <c r="J42" s="12">
        <v>0</v>
      </c>
      <c r="K42" s="12">
        <v>0</v>
      </c>
      <c r="L42" s="14">
        <v>0</v>
      </c>
      <c r="M42" s="12">
        <f t="shared" si="6"/>
        <v>30</v>
      </c>
      <c r="N42" s="13">
        <v>30</v>
      </c>
      <c r="O42" s="21" t="str">
        <f t="shared" si="5"/>
        <v>ok</v>
      </c>
    </row>
    <row r="43" spans="1:15" x14ac:dyDescent="0.25">
      <c r="A43" s="16" t="s">
        <v>5</v>
      </c>
      <c r="B43" s="12">
        <v>2</v>
      </c>
      <c r="C43" s="17">
        <v>41721</v>
      </c>
      <c r="D43" s="18">
        <v>0.58333333333333337</v>
      </c>
      <c r="E43" s="18">
        <v>0.60416666666666663</v>
      </c>
      <c r="F43" s="19">
        <f t="shared" si="0"/>
        <v>0.5</v>
      </c>
      <c r="G43" s="20">
        <f t="shared" si="1"/>
        <v>0.5</v>
      </c>
      <c r="H43" s="12">
        <v>0.5</v>
      </c>
      <c r="I43" s="12">
        <v>0</v>
      </c>
      <c r="J43" s="12">
        <v>0</v>
      </c>
      <c r="K43" s="12">
        <v>0</v>
      </c>
      <c r="L43" s="14">
        <v>0</v>
      </c>
      <c r="M43" s="34">
        <f t="shared" si="6"/>
        <v>1.875</v>
      </c>
      <c r="N43" s="35"/>
      <c r="O43" s="36" t="str">
        <f t="shared" si="5"/>
        <v>mismatch</v>
      </c>
    </row>
    <row r="44" spans="1:15" x14ac:dyDescent="0.25">
      <c r="A44" s="16" t="s">
        <v>5</v>
      </c>
      <c r="B44" s="12">
        <v>2</v>
      </c>
      <c r="C44" s="17">
        <v>41721</v>
      </c>
      <c r="D44" s="18">
        <v>0.625</v>
      </c>
      <c r="E44" s="18">
        <v>0.63541666666666663</v>
      </c>
      <c r="F44" s="19">
        <f t="shared" si="0"/>
        <v>0.25</v>
      </c>
      <c r="G44" s="20">
        <f t="shared" si="1"/>
        <v>0.25</v>
      </c>
      <c r="H44" s="12">
        <v>0.25</v>
      </c>
      <c r="I44" s="12">
        <v>0</v>
      </c>
      <c r="J44" s="12">
        <v>0</v>
      </c>
      <c r="K44" s="12">
        <v>0</v>
      </c>
      <c r="L44" s="14">
        <v>0</v>
      </c>
      <c r="M44" s="12">
        <f>H44*$V$2+I44*$W$2+J44*$X$2+K44*$Y$2+L44*$Z$2+M43</f>
        <v>2.8125</v>
      </c>
      <c r="N44" s="13">
        <v>2.8125</v>
      </c>
      <c r="O44" s="21" t="str">
        <f t="shared" si="5"/>
        <v>ok</v>
      </c>
    </row>
    <row r="45" spans="1:15" x14ac:dyDescent="0.25">
      <c r="A45" s="16" t="s">
        <v>5</v>
      </c>
      <c r="B45" s="12">
        <v>2</v>
      </c>
      <c r="C45" s="17">
        <v>41722</v>
      </c>
      <c r="D45" s="18">
        <v>0.91666666666666663</v>
      </c>
      <c r="E45" s="18">
        <v>0.25</v>
      </c>
      <c r="F45" s="19">
        <f t="shared" si="0"/>
        <v>-16</v>
      </c>
      <c r="G45" s="20">
        <f t="shared" si="1"/>
        <v>8</v>
      </c>
      <c r="H45" s="12">
        <v>0</v>
      </c>
      <c r="I45" s="12">
        <v>8</v>
      </c>
      <c r="J45" s="12">
        <v>0</v>
      </c>
      <c r="K45" s="12">
        <v>0</v>
      </c>
      <c r="L45" s="14">
        <v>0</v>
      </c>
      <c r="M45" s="12">
        <f t="shared" ref="M45:M58" si="7">H45*$V$2+I45*$W$2+J45*$X$2+K45*$Y$2+L45*$Z$2</f>
        <v>39.200000000000003</v>
      </c>
      <c r="N45" s="13">
        <v>39.200000000000003</v>
      </c>
      <c r="O45" s="21" t="str">
        <f t="shared" si="5"/>
        <v>ok</v>
      </c>
    </row>
    <row r="46" spans="1:15" x14ac:dyDescent="0.25">
      <c r="A46" s="16" t="s">
        <v>5</v>
      </c>
      <c r="B46" s="12">
        <v>2</v>
      </c>
      <c r="C46" s="17">
        <v>41723</v>
      </c>
      <c r="D46" s="18">
        <v>0.39583333333333331</v>
      </c>
      <c r="E46" s="18">
        <v>0.72916666666666663</v>
      </c>
      <c r="F46" s="19">
        <f t="shared" si="0"/>
        <v>8</v>
      </c>
      <c r="G46" s="20">
        <f t="shared" si="1"/>
        <v>8</v>
      </c>
      <c r="H46" s="12">
        <v>8</v>
      </c>
      <c r="I46" s="12">
        <v>0</v>
      </c>
      <c r="J46" s="12">
        <v>0</v>
      </c>
      <c r="K46" s="12">
        <v>0</v>
      </c>
      <c r="L46" s="14">
        <v>0</v>
      </c>
      <c r="M46" s="12">
        <f t="shared" si="7"/>
        <v>30</v>
      </c>
      <c r="N46" s="13">
        <v>30</v>
      </c>
      <c r="O46" s="21" t="str">
        <f t="shared" si="5"/>
        <v>ok</v>
      </c>
    </row>
    <row r="47" spans="1:15" x14ac:dyDescent="0.25">
      <c r="A47" s="16" t="s">
        <v>5</v>
      </c>
      <c r="B47" s="12">
        <v>2</v>
      </c>
      <c r="C47" s="17">
        <v>41724</v>
      </c>
      <c r="D47" s="18">
        <v>0.41666666666666669</v>
      </c>
      <c r="E47" s="18">
        <v>0.75</v>
      </c>
      <c r="F47" s="19">
        <f t="shared" si="0"/>
        <v>8</v>
      </c>
      <c r="G47" s="20">
        <f t="shared" si="1"/>
        <v>8</v>
      </c>
      <c r="H47" s="12">
        <v>8</v>
      </c>
      <c r="I47" s="12">
        <v>0</v>
      </c>
      <c r="J47" s="12">
        <v>0</v>
      </c>
      <c r="K47" s="12">
        <v>0</v>
      </c>
      <c r="L47" s="14">
        <v>0</v>
      </c>
      <c r="M47" s="12">
        <f t="shared" si="7"/>
        <v>30</v>
      </c>
      <c r="N47" s="13">
        <v>30</v>
      </c>
      <c r="O47" s="21" t="str">
        <f t="shared" si="5"/>
        <v>ok</v>
      </c>
    </row>
    <row r="48" spans="1:15" x14ac:dyDescent="0.25">
      <c r="A48" s="16" t="s">
        <v>5</v>
      </c>
      <c r="B48" s="12">
        <v>2</v>
      </c>
      <c r="C48" s="17">
        <v>41725</v>
      </c>
      <c r="D48" s="18">
        <v>0.375</v>
      </c>
      <c r="E48" s="18">
        <v>0.70833333333333337</v>
      </c>
      <c r="F48" s="19">
        <f t="shared" si="0"/>
        <v>8</v>
      </c>
      <c r="G48" s="20">
        <f t="shared" si="1"/>
        <v>8</v>
      </c>
      <c r="H48" s="12">
        <v>8</v>
      </c>
      <c r="I48" s="12">
        <v>0</v>
      </c>
      <c r="J48" s="12">
        <v>0</v>
      </c>
      <c r="K48" s="12">
        <v>0</v>
      </c>
      <c r="L48" s="14">
        <v>0</v>
      </c>
      <c r="M48" s="12">
        <f t="shared" si="7"/>
        <v>30</v>
      </c>
      <c r="N48" s="13">
        <v>30</v>
      </c>
      <c r="O48" s="21" t="str">
        <f t="shared" si="5"/>
        <v>ok</v>
      </c>
    </row>
    <row r="49" spans="1:15" x14ac:dyDescent="0.25">
      <c r="A49" s="16" t="s">
        <v>5</v>
      </c>
      <c r="B49" s="12">
        <v>2</v>
      </c>
      <c r="C49" s="17">
        <v>41726</v>
      </c>
      <c r="D49" s="18">
        <v>0.35416666666666669</v>
      </c>
      <c r="E49" s="18">
        <v>0.79166666666666663</v>
      </c>
      <c r="F49" s="19">
        <f t="shared" si="0"/>
        <v>10.5</v>
      </c>
      <c r="G49" s="20">
        <f t="shared" si="1"/>
        <v>10.5</v>
      </c>
      <c r="H49" s="12">
        <v>8</v>
      </c>
      <c r="I49" s="12">
        <v>0</v>
      </c>
      <c r="J49" s="12">
        <v>2</v>
      </c>
      <c r="K49" s="12">
        <v>0.5</v>
      </c>
      <c r="L49" s="14">
        <v>0</v>
      </c>
      <c r="M49" s="12">
        <f t="shared" si="7"/>
        <v>42.1875</v>
      </c>
      <c r="N49" s="13">
        <v>42.1875</v>
      </c>
      <c r="O49" s="21" t="str">
        <f t="shared" si="2"/>
        <v>ok</v>
      </c>
    </row>
    <row r="50" spans="1:15" x14ac:dyDescent="0.25">
      <c r="A50" s="16" t="s">
        <v>7</v>
      </c>
      <c r="B50" s="12">
        <v>3</v>
      </c>
      <c r="C50" s="17">
        <v>41701</v>
      </c>
      <c r="D50" s="18">
        <v>0.75</v>
      </c>
      <c r="E50" s="18">
        <v>0.79166666666666663</v>
      </c>
      <c r="F50" s="19">
        <f t="shared" si="0"/>
        <v>1</v>
      </c>
      <c r="G50" s="20">
        <f t="shared" si="1"/>
        <v>1</v>
      </c>
      <c r="H50" s="12">
        <v>0</v>
      </c>
      <c r="I50" s="12">
        <v>1</v>
      </c>
      <c r="J50" s="12">
        <v>0</v>
      </c>
      <c r="K50" s="12">
        <v>0</v>
      </c>
      <c r="L50" s="14">
        <v>0</v>
      </c>
      <c r="M50" s="12">
        <f t="shared" si="7"/>
        <v>4.9000000000000004</v>
      </c>
      <c r="N50" s="13">
        <v>4.9000000000000004</v>
      </c>
      <c r="O50" s="21" t="str">
        <f t="shared" si="2"/>
        <v>ok</v>
      </c>
    </row>
    <row r="51" spans="1:15" x14ac:dyDescent="0.25">
      <c r="A51" s="16" t="s">
        <v>7</v>
      </c>
      <c r="B51" s="12">
        <v>3</v>
      </c>
      <c r="C51" s="17">
        <v>41704</v>
      </c>
      <c r="D51" s="18">
        <v>0.20833333333333334</v>
      </c>
      <c r="E51" s="18">
        <v>0.41666666666666669</v>
      </c>
      <c r="F51" s="19">
        <f t="shared" si="0"/>
        <v>5</v>
      </c>
      <c r="G51" s="20">
        <f t="shared" si="1"/>
        <v>5</v>
      </c>
      <c r="H51" s="12">
        <v>4</v>
      </c>
      <c r="I51" s="12">
        <v>1</v>
      </c>
      <c r="J51" s="12">
        <v>0</v>
      </c>
      <c r="K51" s="12">
        <v>0</v>
      </c>
      <c r="L51" s="14">
        <v>0</v>
      </c>
      <c r="M51" s="12">
        <f t="shared" si="7"/>
        <v>19.899999999999999</v>
      </c>
      <c r="N51" s="13">
        <v>19.899999999999999</v>
      </c>
      <c r="O51" s="21" t="str">
        <f t="shared" si="2"/>
        <v>ok</v>
      </c>
    </row>
    <row r="52" spans="1:15" x14ac:dyDescent="0.25">
      <c r="A52" s="16" t="s">
        <v>7</v>
      </c>
      <c r="B52" s="12">
        <v>3</v>
      </c>
      <c r="C52" s="17">
        <v>41705</v>
      </c>
      <c r="D52" s="18">
        <v>0.20833333333333334</v>
      </c>
      <c r="E52" s="18">
        <v>0.41666666666666669</v>
      </c>
      <c r="F52" s="19">
        <f t="shared" si="0"/>
        <v>5</v>
      </c>
      <c r="G52" s="20">
        <f t="shared" si="1"/>
        <v>5</v>
      </c>
      <c r="H52" s="12">
        <v>4</v>
      </c>
      <c r="I52" s="12">
        <v>1</v>
      </c>
      <c r="J52" s="12">
        <v>0</v>
      </c>
      <c r="K52" s="12">
        <v>0</v>
      </c>
      <c r="L52" s="14">
        <v>0</v>
      </c>
      <c r="M52" s="12">
        <f t="shared" si="7"/>
        <v>19.899999999999999</v>
      </c>
      <c r="N52" s="13">
        <v>19.899999999999999</v>
      </c>
      <c r="O52" s="21" t="str">
        <f t="shared" si="2"/>
        <v>ok</v>
      </c>
    </row>
    <row r="53" spans="1:15" x14ac:dyDescent="0.25">
      <c r="A53" s="16" t="s">
        <v>7</v>
      </c>
      <c r="B53" s="12">
        <v>3</v>
      </c>
      <c r="C53" s="17">
        <v>41708</v>
      </c>
      <c r="D53" s="18">
        <v>0.33333333333333331</v>
      </c>
      <c r="E53" s="18">
        <v>0.66666666666666663</v>
      </c>
      <c r="F53" s="19">
        <f t="shared" si="0"/>
        <v>8</v>
      </c>
      <c r="G53" s="20">
        <f t="shared" si="1"/>
        <v>8</v>
      </c>
      <c r="H53" s="12">
        <v>8</v>
      </c>
      <c r="I53" s="12">
        <v>0</v>
      </c>
      <c r="J53" s="12">
        <v>0</v>
      </c>
      <c r="K53" s="12">
        <v>0</v>
      </c>
      <c r="L53" s="14">
        <v>0</v>
      </c>
      <c r="M53" s="12">
        <f t="shared" si="7"/>
        <v>30</v>
      </c>
      <c r="N53" s="13">
        <v>30</v>
      </c>
      <c r="O53" s="21" t="str">
        <f t="shared" si="2"/>
        <v>ok</v>
      </c>
    </row>
    <row r="54" spans="1:15" x14ac:dyDescent="0.25">
      <c r="A54" s="16" t="s">
        <v>7</v>
      </c>
      <c r="B54" s="12">
        <v>3</v>
      </c>
      <c r="C54" s="17">
        <v>41710</v>
      </c>
      <c r="D54" s="18">
        <v>0.52083333333333337</v>
      </c>
      <c r="E54" s="18">
        <v>0.53125</v>
      </c>
      <c r="F54" s="19">
        <f t="shared" si="0"/>
        <v>0.25</v>
      </c>
      <c r="G54" s="20">
        <f t="shared" si="1"/>
        <v>0.25</v>
      </c>
      <c r="H54" s="12">
        <v>0.25</v>
      </c>
      <c r="I54" s="12">
        <v>0</v>
      </c>
      <c r="J54" s="12">
        <v>0</v>
      </c>
      <c r="K54" s="12">
        <v>0</v>
      </c>
      <c r="L54" s="14">
        <v>0</v>
      </c>
      <c r="M54" s="12">
        <f t="shared" si="7"/>
        <v>0.9375</v>
      </c>
      <c r="N54" s="13">
        <v>0.9375</v>
      </c>
      <c r="O54" s="21" t="str">
        <f t="shared" si="2"/>
        <v>ok</v>
      </c>
    </row>
    <row r="55" spans="1:15" x14ac:dyDescent="0.25">
      <c r="A55" s="16" t="s">
        <v>7</v>
      </c>
      <c r="B55" s="12">
        <v>3</v>
      </c>
      <c r="C55" s="17">
        <v>41711</v>
      </c>
      <c r="D55" s="18">
        <v>0.41666666666666669</v>
      </c>
      <c r="E55" s="18">
        <v>0.45833333333333331</v>
      </c>
      <c r="F55" s="19">
        <f t="shared" si="0"/>
        <v>1</v>
      </c>
      <c r="G55" s="20">
        <f t="shared" si="1"/>
        <v>1</v>
      </c>
      <c r="H55" s="12">
        <v>1</v>
      </c>
      <c r="I55" s="12">
        <v>0</v>
      </c>
      <c r="J55" s="12">
        <v>0</v>
      </c>
      <c r="K55" s="12">
        <v>0</v>
      </c>
      <c r="L55" s="14">
        <v>0</v>
      </c>
      <c r="M55" s="12">
        <f t="shared" si="7"/>
        <v>3.75</v>
      </c>
      <c r="N55" s="13">
        <v>3.75</v>
      </c>
      <c r="O55" s="21" t="str">
        <f t="shared" si="2"/>
        <v>ok</v>
      </c>
    </row>
    <row r="56" spans="1:15" x14ac:dyDescent="0.25">
      <c r="A56" s="16" t="s">
        <v>7</v>
      </c>
      <c r="B56" s="12">
        <v>3</v>
      </c>
      <c r="C56" s="17">
        <v>41712</v>
      </c>
      <c r="D56" s="18">
        <v>0.36458333333333331</v>
      </c>
      <c r="E56" s="18">
        <v>0.65625</v>
      </c>
      <c r="F56" s="19">
        <f t="shared" si="0"/>
        <v>7</v>
      </c>
      <c r="G56" s="20">
        <f t="shared" si="1"/>
        <v>7</v>
      </c>
      <c r="H56" s="12">
        <v>7</v>
      </c>
      <c r="I56" s="12">
        <v>0</v>
      </c>
      <c r="J56" s="12">
        <v>0</v>
      </c>
      <c r="K56" s="12">
        <v>0</v>
      </c>
      <c r="L56" s="12">
        <v>0</v>
      </c>
      <c r="M56" s="12">
        <f t="shared" si="7"/>
        <v>26.25</v>
      </c>
      <c r="N56" s="13">
        <v>26.25</v>
      </c>
      <c r="O56" s="21" t="str">
        <f t="shared" si="2"/>
        <v>ok</v>
      </c>
    </row>
    <row r="57" spans="1:15" x14ac:dyDescent="0.25">
      <c r="A57" s="16" t="s">
        <v>7</v>
      </c>
      <c r="B57" s="12">
        <v>3</v>
      </c>
      <c r="C57" s="17">
        <v>41713</v>
      </c>
      <c r="D57" s="18">
        <v>0.375</v>
      </c>
      <c r="E57" s="18">
        <v>0.42708333333333331</v>
      </c>
      <c r="F57" s="19">
        <f t="shared" si="0"/>
        <v>1.25</v>
      </c>
      <c r="G57" s="20">
        <f t="shared" si="1"/>
        <v>1.25</v>
      </c>
      <c r="H57" s="12">
        <v>1.25</v>
      </c>
      <c r="I57" s="12">
        <v>0</v>
      </c>
      <c r="J57" s="12">
        <v>0</v>
      </c>
      <c r="K57" s="12">
        <v>0</v>
      </c>
      <c r="L57" s="12">
        <v>0</v>
      </c>
      <c r="M57" s="34">
        <f t="shared" si="7"/>
        <v>4.6875</v>
      </c>
      <c r="N57" s="35"/>
      <c r="O57" s="36" t="str">
        <f t="shared" si="2"/>
        <v>mismatch</v>
      </c>
    </row>
    <row r="58" spans="1:15" x14ac:dyDescent="0.25">
      <c r="A58" s="16" t="s">
        <v>7</v>
      </c>
      <c r="B58" s="12">
        <v>3</v>
      </c>
      <c r="C58" s="17">
        <v>41713</v>
      </c>
      <c r="D58" s="18">
        <v>0.52083333333333337</v>
      </c>
      <c r="E58" s="18">
        <v>0.55208333333333337</v>
      </c>
      <c r="F58" s="19">
        <f t="shared" si="0"/>
        <v>0.75</v>
      </c>
      <c r="G58" s="20">
        <f t="shared" si="1"/>
        <v>0.75</v>
      </c>
      <c r="H58" s="12">
        <v>0.75</v>
      </c>
      <c r="I58" s="12">
        <v>0</v>
      </c>
      <c r="J58" s="12">
        <v>0</v>
      </c>
      <c r="K58" s="12">
        <v>0</v>
      </c>
      <c r="L58" s="12">
        <v>0</v>
      </c>
      <c r="M58" s="34">
        <f t="shared" si="7"/>
        <v>2.8125</v>
      </c>
      <c r="N58" s="35"/>
      <c r="O58" s="36" t="str">
        <f t="shared" si="2"/>
        <v>mismatch</v>
      </c>
    </row>
    <row r="59" spans="1:15" x14ac:dyDescent="0.25">
      <c r="A59" s="16" t="s">
        <v>7</v>
      </c>
      <c r="B59" s="12">
        <v>3</v>
      </c>
      <c r="C59" s="17">
        <v>41713</v>
      </c>
      <c r="D59" s="18">
        <v>0.64583333333333337</v>
      </c>
      <c r="E59" s="18">
        <v>0.71875</v>
      </c>
      <c r="F59" s="19">
        <f t="shared" si="0"/>
        <v>1.75</v>
      </c>
      <c r="G59" s="20">
        <f t="shared" si="1"/>
        <v>1.75</v>
      </c>
      <c r="H59" s="12">
        <v>1.75</v>
      </c>
      <c r="I59" s="12">
        <v>0</v>
      </c>
      <c r="J59" s="12">
        <v>0</v>
      </c>
      <c r="K59" s="12">
        <v>0</v>
      </c>
      <c r="L59" s="12">
        <v>0</v>
      </c>
      <c r="M59" s="12">
        <f>H59*$V$2+I59*$W$2+J59*$X$2+K59*$Y$2+L59*$Z$2+M58+M57</f>
        <v>14.0625</v>
      </c>
      <c r="N59" s="13">
        <v>14.0625</v>
      </c>
      <c r="O59" s="21" t="str">
        <f t="shared" si="2"/>
        <v>ok</v>
      </c>
    </row>
    <row r="60" spans="1:15" x14ac:dyDescent="0.25">
      <c r="A60" s="16" t="s">
        <v>7</v>
      </c>
      <c r="B60" s="12">
        <v>3</v>
      </c>
      <c r="C60" s="17">
        <v>41715</v>
      </c>
      <c r="D60" s="18">
        <v>0.35416666666666669</v>
      </c>
      <c r="E60" s="18">
        <v>0.64583333333333337</v>
      </c>
      <c r="F60" s="19">
        <f t="shared" si="0"/>
        <v>7</v>
      </c>
      <c r="G60" s="20">
        <f t="shared" si="1"/>
        <v>7</v>
      </c>
      <c r="H60" s="12">
        <v>7</v>
      </c>
      <c r="I60" s="12">
        <v>0</v>
      </c>
      <c r="J60" s="12">
        <v>0</v>
      </c>
      <c r="K60" s="12">
        <v>0</v>
      </c>
      <c r="L60" s="12">
        <v>0</v>
      </c>
      <c r="M60" s="12">
        <f t="shared" ref="M60:M66" si="8">H60*$V$2+I60*$W$2+J60*$X$2+K60*$Y$2+L60*$Z$2</f>
        <v>26.25</v>
      </c>
      <c r="N60" s="13">
        <v>26.25</v>
      </c>
      <c r="O60" s="21" t="str">
        <f t="shared" si="2"/>
        <v>ok</v>
      </c>
    </row>
    <row r="61" spans="1:15" x14ac:dyDescent="0.25">
      <c r="A61" s="16" t="s">
        <v>7</v>
      </c>
      <c r="B61" s="12">
        <v>3</v>
      </c>
      <c r="C61" s="17">
        <v>41716</v>
      </c>
      <c r="D61" s="18">
        <v>0.375</v>
      </c>
      <c r="E61" s="18">
        <v>0.65625</v>
      </c>
      <c r="F61" s="19">
        <f t="shared" si="0"/>
        <v>6.75</v>
      </c>
      <c r="G61" s="20">
        <f t="shared" si="1"/>
        <v>6.75</v>
      </c>
      <c r="H61" s="12">
        <v>6.75</v>
      </c>
      <c r="I61" s="12">
        <v>0</v>
      </c>
      <c r="J61" s="12">
        <v>0</v>
      </c>
      <c r="K61" s="12">
        <v>0</v>
      </c>
      <c r="L61" s="12">
        <v>0</v>
      </c>
      <c r="M61" s="12">
        <f t="shared" si="8"/>
        <v>25.3125</v>
      </c>
      <c r="N61" s="13">
        <v>25.3125</v>
      </c>
      <c r="O61" s="21" t="str">
        <f t="shared" si="2"/>
        <v>ok</v>
      </c>
    </row>
    <row r="62" spans="1:15" x14ac:dyDescent="0.25">
      <c r="A62" s="16" t="s">
        <v>7</v>
      </c>
      <c r="B62" s="12">
        <v>3</v>
      </c>
      <c r="C62" s="17">
        <v>41717</v>
      </c>
      <c r="D62" s="18">
        <v>0.35416666666666669</v>
      </c>
      <c r="E62" s="18">
        <v>0.65625</v>
      </c>
      <c r="F62" s="19">
        <f t="shared" si="0"/>
        <v>7.25</v>
      </c>
      <c r="G62" s="20">
        <f t="shared" si="1"/>
        <v>7.25</v>
      </c>
      <c r="H62" s="12">
        <v>7.25</v>
      </c>
      <c r="I62" s="12">
        <v>0</v>
      </c>
      <c r="J62" s="12">
        <v>0</v>
      </c>
      <c r="K62" s="12">
        <v>0</v>
      </c>
      <c r="L62" s="12">
        <v>0</v>
      </c>
      <c r="M62" s="12">
        <f t="shared" si="8"/>
        <v>27.1875</v>
      </c>
      <c r="N62" s="13">
        <v>27.1875</v>
      </c>
      <c r="O62" s="21" t="str">
        <f t="shared" si="2"/>
        <v>ok</v>
      </c>
    </row>
    <row r="63" spans="1:15" x14ac:dyDescent="0.25">
      <c r="A63" s="16" t="s">
        <v>7</v>
      </c>
      <c r="B63" s="12">
        <v>3</v>
      </c>
      <c r="C63" s="17">
        <v>41718</v>
      </c>
      <c r="D63" s="18">
        <v>4.1666666666666664E-2</v>
      </c>
      <c r="E63" s="18">
        <v>0.125</v>
      </c>
      <c r="F63" s="19">
        <f t="shared" si="0"/>
        <v>2</v>
      </c>
      <c r="G63" s="20">
        <f t="shared" si="1"/>
        <v>2</v>
      </c>
      <c r="H63" s="12">
        <v>0</v>
      </c>
      <c r="I63" s="12">
        <v>2</v>
      </c>
      <c r="J63" s="12">
        <v>0</v>
      </c>
      <c r="K63" s="12">
        <v>0</v>
      </c>
      <c r="L63" s="12">
        <v>0</v>
      </c>
      <c r="M63" s="12">
        <f t="shared" si="8"/>
        <v>9.8000000000000007</v>
      </c>
      <c r="N63" s="13">
        <v>9.8000000000000007</v>
      </c>
      <c r="O63" s="21" t="str">
        <f t="shared" si="2"/>
        <v>ok</v>
      </c>
    </row>
    <row r="64" spans="1:15" x14ac:dyDescent="0.25">
      <c r="A64" s="16" t="s">
        <v>7</v>
      </c>
      <c r="B64" s="12">
        <v>3</v>
      </c>
      <c r="C64" s="17">
        <v>41719</v>
      </c>
      <c r="D64" s="18">
        <v>0.25</v>
      </c>
      <c r="E64" s="18">
        <v>0.70833333333333337</v>
      </c>
      <c r="F64" s="19">
        <f t="shared" si="0"/>
        <v>11</v>
      </c>
      <c r="G64" s="20">
        <f t="shared" si="1"/>
        <v>11</v>
      </c>
      <c r="H64" s="12">
        <v>8</v>
      </c>
      <c r="I64" s="12">
        <v>0</v>
      </c>
      <c r="J64" s="12">
        <v>2</v>
      </c>
      <c r="K64" s="12">
        <v>1</v>
      </c>
      <c r="L64" s="12">
        <v>0</v>
      </c>
      <c r="M64" s="12">
        <f t="shared" si="8"/>
        <v>45</v>
      </c>
      <c r="N64" s="13">
        <v>45</v>
      </c>
      <c r="O64" s="21" t="str">
        <f t="shared" si="2"/>
        <v>ok</v>
      </c>
    </row>
    <row r="65" spans="1:15" x14ac:dyDescent="0.25">
      <c r="A65" s="16" t="s">
        <v>7</v>
      </c>
      <c r="B65" s="12">
        <v>3</v>
      </c>
      <c r="C65" s="17">
        <v>41723</v>
      </c>
      <c r="D65" s="18">
        <v>0.375</v>
      </c>
      <c r="E65" s="18">
        <v>0.66666666666666663</v>
      </c>
      <c r="F65" s="19">
        <f t="shared" si="0"/>
        <v>7</v>
      </c>
      <c r="G65" s="20">
        <f t="shared" si="1"/>
        <v>7</v>
      </c>
      <c r="H65" s="12">
        <v>7</v>
      </c>
      <c r="I65" s="12">
        <v>0</v>
      </c>
      <c r="J65" s="12">
        <v>0</v>
      </c>
      <c r="K65" s="12">
        <v>0</v>
      </c>
      <c r="L65" s="12">
        <v>0</v>
      </c>
      <c r="M65" s="12">
        <f t="shared" si="8"/>
        <v>26.25</v>
      </c>
      <c r="N65" s="13">
        <v>26.25</v>
      </c>
      <c r="O65" s="21" t="str">
        <f t="shared" si="2"/>
        <v>ok</v>
      </c>
    </row>
    <row r="66" spans="1:15" x14ac:dyDescent="0.25">
      <c r="A66" s="16" t="s">
        <v>7</v>
      </c>
      <c r="B66" s="12">
        <v>3</v>
      </c>
      <c r="C66" s="17">
        <v>41724</v>
      </c>
      <c r="D66" s="18">
        <v>0.39583333333333331</v>
      </c>
      <c r="E66" s="18">
        <v>0.70833333333333337</v>
      </c>
      <c r="F66" s="19">
        <f t="shared" si="0"/>
        <v>7.5</v>
      </c>
      <c r="G66" s="20">
        <f t="shared" si="1"/>
        <v>7.5</v>
      </c>
      <c r="H66" s="12">
        <v>7.5</v>
      </c>
      <c r="I66" s="12">
        <v>0</v>
      </c>
      <c r="J66" s="12">
        <v>0</v>
      </c>
      <c r="K66" s="12">
        <v>0</v>
      </c>
      <c r="L66" s="12">
        <v>0</v>
      </c>
      <c r="M66" s="12">
        <f t="shared" si="8"/>
        <v>28.125</v>
      </c>
      <c r="N66" s="13">
        <v>28.125</v>
      </c>
      <c r="O66" s="21" t="str">
        <f t="shared" si="2"/>
        <v>ok</v>
      </c>
    </row>
    <row r="67" spans="1:15" x14ac:dyDescent="0.25">
      <c r="A67" s="16" t="s">
        <v>7</v>
      </c>
      <c r="B67" s="12">
        <v>3</v>
      </c>
      <c r="C67" s="17">
        <v>41726</v>
      </c>
      <c r="D67" s="18">
        <v>0.25</v>
      </c>
      <c r="E67" s="18">
        <v>0.66666666666666663</v>
      </c>
      <c r="F67" s="19">
        <f t="shared" ref="F67:F68" si="9">E67*24 -D67*24</f>
        <v>10</v>
      </c>
      <c r="G67" s="20">
        <f t="shared" ref="G67:G68" si="10">IF(F67 &lt; 0,24+F67,F67)</f>
        <v>10</v>
      </c>
      <c r="H67" s="12">
        <v>8</v>
      </c>
      <c r="I67" s="12">
        <v>0</v>
      </c>
      <c r="J67" s="12">
        <v>2</v>
      </c>
      <c r="K67" s="12">
        <v>0</v>
      </c>
      <c r="L67" s="12">
        <v>0</v>
      </c>
      <c r="M67" s="12">
        <f t="shared" ref="M67:M68" si="11">H67*$V$2+I67*$W$2+J67*$X$2+K67*$Y$2+L67*$Z$2</f>
        <v>39.375</v>
      </c>
      <c r="N67" s="13">
        <v>39.375</v>
      </c>
      <c r="O67" s="21" t="str">
        <f t="shared" ref="O67:O68" si="12">IF(M67=N67, "ok", "mismatch")</f>
        <v>ok</v>
      </c>
    </row>
    <row r="68" spans="1:15" x14ac:dyDescent="0.25">
      <c r="A68" s="16" t="s">
        <v>7</v>
      </c>
      <c r="B68" s="12">
        <v>3</v>
      </c>
      <c r="C68" s="17">
        <v>41728</v>
      </c>
      <c r="D68" s="18">
        <v>0.33333333333333331</v>
      </c>
      <c r="E68" s="18">
        <v>0.66666666666666663</v>
      </c>
      <c r="F68" s="19">
        <f t="shared" si="9"/>
        <v>8</v>
      </c>
      <c r="G68" s="20">
        <f t="shared" si="10"/>
        <v>8</v>
      </c>
      <c r="H68" s="12">
        <v>8</v>
      </c>
      <c r="I68" s="12">
        <v>0</v>
      </c>
      <c r="J68" s="12">
        <v>0</v>
      </c>
      <c r="K68" s="12">
        <v>0</v>
      </c>
      <c r="L68" s="12">
        <v>0</v>
      </c>
      <c r="M68" s="12">
        <f t="shared" si="11"/>
        <v>30</v>
      </c>
      <c r="N68" s="13">
        <v>30</v>
      </c>
      <c r="O68" s="21" t="str">
        <f t="shared" si="12"/>
        <v>ok</v>
      </c>
    </row>
  </sheetData>
  <conditionalFormatting sqref="A1:O68 Q1:U1">
    <cfRule type="expression" dxfId="2" priority="3">
      <formula>$C1=$C2</formula>
    </cfRule>
  </conditionalFormatting>
  <conditionalFormatting sqref="A2:O68">
    <cfRule type="expression" dxfId="1" priority="2">
      <formula>$C2=$C1</formula>
    </cfRule>
  </conditionalFormatting>
  <conditionalFormatting sqref="O2:O68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L</dc:creator>
  <cp:lastModifiedBy>Marko L</cp:lastModifiedBy>
  <dcterms:created xsi:type="dcterms:W3CDTF">2016-07-13T22:12:23Z</dcterms:created>
  <dcterms:modified xsi:type="dcterms:W3CDTF">2016-07-15T13:07:11Z</dcterms:modified>
</cp:coreProperties>
</file>