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29BCF203-57EE-4968-B599-C0EEEFB043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I22" i="1"/>
  <c r="H22" i="1"/>
  <c r="I21" i="1"/>
  <c r="H21" i="1"/>
  <c r="I20" i="1"/>
  <c r="H20" i="1"/>
  <c r="I19" i="1"/>
  <c r="H19" i="1"/>
  <c r="G19" i="1"/>
  <c r="C19" i="1"/>
  <c r="I18" i="1"/>
  <c r="H18" i="1"/>
  <c r="I17" i="1"/>
  <c r="H17" i="1"/>
  <c r="G15" i="1"/>
  <c r="C15" i="1"/>
  <c r="C22" i="1" s="1"/>
  <c r="G14" i="1"/>
  <c r="G21" i="1" s="1"/>
  <c r="C14" i="1"/>
  <c r="C21" i="1" s="1"/>
  <c r="G13" i="1"/>
  <c r="C13" i="1"/>
  <c r="G12" i="1"/>
  <c r="G20" i="1" s="1"/>
  <c r="C12" i="1"/>
  <c r="C20" i="1" s="1"/>
  <c r="G10" i="1"/>
  <c r="G18" i="1" s="1"/>
  <c r="C10" i="1"/>
  <c r="C18" i="1" s="1"/>
  <c r="G9" i="1"/>
  <c r="G17" i="1" s="1"/>
  <c r="C9" i="1"/>
  <c r="C17" i="1" s="1"/>
  <c r="G22" i="1" l="1"/>
  <c r="G16" i="1"/>
</calcChain>
</file>

<file path=xl/sharedStrings.xml><?xml version="1.0" encoding="utf-8"?>
<sst xmlns="http://schemas.openxmlformats.org/spreadsheetml/2006/main" count="93" uniqueCount="57">
  <si>
    <t>Unit Type</t>
  </si>
  <si>
    <t>Packaging Characteristics</t>
  </si>
  <si>
    <t>Cost per pcs</t>
  </si>
  <si>
    <t>L</t>
  </si>
  <si>
    <t>W</t>
  </si>
  <si>
    <t>H</t>
  </si>
  <si>
    <t>MT weight (kg)</t>
  </si>
  <si>
    <t>Pcs/Boxes per LU</t>
  </si>
  <si>
    <t>Boxes per layer</t>
  </si>
  <si>
    <t>PU</t>
  </si>
  <si>
    <t>No per PU</t>
  </si>
  <si>
    <t>ave. Price</t>
  </si>
  <si>
    <t>ave. Weight (kg)</t>
  </si>
  <si>
    <t>None</t>
  </si>
  <si>
    <t>Blister</t>
  </si>
  <si>
    <t xml:space="preserve">Cardboard S </t>
  </si>
  <si>
    <t>One Way</t>
  </si>
  <si>
    <t>Cardboard M</t>
  </si>
  <si>
    <t>Layers</t>
  </si>
  <si>
    <t>Cardboard L</t>
  </si>
  <si>
    <t>LIDS KLT</t>
  </si>
  <si>
    <t>Cardboard XL</t>
  </si>
  <si>
    <t>LIDS Pallet</t>
  </si>
  <si>
    <t>Cardboard LU (ISO)</t>
  </si>
  <si>
    <t>KLT3214 / LID</t>
  </si>
  <si>
    <t>Returnable</t>
  </si>
  <si>
    <t>ISO Pallet Price</t>
  </si>
  <si>
    <t>KLT4314 / LID</t>
  </si>
  <si>
    <t>EURO Pallet Price</t>
  </si>
  <si>
    <t>KLT4328 / LID</t>
  </si>
  <si>
    <t>KLT6414 / LID</t>
  </si>
  <si>
    <t>KLT6417 / LID</t>
  </si>
  <si>
    <t>KLT6422 / LID</t>
  </si>
  <si>
    <t>KLT6428 / LID</t>
  </si>
  <si>
    <t>R-KLT6429 / LID</t>
  </si>
  <si>
    <t>ESD KLT3115 / LID</t>
  </si>
  <si>
    <t>ESD KLT4115 / LID</t>
  </si>
  <si>
    <t>ESD KLT4129 / LID</t>
  </si>
  <si>
    <t>ESD KLT 6115 / LID</t>
  </si>
  <si>
    <t>ESD KLT 6122 / LID</t>
  </si>
  <si>
    <t>ESD KLT 6129 / LID</t>
  </si>
  <si>
    <t>Green Basket / LID</t>
  </si>
  <si>
    <t>Magnum OPT</t>
  </si>
  <si>
    <t>Wooden Box</t>
  </si>
  <si>
    <t>Gitterbox (rental)</t>
  </si>
  <si>
    <t>Gitterbox</t>
  </si>
  <si>
    <t>EURO LU / LID</t>
  </si>
  <si>
    <t>Special packaging</t>
  </si>
  <si>
    <t>Inlay tray</t>
  </si>
  <si>
    <t>like KLT/pallet</t>
  </si>
  <si>
    <t>Inlay tray pallet size</t>
  </si>
  <si>
    <t>xxx</t>
  </si>
  <si>
    <t>Standalone tray</t>
  </si>
  <si>
    <t>Additional special packaging</t>
  </si>
  <si>
    <t xml:space="preserve">Pallet </t>
  </si>
  <si>
    <t>Cover</t>
  </si>
  <si>
    <t>PW: Logistikplanung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</si>
</sst>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workbookViewId="0"/>
  </sheetViews>
  <sheetFormatPr defaultColWidth="12.5703125" defaultRowHeight="15"/>
  <cols>
    <col min="1" max="1" width="28.5703125" bestFit="1" customWidth="1"/>
    <col min="2" max="2" width="25" bestFit="1" customWidth="1"/>
    <col min="3" max="3" width="17.28515625" bestFit="1" customWidth="1"/>
    <col min="4" max="4" width="15" bestFit="1" customWidth="1"/>
    <col min="5" max="5" width="12.5703125" bestFit="1" customWidth="1"/>
    <col min="6" max="7" width="14.7109375" bestFit="1" customWidth="1"/>
    <col min="8" max="8" width="17.28515625" bestFit="1" customWidth="1"/>
    <col min="9" max="9" width="15" bestFit="1" customWidth="1"/>
    <col min="10" max="10" width="26.42578125" bestFit="1" customWidth="1"/>
    <col min="11" max="12" width="9.140625"/>
    <col min="13" max="13" width="16" bestFit="1" customWidth="1"/>
    <col min="14" max="14" width="25" bestFit="1" customWidth="1"/>
  </cols>
  <sheetData>
    <row r="1" spans="1:1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s="2" t="s">
        <v>9</v>
      </c>
      <c r="B2" s="2"/>
      <c r="C2" s="2"/>
      <c r="D2" s="2"/>
      <c r="E2" s="2"/>
      <c r="F2" s="2"/>
      <c r="G2" s="3"/>
      <c r="H2" s="3"/>
      <c r="I2" s="3"/>
      <c r="K2" t="s">
        <v>10</v>
      </c>
      <c r="L2" t="s">
        <v>11</v>
      </c>
      <c r="M2" t="s">
        <v>12</v>
      </c>
      <c r="N2" t="s">
        <v>1</v>
      </c>
    </row>
    <row r="3" spans="1:14">
      <c r="A3" s="4" t="s">
        <v>13</v>
      </c>
      <c r="B3" s="4"/>
      <c r="C3" s="5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t="s">
        <v>14</v>
      </c>
      <c r="K3" s="6">
        <v>2</v>
      </c>
      <c r="L3" s="7">
        <v>5.4</v>
      </c>
      <c r="M3" s="6">
        <v>0.21</v>
      </c>
    </row>
    <row r="4" spans="1:14">
      <c r="A4" s="4" t="s">
        <v>15</v>
      </c>
      <c r="B4" s="4" t="s">
        <v>16</v>
      </c>
      <c r="C4" s="5">
        <v>0.83</v>
      </c>
      <c r="D4" s="6">
        <v>294</v>
      </c>
      <c r="E4" s="6">
        <v>194</v>
      </c>
      <c r="F4" s="6">
        <v>137</v>
      </c>
      <c r="G4" s="6">
        <v>0.25</v>
      </c>
      <c r="H4" s="6">
        <v>120</v>
      </c>
      <c r="I4" s="6">
        <v>20</v>
      </c>
      <c r="K4" s="6"/>
      <c r="L4" s="7"/>
      <c r="M4" s="6"/>
    </row>
    <row r="5" spans="1:14">
      <c r="A5" s="4" t="s">
        <v>17</v>
      </c>
      <c r="B5" s="4" t="s">
        <v>16</v>
      </c>
      <c r="C5" s="5">
        <v>1.64</v>
      </c>
      <c r="D5" s="6">
        <v>394</v>
      </c>
      <c r="E5" s="6">
        <v>294</v>
      </c>
      <c r="F5" s="6">
        <v>137</v>
      </c>
      <c r="G5" s="6">
        <v>0.5</v>
      </c>
      <c r="H5" s="6">
        <v>60</v>
      </c>
      <c r="I5" s="6">
        <v>10</v>
      </c>
      <c r="J5" t="s">
        <v>18</v>
      </c>
      <c r="K5" s="6">
        <v>5</v>
      </c>
      <c r="L5" s="8">
        <v>0.39</v>
      </c>
      <c r="M5" s="6">
        <v>0.1</v>
      </c>
    </row>
    <row r="6" spans="1:14">
      <c r="A6" s="4" t="s">
        <v>19</v>
      </c>
      <c r="B6" s="4" t="s">
        <v>16</v>
      </c>
      <c r="C6" s="5">
        <v>3.86</v>
      </c>
      <c r="D6" s="6">
        <v>585</v>
      </c>
      <c r="E6" s="6">
        <v>392</v>
      </c>
      <c r="F6" s="6">
        <v>137</v>
      </c>
      <c r="G6" s="6">
        <v>1</v>
      </c>
      <c r="H6" s="6">
        <v>30</v>
      </c>
      <c r="I6" s="6">
        <v>5</v>
      </c>
      <c r="J6" t="s">
        <v>20</v>
      </c>
      <c r="K6" s="6">
        <v>1</v>
      </c>
      <c r="L6" s="8">
        <v>1.5</v>
      </c>
      <c r="M6" s="6">
        <v>0.6</v>
      </c>
    </row>
    <row r="7" spans="1:14">
      <c r="A7" s="4" t="s">
        <v>21</v>
      </c>
      <c r="B7" s="4" t="s">
        <v>16</v>
      </c>
      <c r="C7" s="5">
        <v>4.46</v>
      </c>
      <c r="D7" s="6">
        <v>585</v>
      </c>
      <c r="E7" s="6">
        <v>392</v>
      </c>
      <c r="F7" s="6">
        <v>282</v>
      </c>
      <c r="G7" s="6">
        <v>1.98</v>
      </c>
      <c r="H7" s="6">
        <v>15</v>
      </c>
      <c r="I7" s="6">
        <v>5</v>
      </c>
      <c r="J7" t="s">
        <v>22</v>
      </c>
      <c r="K7" s="6">
        <v>1</v>
      </c>
      <c r="L7" s="8">
        <v>29.11</v>
      </c>
      <c r="M7" s="6">
        <v>5.58</v>
      </c>
    </row>
    <row r="8" spans="1:14">
      <c r="A8" s="4" t="s">
        <v>23</v>
      </c>
      <c r="B8" s="4" t="s">
        <v>16</v>
      </c>
      <c r="C8" s="5">
        <v>11.17</v>
      </c>
      <c r="D8" s="6">
        <v>1180</v>
      </c>
      <c r="E8" s="6">
        <v>980</v>
      </c>
      <c r="F8" s="6">
        <v>780</v>
      </c>
      <c r="G8" s="6">
        <v>12</v>
      </c>
      <c r="H8" s="6">
        <v>1</v>
      </c>
      <c r="I8" s="6">
        <v>1</v>
      </c>
    </row>
    <row r="9" spans="1:14">
      <c r="A9" s="4" t="s">
        <v>24</v>
      </c>
      <c r="B9" s="4" t="s">
        <v>25</v>
      </c>
      <c r="C9" s="5">
        <f>5.36+L6</f>
        <v>6.86</v>
      </c>
      <c r="D9" s="6">
        <v>300</v>
      </c>
      <c r="E9" s="6">
        <v>200</v>
      </c>
      <c r="F9" s="6">
        <v>147</v>
      </c>
      <c r="G9" s="6">
        <f>0.57+M6*K6</f>
        <v>1.17</v>
      </c>
      <c r="H9" s="6">
        <v>96</v>
      </c>
      <c r="I9" s="6">
        <v>16</v>
      </c>
      <c r="J9" t="s">
        <v>26</v>
      </c>
      <c r="K9" s="6">
        <v>1</v>
      </c>
      <c r="L9" s="8">
        <v>22</v>
      </c>
      <c r="M9" s="6">
        <v>20</v>
      </c>
      <c r="N9" s="4" t="s">
        <v>16</v>
      </c>
    </row>
    <row r="10" spans="1:14">
      <c r="A10" s="4" t="s">
        <v>27</v>
      </c>
      <c r="B10" s="4" t="s">
        <v>25</v>
      </c>
      <c r="C10" s="5">
        <f>9.84+L6</f>
        <v>11.34</v>
      </c>
      <c r="D10" s="6">
        <v>400</v>
      </c>
      <c r="E10" s="6">
        <v>300</v>
      </c>
      <c r="F10" s="6">
        <v>147</v>
      </c>
      <c r="G10" s="6">
        <f>1.08+M6*K6</f>
        <v>1.6800000000000002</v>
      </c>
      <c r="H10" s="6">
        <v>48</v>
      </c>
      <c r="I10" s="6">
        <v>8</v>
      </c>
      <c r="J10" t="s">
        <v>28</v>
      </c>
      <c r="K10" s="6">
        <v>1</v>
      </c>
      <c r="L10" s="8">
        <v>24.5</v>
      </c>
      <c r="M10" s="6">
        <v>20</v>
      </c>
      <c r="N10" s="4" t="s">
        <v>25</v>
      </c>
    </row>
    <row r="11" spans="1:14">
      <c r="A11" s="4" t="s">
        <v>29</v>
      </c>
      <c r="B11" s="4" t="s">
        <v>25</v>
      </c>
      <c r="C11" s="5">
        <v>12</v>
      </c>
      <c r="D11" s="6">
        <v>400</v>
      </c>
      <c r="E11" s="6">
        <v>300</v>
      </c>
      <c r="F11" s="6">
        <v>280</v>
      </c>
      <c r="G11" s="6">
        <v>2.1</v>
      </c>
      <c r="H11" s="6">
        <v>24</v>
      </c>
      <c r="I11" s="6">
        <v>8</v>
      </c>
    </row>
    <row r="12" spans="1:14">
      <c r="A12" s="4" t="s">
        <v>30</v>
      </c>
      <c r="B12" s="4" t="s">
        <v>25</v>
      </c>
      <c r="C12" s="5">
        <f>16.56+L6</f>
        <v>18.059999999999999</v>
      </c>
      <c r="D12" s="6">
        <v>600</v>
      </c>
      <c r="E12" s="6">
        <v>400</v>
      </c>
      <c r="F12" s="6">
        <v>147</v>
      </c>
      <c r="G12" s="6">
        <f>1.82+M6*K6</f>
        <v>2.42</v>
      </c>
      <c r="H12" s="6">
        <v>24</v>
      </c>
      <c r="I12" s="6">
        <v>4</v>
      </c>
    </row>
    <row r="13" spans="1:14">
      <c r="A13" s="4" t="s">
        <v>31</v>
      </c>
      <c r="B13" s="4" t="s">
        <v>25</v>
      </c>
      <c r="C13" s="5">
        <f>16.56+L6</f>
        <v>18.059999999999999</v>
      </c>
      <c r="D13" s="6">
        <v>600</v>
      </c>
      <c r="E13" s="6">
        <v>400</v>
      </c>
      <c r="F13" s="6">
        <v>170</v>
      </c>
      <c r="G13" s="6">
        <f>1.82+M6*K6</f>
        <v>2.42</v>
      </c>
      <c r="H13" s="6">
        <v>20</v>
      </c>
      <c r="I13" s="6">
        <v>4</v>
      </c>
    </row>
    <row r="14" spans="1:14">
      <c r="A14" s="4" t="s">
        <v>32</v>
      </c>
      <c r="B14" s="4" t="s">
        <v>25</v>
      </c>
      <c r="C14" s="5">
        <f>17.4+L6</f>
        <v>18.899999999999999</v>
      </c>
      <c r="D14" s="6">
        <v>600</v>
      </c>
      <c r="E14" s="6">
        <v>400</v>
      </c>
      <c r="F14" s="6">
        <v>220</v>
      </c>
      <c r="G14" s="6">
        <f>2.6+M6*K6</f>
        <v>3.2</v>
      </c>
      <c r="H14" s="6">
        <v>16</v>
      </c>
      <c r="I14" s="6">
        <v>4</v>
      </c>
    </row>
    <row r="15" spans="1:14">
      <c r="A15" s="4" t="s">
        <v>33</v>
      </c>
      <c r="B15" s="4" t="s">
        <v>25</v>
      </c>
      <c r="C15" s="5">
        <f>17.99+L6</f>
        <v>19.489999999999998</v>
      </c>
      <c r="D15" s="6">
        <v>600</v>
      </c>
      <c r="E15" s="6">
        <v>400</v>
      </c>
      <c r="F15" s="6">
        <v>280</v>
      </c>
      <c r="G15" s="6">
        <f>2.67+M6*K6</f>
        <v>3.27</v>
      </c>
      <c r="H15" s="6">
        <v>12</v>
      </c>
      <c r="I15" s="6">
        <v>4</v>
      </c>
    </row>
    <row r="16" spans="1:14">
      <c r="A16" s="4" t="s">
        <v>34</v>
      </c>
      <c r="B16" s="4" t="s">
        <v>25</v>
      </c>
      <c r="C16" s="5">
        <v>20</v>
      </c>
      <c r="D16" s="6">
        <v>600</v>
      </c>
      <c r="E16" s="6">
        <v>400</v>
      </c>
      <c r="F16" s="6">
        <v>280</v>
      </c>
      <c r="G16" s="6">
        <f>G15</f>
        <v>3.27</v>
      </c>
      <c r="H16" s="6">
        <v>12</v>
      </c>
      <c r="I16" s="6">
        <v>4</v>
      </c>
    </row>
    <row r="17" spans="1:9">
      <c r="A17" s="4" t="s">
        <v>35</v>
      </c>
      <c r="B17" s="4" t="s">
        <v>25</v>
      </c>
      <c r="C17" s="5">
        <f>C9*1.3</f>
        <v>8.918000000000001</v>
      </c>
      <c r="D17" s="6">
        <v>300</v>
      </c>
      <c r="E17" s="6">
        <v>200</v>
      </c>
      <c r="F17" s="6">
        <v>147</v>
      </c>
      <c r="G17" s="6">
        <f>G9</f>
        <v>1.17</v>
      </c>
      <c r="H17" s="6">
        <f>H9</f>
        <v>96</v>
      </c>
      <c r="I17" s="6">
        <f>I9</f>
        <v>16</v>
      </c>
    </row>
    <row r="18" spans="1:9">
      <c r="A18" s="4" t="s">
        <v>36</v>
      </c>
      <c r="B18" s="4" t="s">
        <v>25</v>
      </c>
      <c r="C18" s="5">
        <f t="shared" ref="C18:C20" si="0">C10*1.3</f>
        <v>14.742000000000001</v>
      </c>
      <c r="D18" s="6">
        <v>400</v>
      </c>
      <c r="E18" s="6">
        <v>300</v>
      </c>
      <c r="F18" s="6">
        <v>147</v>
      </c>
      <c r="G18" s="6">
        <f t="shared" ref="G18:I20" si="1">G10</f>
        <v>1.6800000000000002</v>
      </c>
      <c r="H18" s="6">
        <f t="shared" si="1"/>
        <v>48</v>
      </c>
      <c r="I18" s="6">
        <f t="shared" si="1"/>
        <v>8</v>
      </c>
    </row>
    <row r="19" spans="1:9">
      <c r="A19" s="4" t="s">
        <v>37</v>
      </c>
      <c r="B19" s="4" t="s">
        <v>25</v>
      </c>
      <c r="C19" s="5">
        <f t="shared" si="0"/>
        <v>15.600000000000001</v>
      </c>
      <c r="D19" s="6">
        <v>400</v>
      </c>
      <c r="E19" s="6">
        <v>300</v>
      </c>
      <c r="F19" s="6">
        <v>280</v>
      </c>
      <c r="G19" s="6">
        <f t="shared" si="1"/>
        <v>2.1</v>
      </c>
      <c r="H19" s="6">
        <f t="shared" si="1"/>
        <v>24</v>
      </c>
      <c r="I19" s="6">
        <f t="shared" si="1"/>
        <v>8</v>
      </c>
    </row>
    <row r="20" spans="1:9">
      <c r="A20" s="4" t="s">
        <v>38</v>
      </c>
      <c r="B20" s="4" t="s">
        <v>25</v>
      </c>
      <c r="C20" s="5">
        <f t="shared" si="0"/>
        <v>23.477999999999998</v>
      </c>
      <c r="D20" s="6">
        <v>600</v>
      </c>
      <c r="E20" s="6">
        <v>400</v>
      </c>
      <c r="F20" s="6">
        <v>147</v>
      </c>
      <c r="G20" s="6">
        <f t="shared" si="1"/>
        <v>2.42</v>
      </c>
      <c r="H20" s="6">
        <f t="shared" si="1"/>
        <v>24</v>
      </c>
      <c r="I20" s="6">
        <f t="shared" si="1"/>
        <v>4</v>
      </c>
    </row>
    <row r="21" spans="1:9">
      <c r="A21" s="4" t="s">
        <v>39</v>
      </c>
      <c r="B21" s="4" t="s">
        <v>25</v>
      </c>
      <c r="C21" s="5">
        <f>C14*1.3</f>
        <v>24.57</v>
      </c>
      <c r="D21" s="6">
        <v>600</v>
      </c>
      <c r="E21" s="6">
        <v>400</v>
      </c>
      <c r="F21" s="6">
        <v>220</v>
      </c>
      <c r="G21" s="6">
        <f t="shared" ref="G21:I22" si="2">G14</f>
        <v>3.2</v>
      </c>
      <c r="H21" s="6">
        <f t="shared" si="2"/>
        <v>16</v>
      </c>
      <c r="I21" s="6">
        <f t="shared" si="2"/>
        <v>4</v>
      </c>
    </row>
    <row r="22" spans="1:9">
      <c r="A22" s="4" t="s">
        <v>40</v>
      </c>
      <c r="B22" s="4" t="s">
        <v>25</v>
      </c>
      <c r="C22" s="5">
        <f>C15*1.3</f>
        <v>25.337</v>
      </c>
      <c r="D22" s="6">
        <v>600</v>
      </c>
      <c r="E22" s="6">
        <v>400</v>
      </c>
      <c r="F22" s="6">
        <v>280</v>
      </c>
      <c r="G22" s="6">
        <f t="shared" si="2"/>
        <v>3.27</v>
      </c>
      <c r="H22" s="6">
        <f t="shared" si="2"/>
        <v>12</v>
      </c>
      <c r="I22" s="6">
        <f t="shared" si="2"/>
        <v>4</v>
      </c>
    </row>
    <row r="23" spans="1:9">
      <c r="A23" s="4" t="s">
        <v>41</v>
      </c>
      <c r="B23" s="4" t="s">
        <v>25</v>
      </c>
      <c r="C23" s="5">
        <v>15</v>
      </c>
      <c r="D23" s="6">
        <v>600</v>
      </c>
      <c r="E23" s="6">
        <v>400</v>
      </c>
      <c r="F23" s="6">
        <v>150</v>
      </c>
      <c r="G23" s="6">
        <v>2.5</v>
      </c>
      <c r="H23" s="6">
        <v>20</v>
      </c>
      <c r="I23" s="6">
        <v>4</v>
      </c>
    </row>
    <row r="24" spans="1:9">
      <c r="A24" s="4" t="s">
        <v>42</v>
      </c>
      <c r="B24" s="4" t="s">
        <v>25</v>
      </c>
      <c r="C24" s="5">
        <v>260</v>
      </c>
      <c r="D24" s="6">
        <v>1200</v>
      </c>
      <c r="E24" s="6">
        <v>800</v>
      </c>
      <c r="F24" s="6">
        <v>960</v>
      </c>
      <c r="G24" s="6">
        <v>52</v>
      </c>
      <c r="H24" s="6">
        <v>1</v>
      </c>
      <c r="I24" s="6">
        <v>1</v>
      </c>
    </row>
    <row r="25" spans="1:9">
      <c r="A25" s="4" t="s">
        <v>43</v>
      </c>
      <c r="B25" s="4" t="s">
        <v>16</v>
      </c>
      <c r="C25" s="5">
        <v>50</v>
      </c>
      <c r="D25" s="6">
        <v>1200</v>
      </c>
      <c r="E25" s="6">
        <v>800</v>
      </c>
      <c r="F25" s="6">
        <v>900</v>
      </c>
      <c r="G25" s="6">
        <v>58</v>
      </c>
      <c r="H25" s="6">
        <v>1</v>
      </c>
      <c r="I25" s="6">
        <v>1</v>
      </c>
    </row>
    <row r="26" spans="1:9">
      <c r="A26" s="4" t="s">
        <v>44</v>
      </c>
      <c r="B26" s="4" t="s">
        <v>25</v>
      </c>
      <c r="C26" s="5">
        <v>2.5</v>
      </c>
      <c r="D26" s="6">
        <v>1200</v>
      </c>
      <c r="E26" s="6">
        <v>800</v>
      </c>
      <c r="F26" s="6">
        <v>900</v>
      </c>
      <c r="G26" s="6">
        <v>80</v>
      </c>
      <c r="H26" s="6">
        <v>1</v>
      </c>
      <c r="I26" s="6">
        <v>1</v>
      </c>
    </row>
    <row r="27" spans="1:9">
      <c r="A27" s="4" t="s">
        <v>45</v>
      </c>
      <c r="B27" s="4" t="s">
        <v>25</v>
      </c>
      <c r="C27" s="5">
        <v>100</v>
      </c>
      <c r="D27" s="6">
        <v>1200</v>
      </c>
      <c r="E27" s="6">
        <v>800</v>
      </c>
      <c r="F27" s="6">
        <v>900</v>
      </c>
      <c r="G27" s="6">
        <v>80</v>
      </c>
      <c r="H27" s="6">
        <v>1</v>
      </c>
      <c r="I27" s="6">
        <v>1</v>
      </c>
    </row>
    <row r="28" spans="1:9">
      <c r="A28" s="4" t="s">
        <v>46</v>
      </c>
      <c r="B28" s="4" t="s">
        <v>25</v>
      </c>
      <c r="C28" s="5">
        <v>24.5</v>
      </c>
      <c r="D28" s="6">
        <v>1200</v>
      </c>
      <c r="E28" s="6">
        <v>800</v>
      </c>
      <c r="F28" s="6">
        <v>800</v>
      </c>
      <c r="G28" s="6">
        <f>20+K7*M7</f>
        <v>25.58</v>
      </c>
      <c r="H28" s="6">
        <v>1</v>
      </c>
      <c r="I28" s="6">
        <v>1</v>
      </c>
    </row>
    <row r="29" spans="1:9">
      <c r="G29" s="1"/>
    </row>
    <row r="31" spans="1:9">
      <c r="A31" s="2" t="s">
        <v>47</v>
      </c>
      <c r="B31" s="2"/>
      <c r="C31" s="2"/>
      <c r="D31" s="2"/>
      <c r="E31" s="2"/>
      <c r="F31" s="2"/>
      <c r="G31" s="3"/>
      <c r="H31" s="3"/>
      <c r="I31" s="3"/>
    </row>
    <row r="32" spans="1:9">
      <c r="A32" t="s">
        <v>48</v>
      </c>
      <c r="B32" s="4" t="s">
        <v>25</v>
      </c>
      <c r="C32" s="9">
        <v>12</v>
      </c>
      <c r="D32" s="1" t="s">
        <v>49</v>
      </c>
      <c r="E32" s="1" t="s">
        <v>49</v>
      </c>
      <c r="F32" s="1" t="s">
        <v>49</v>
      </c>
      <c r="G32" s="10">
        <v>0.5</v>
      </c>
      <c r="H32" s="10"/>
      <c r="I32" s="10"/>
    </row>
    <row r="33" spans="1:9">
      <c r="A33" t="s">
        <v>50</v>
      </c>
      <c r="B33" s="4" t="s">
        <v>25</v>
      </c>
      <c r="C33" s="9">
        <v>30</v>
      </c>
      <c r="D33" s="1">
        <v>1200</v>
      </c>
      <c r="E33" s="1">
        <v>800</v>
      </c>
      <c r="F33" s="1" t="s">
        <v>51</v>
      </c>
      <c r="G33" s="10">
        <v>5</v>
      </c>
      <c r="H33" s="10"/>
      <c r="I33" s="10"/>
    </row>
    <row r="34" spans="1:9">
      <c r="A34" t="s">
        <v>52</v>
      </c>
      <c r="B34" s="4" t="s">
        <v>25</v>
      </c>
      <c r="C34" s="9">
        <v>15</v>
      </c>
      <c r="D34" s="10">
        <v>600</v>
      </c>
      <c r="E34" s="10">
        <v>400</v>
      </c>
      <c r="F34" s="10" t="s">
        <v>51</v>
      </c>
      <c r="G34" s="10">
        <v>0.6</v>
      </c>
      <c r="H34" s="10" t="s">
        <v>51</v>
      </c>
      <c r="I34" s="10" t="s">
        <v>51</v>
      </c>
    </row>
    <row r="35" spans="1:9">
      <c r="A35" s="2" t="s">
        <v>53</v>
      </c>
      <c r="B35" s="2"/>
      <c r="C35" s="2"/>
      <c r="D35" s="2"/>
      <c r="E35" s="2"/>
      <c r="F35" s="2"/>
      <c r="G35" s="3"/>
      <c r="H35" s="3"/>
      <c r="I35" s="3"/>
    </row>
    <row r="36" spans="1:9">
      <c r="A36" t="s">
        <v>54</v>
      </c>
      <c r="B36" s="4" t="s">
        <v>25</v>
      </c>
      <c r="C36" s="9">
        <v>50</v>
      </c>
      <c r="D36" s="10">
        <v>600</v>
      </c>
      <c r="E36" s="10">
        <v>400</v>
      </c>
      <c r="F36" s="10">
        <v>100</v>
      </c>
      <c r="G36" s="10">
        <v>5</v>
      </c>
      <c r="H36" s="10">
        <v>4</v>
      </c>
      <c r="I36" s="10">
        <v>1</v>
      </c>
    </row>
    <row r="37" spans="1:9">
      <c r="A37" t="s">
        <v>55</v>
      </c>
      <c r="B37" s="4" t="s">
        <v>25</v>
      </c>
      <c r="C37" s="9">
        <v>30</v>
      </c>
      <c r="D37" s="10">
        <v>600</v>
      </c>
      <c r="E37" s="10">
        <v>400</v>
      </c>
      <c r="F37" s="10">
        <v>20</v>
      </c>
      <c r="G37" s="10">
        <v>0.6</v>
      </c>
      <c r="H37" s="10">
        <v>4</v>
      </c>
      <c r="I37" s="10">
        <v>1</v>
      </c>
    </row>
    <row r="396" spans="1:1">
      <c r="A396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2025-06-04T11:51:35Z</dcterms:created>
  <dcterms:modified xsi:type="dcterms:W3CDTF">2025-06-04T11:52:06Z</dcterms:modified>
  <cp:category/>
  <cp:contentStatus/>
</cp:coreProperties>
</file>