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色々\"/>
    </mc:Choice>
  </mc:AlternateContent>
  <xr:revisionPtr revIDLastSave="336" documentId="13_ncr:1_{93F5F60C-B3A0-4302-A0E8-205A2A5E5361}" xr6:coauthVersionLast="47" xr6:coauthVersionMax="47" xr10:uidLastSave="{6F74207C-D157-41C4-81D3-52A78EAF4272}"/>
  <bookViews>
    <workbookView xWindow="1170" yWindow="1170" windowWidth="21600" windowHeight="11385" xr2:uid="{00000000-000D-0000-FFFF-FFFF00000000}"/>
  </bookViews>
  <sheets>
    <sheet name="計算表" sheetId="1" r:id="rId1"/>
    <sheet name="理論値スコア" sheetId="5" r:id="rId2"/>
    <sheet name="リス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5" l="1"/>
  <c r="G21" i="5"/>
  <c r="E21" i="5"/>
  <c r="I12" i="5"/>
  <c r="G12" i="5"/>
  <c r="E12" i="5"/>
  <c r="L14" i="5" s="1"/>
  <c r="M14" i="5" s="1"/>
  <c r="L11" i="5"/>
  <c r="L9" i="5"/>
  <c r="L7" i="5"/>
  <c r="L5" i="5"/>
  <c r="L9" i="1"/>
  <c r="L5" i="1"/>
  <c r="L11" i="1"/>
  <c r="I21" i="1"/>
  <c r="G21" i="1"/>
  <c r="E21" i="1"/>
  <c r="I12" i="1"/>
  <c r="G12" i="1"/>
  <c r="E12" i="1"/>
  <c r="L7" i="1"/>
  <c r="L14" i="1"/>
  <c r="M14" i="1" s="1"/>
</calcChain>
</file>

<file path=xl/sharedStrings.xml><?xml version="1.0" encoding="utf-8"?>
<sst xmlns="http://schemas.openxmlformats.org/spreadsheetml/2006/main" count="207" uniqueCount="78">
  <si>
    <t>スターレイル　遺物スコア計算</t>
  </si>
  <si>
    <t>キャラ</t>
  </si>
  <si>
    <t>部位</t>
  </si>
  <si>
    <t>頭部</t>
  </si>
  <si>
    <t>手部</t>
  </si>
  <si>
    <t>胴体</t>
  </si>
  <si>
    <t>会心率</t>
  </si>
  <si>
    <t>種別</t>
  </si>
  <si>
    <t>数値</t>
  </si>
  <si>
    <t>メインステ</t>
  </si>
  <si>
    <t>会心ダメージ</t>
  </si>
  <si>
    <t>サブステ1</t>
  </si>
  <si>
    <t>サブステ2</t>
  </si>
  <si>
    <t>効果命中</t>
  </si>
  <si>
    <t>サブステ3</t>
  </si>
  <si>
    <t>サブステ4</t>
  </si>
  <si>
    <t>速度</t>
  </si>
  <si>
    <t>スコア</t>
  </si>
  <si>
    <t>脚部</t>
  </si>
  <si>
    <t>オーブ</t>
  </si>
  <si>
    <t>縄</t>
  </si>
  <si>
    <t>合計スコア</t>
  </si>
  <si>
    <t>～120：</t>
  </si>
  <si>
    <t>C</t>
  </si>
  <si>
    <t>～160：</t>
  </si>
  <si>
    <t>B</t>
  </si>
  <si>
    <t>～200：</t>
  </si>
  <si>
    <t>A</t>
  </si>
  <si>
    <t>～240：</t>
  </si>
  <si>
    <t>S</t>
  </si>
  <si>
    <t>241～：</t>
  </si>
  <si>
    <t>SS</t>
  </si>
  <si>
    <t>※会心率：数値 × 2</t>
  </si>
  <si>
    <t>　速度　：スコア外</t>
  </si>
  <si>
    <t>主人公(壊滅)</t>
  </si>
  <si>
    <t>HP（固定）</t>
  </si>
  <si>
    <t>攻撃力（固定）</t>
  </si>
  <si>
    <t>攻撃力（％）</t>
  </si>
  <si>
    <t>HP（％）</t>
  </si>
  <si>
    <t>属性与ダメージ</t>
  </si>
  <si>
    <t>サブステ</t>
  </si>
  <si>
    <t>符玄</t>
  </si>
  <si>
    <t>カフカ</t>
  </si>
  <si>
    <t>防御力（％）</t>
  </si>
  <si>
    <t>刃</t>
  </si>
  <si>
    <t>撃破特効</t>
  </si>
  <si>
    <t>羅刹</t>
  </si>
  <si>
    <t>EP回復効率</t>
  </si>
  <si>
    <t>防御力（固定）</t>
  </si>
  <si>
    <t>銀狼</t>
  </si>
  <si>
    <t>景元</t>
  </si>
  <si>
    <t>治癒量</t>
  </si>
  <si>
    <t>主人公(存護)</t>
  </si>
  <si>
    <t>姫子</t>
  </si>
  <si>
    <t>ヴェルト</t>
  </si>
  <si>
    <t>効果抵抗</t>
  </si>
  <si>
    <t>ブローニャ</t>
  </si>
  <si>
    <t>ジェパード</t>
  </si>
  <si>
    <t>クラーラ</t>
  </si>
  <si>
    <t>彦卿</t>
  </si>
  <si>
    <t>白露</t>
  </si>
  <si>
    <t>ゼーレ</t>
  </si>
  <si>
    <t>御空</t>
  </si>
  <si>
    <t>三月なのか</t>
  </si>
  <si>
    <t>丹恒</t>
  </si>
  <si>
    <t>アーラン</t>
  </si>
  <si>
    <t>アスター</t>
  </si>
  <si>
    <t>ヘルタ</t>
  </si>
  <si>
    <t>ナターシャ</t>
  </si>
  <si>
    <t>セーバル</t>
  </si>
  <si>
    <t>ペラ</t>
  </si>
  <si>
    <t>サンポ</t>
  </si>
  <si>
    <t>フック</t>
  </si>
  <si>
    <t>素裳</t>
  </si>
  <si>
    <t>青雀</t>
  </si>
  <si>
    <t>停雲</t>
  </si>
  <si>
    <t>ルカ</t>
  </si>
  <si>
    <t>リンクス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</si>
</sst>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b/>
      <sz val="11"/>
      <color rgb="FF0000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b/>
      <sz val="16"/>
      <color theme="0"/>
      <name val="游ゴシック"/>
      <family val="2"/>
      <scheme val="minor"/>
    </font>
    <font>
      <b/>
      <sz val="20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9" borderId="14" xfId="0" applyFill="1" applyBorder="1"/>
    <xf numFmtId="0" fontId="0" fillId="9" borderId="24" xfId="0" applyFill="1" applyBorder="1"/>
    <xf numFmtId="0" fontId="0" fillId="9" borderId="17" xfId="0" applyFill="1" applyBorder="1"/>
    <xf numFmtId="0" fontId="0" fillId="9" borderId="15" xfId="0" applyFill="1" applyBorder="1"/>
    <xf numFmtId="0" fontId="5" fillId="8" borderId="0" xfId="0" applyFont="1" applyFill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0" fillId="9" borderId="19" xfId="0" applyFill="1" applyBorder="1"/>
    <xf numFmtId="0" fontId="0" fillId="9" borderId="0" xfId="0" applyFill="1" applyAlignment="1">
      <alignment horizontal="right"/>
    </xf>
    <xf numFmtId="0" fontId="0" fillId="0" borderId="0" xfId="0" applyAlignment="1">
      <alignment horizontal="right"/>
    </xf>
    <xf numFmtId="0" fontId="2" fillId="9" borderId="0" xfId="0" applyFont="1" applyFill="1"/>
    <xf numFmtId="0" fontId="0" fillId="9" borderId="16" xfId="0" applyFill="1" applyBorder="1"/>
    <xf numFmtId="0" fontId="0" fillId="9" borderId="20" xfId="0" applyFill="1" applyBorder="1"/>
    <xf numFmtId="0" fontId="0" fillId="9" borderId="18" xfId="0" applyFill="1" applyBorder="1"/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2" fillId="9" borderId="20" xfId="0" applyFont="1" applyFill="1" applyBorder="1"/>
    <xf numFmtId="0" fontId="1" fillId="9" borderId="2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" fillId="7" borderId="32" xfId="0" applyFont="1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/>
    <xf numFmtId="0" fontId="0" fillId="0" borderId="33" xfId="0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E100FF"/>
      <color rgb="FFFF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N24"/>
  <sheetViews>
    <sheetView tabSelected="1" workbookViewId="0"/>
  </sheetViews>
  <sheetFormatPr defaultRowHeight="18.75"/>
  <cols>
    <col min="1" max="2" width="3" customWidth="1"/>
    <col min="3" max="3" width="15.25" customWidth="1"/>
    <col min="4" max="4" width="15.75" customWidth="1"/>
    <col min="6" max="6" width="15.75" customWidth="1"/>
    <col min="8" max="8" width="15.75" customWidth="1"/>
    <col min="11" max="11" width="14.875" customWidth="1"/>
    <col min="12" max="12" width="12.75" customWidth="1"/>
    <col min="14" max="15" width="3" customWidth="1"/>
  </cols>
  <sheetData>
    <row r="2" spans="2:14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2:14" ht="25.5">
      <c r="B3" s="26"/>
      <c r="C3" s="27" t="s">
        <v>0</v>
      </c>
      <c r="D3" s="28"/>
      <c r="E3" s="28"/>
      <c r="F3" s="28"/>
      <c r="G3" s="29"/>
      <c r="H3" s="29"/>
      <c r="I3" s="29"/>
      <c r="J3" s="29"/>
      <c r="K3" s="44" t="s">
        <v>1</v>
      </c>
      <c r="L3" s="43"/>
      <c r="M3" s="29"/>
      <c r="N3" s="30"/>
    </row>
    <row r="4" spans="2:14">
      <c r="B4" s="26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2:14">
      <c r="B5" s="26"/>
      <c r="C5" s="7" t="s">
        <v>2</v>
      </c>
      <c r="D5" s="58" t="s">
        <v>3</v>
      </c>
      <c r="E5" s="59"/>
      <c r="F5" s="58" t="s">
        <v>4</v>
      </c>
      <c r="G5" s="59"/>
      <c r="H5" s="58" t="s">
        <v>5</v>
      </c>
      <c r="I5" s="59"/>
      <c r="J5" s="29"/>
      <c r="K5" s="60" t="s">
        <v>6</v>
      </c>
      <c r="L5" s="61">
        <f>(SUMIF(D7:D11,"会心率",E7:E11) + SUMIF(F7:F11,"会心率",G7:G11) + SUMIF(H7:H11,"会心率",I7:I11) + SUMIF(D16:D20,"会心率",E16:E20) + SUMIF(F16:F20,"会心率",G16:G20) + SUMIF(H16:H20,"会心率",I16:I20)) / 100</f>
        <v>0</v>
      </c>
      <c r="M5" s="29"/>
      <c r="N5" s="30"/>
    </row>
    <row r="6" spans="2:14">
      <c r="B6" s="26"/>
      <c r="C6" s="8"/>
      <c r="D6" s="9" t="s">
        <v>7</v>
      </c>
      <c r="E6" s="9" t="s">
        <v>8</v>
      </c>
      <c r="F6" s="10" t="s">
        <v>7</v>
      </c>
      <c r="G6" s="10" t="s">
        <v>8</v>
      </c>
      <c r="H6" s="10" t="s">
        <v>7</v>
      </c>
      <c r="I6" s="10" t="s">
        <v>8</v>
      </c>
      <c r="J6" s="29"/>
      <c r="K6" s="55"/>
      <c r="L6" s="62"/>
      <c r="M6" s="29"/>
      <c r="N6" s="30"/>
    </row>
    <row r="7" spans="2:14">
      <c r="B7" s="26"/>
      <c r="C7" s="11" t="s">
        <v>9</v>
      </c>
      <c r="D7" s="37"/>
      <c r="E7" s="38"/>
      <c r="F7" s="39"/>
      <c r="G7" s="38"/>
      <c r="H7" s="39"/>
      <c r="I7" s="38"/>
      <c r="J7" s="29"/>
      <c r="K7" s="54" t="s">
        <v>10</v>
      </c>
      <c r="L7" s="56">
        <f>(SUMIF(D7:D11,"会心ダメージ",E7:E11) + SUMIF(F7:F11,"会心ダメージ",G7:G11) + SUMIF(H7:H11,"会心ダメージ",I7:I11) + SUMIF(D16:D20,"会心ダメージ",E16:E20) + SUMIF(F16:F20,"会心ダメージ",G16:G20) + SUMIF(H16:H20,"会心ダメージ",I16:I20)) / 100</f>
        <v>0</v>
      </c>
      <c r="M7" s="29"/>
      <c r="N7" s="30"/>
    </row>
    <row r="8" spans="2:14">
      <c r="B8" s="26"/>
      <c r="C8" s="3" t="s">
        <v>11</v>
      </c>
      <c r="D8" s="40"/>
      <c r="E8" s="41"/>
      <c r="F8" s="40"/>
      <c r="G8" s="41"/>
      <c r="H8" s="40"/>
      <c r="I8" s="41"/>
      <c r="J8" s="29"/>
      <c r="K8" s="55"/>
      <c r="L8" s="57"/>
      <c r="M8" s="29"/>
      <c r="N8" s="30"/>
    </row>
    <row r="9" spans="2:14">
      <c r="B9" s="26"/>
      <c r="C9" s="4" t="s">
        <v>12</v>
      </c>
      <c r="D9" s="40"/>
      <c r="E9" s="41"/>
      <c r="F9" s="40"/>
      <c r="G9" s="41"/>
      <c r="H9" s="40"/>
      <c r="I9" s="41"/>
      <c r="J9" s="29"/>
      <c r="K9" s="60" t="s">
        <v>13</v>
      </c>
      <c r="L9" s="61">
        <f>(SUMIF(D7:D11,"効果命中",E7:E11) + SUMIF(F7:F11,"効果命中",G7:G11) + SUMIF(H7:H11,"効果命中",I7:I11) + SUMIF(D16:D20,"効果命中",E16:E20) + SUMIF(F16:F20,"効果命中",G16:G20) + SUMIF(H16:H20,"効果命中",I16:I20)) / 100</f>
        <v>0</v>
      </c>
      <c r="M9" s="29"/>
      <c r="N9" s="30"/>
    </row>
    <row r="10" spans="2:14">
      <c r="B10" s="26"/>
      <c r="C10" s="4" t="s">
        <v>14</v>
      </c>
      <c r="D10" s="40"/>
      <c r="E10" s="41"/>
      <c r="F10" s="40"/>
      <c r="G10" s="41"/>
      <c r="H10" s="40"/>
      <c r="I10" s="41"/>
      <c r="J10" s="29"/>
      <c r="K10" s="55"/>
      <c r="L10" s="62"/>
      <c r="M10" s="29"/>
      <c r="N10" s="30"/>
    </row>
    <row r="11" spans="2:14">
      <c r="B11" s="26"/>
      <c r="C11" s="4" t="s">
        <v>15</v>
      </c>
      <c r="D11" s="40"/>
      <c r="E11" s="41"/>
      <c r="F11" s="40"/>
      <c r="G11" s="41"/>
      <c r="H11" s="40"/>
      <c r="I11" s="41"/>
      <c r="J11" s="29"/>
      <c r="K11" s="60" t="s">
        <v>16</v>
      </c>
      <c r="L11" s="72">
        <f>(SUMIF(D7:D11,"速度",E7:E11) + SUMIF(F7:F11,"速度",G7:G11) + SUMIF(H7:H11,"速度",I7:I11) + SUMIF(D16:D20,"速度",E16:E20) + SUMIF(F16:F20,"速度",G16:G20) + SUMIF(H16:H20,"速度",I16:I20))</f>
        <v>0</v>
      </c>
      <c r="M11" s="29"/>
      <c r="N11" s="30"/>
    </row>
    <row r="12" spans="2:14" ht="15" customHeight="1">
      <c r="B12" s="26"/>
      <c r="C12" s="6" t="s">
        <v>17</v>
      </c>
      <c r="D12" s="2"/>
      <c r="E12" s="16">
        <f>IF(D8="攻撃力（％）", E8, IF(D8="会心率", E8 * 2, IF(D8="会心ダメージ", E8, 0))) + IF(D9="攻撃力（％）", E9, IF(D9="会心率", E9 * 2, IF(D9="会心ダメージ", E9, 0))) + IF(D10="攻撃力（％）", E10, IF(D10="会心率", E10 * 2, IF(D10="会心ダメージ", E10, 0))) + IF(D11="攻撃力（％）", E11, IF(D11="会心率", E11 * 2, IF(D11="会心ダメージ", E11, 0)))</f>
        <v>0</v>
      </c>
      <c r="F12" s="15"/>
      <c r="G12" s="16">
        <f>IF(F8="攻撃力（％）", G8, IF(F8="会心率", G8 * 2, IF(F8="会心ダメージ", G8, 0))) + IF(F9="攻撃力（％）", G9, IF(F9="会心率", G9 * 2, IF(F9="会心ダメージ", G9, 0))) + IF(F10="攻撃力（％）", G10, IF(F10="会心率", G10 * 2, IF(F10="会心ダメージ", G10, 0))) + IF(F11="攻撃力（％）", G11, IF(F11="会心率", G11 * 2, IF(F11="会心ダメージ", G11, 0)))</f>
        <v>0</v>
      </c>
      <c r="H12" s="15"/>
      <c r="I12" s="16">
        <f>IF(H8="攻撃力（％）", I8, IF(H8="会心率", I8 * 2, IF(H8="会心ダメージ", I8, 0))) + IF(H9="攻撃力（％）", I9, IF(H9="会心率", I9 * 2, IF(H9="会心ダメージ", I9, 0))) + IF(H10="攻撃力（％）", I10, IF(H10="会心率", I10 * 2, IF(H10="会心ダメージ", I10, 0))) + IF(H11="攻撃力（％）", I11, IF(H11="会心率", I11 * 2, IF(H11="会心ダメージ", I11, 0)))</f>
        <v>0</v>
      </c>
      <c r="J12" s="29"/>
      <c r="K12" s="55"/>
      <c r="L12" s="73"/>
      <c r="M12" s="29"/>
      <c r="N12" s="30"/>
    </row>
    <row r="13" spans="2:14" ht="15" customHeight="1">
      <c r="B13" s="26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2:14" ht="15" customHeight="1">
      <c r="B14" s="26"/>
      <c r="C14" s="7" t="s">
        <v>2</v>
      </c>
      <c r="D14" s="58" t="s">
        <v>18</v>
      </c>
      <c r="E14" s="59"/>
      <c r="F14" s="58" t="s">
        <v>19</v>
      </c>
      <c r="G14" s="59"/>
      <c r="H14" s="58" t="s">
        <v>20</v>
      </c>
      <c r="I14" s="59"/>
      <c r="J14" s="29"/>
      <c r="K14" s="63" t="s">
        <v>21</v>
      </c>
      <c r="L14" s="66">
        <f>SUM(E12,G12,I12,E21,G21,I21)</f>
        <v>0</v>
      </c>
      <c r="M14" s="69" t="str">
        <f>IF(L14&lt;120, "C", IF(L14&lt;160, "B", IF(L14&lt;200, "A", IF(L14&lt;240, "S", "SS" ))))</f>
        <v>C</v>
      </c>
      <c r="N14" s="30"/>
    </row>
    <row r="15" spans="2:14" ht="18.75" customHeight="1">
      <c r="B15" s="26"/>
      <c r="C15" s="8"/>
      <c r="D15" s="9" t="s">
        <v>7</v>
      </c>
      <c r="E15" s="10" t="s">
        <v>8</v>
      </c>
      <c r="F15" s="10" t="s">
        <v>7</v>
      </c>
      <c r="G15" s="10" t="s">
        <v>8</v>
      </c>
      <c r="H15" s="10" t="s">
        <v>7</v>
      </c>
      <c r="I15" s="10" t="s">
        <v>8</v>
      </c>
      <c r="J15" s="29"/>
      <c r="K15" s="64"/>
      <c r="L15" s="67"/>
      <c r="M15" s="70"/>
      <c r="N15" s="30"/>
    </row>
    <row r="16" spans="2:14">
      <c r="B16" s="26"/>
      <c r="C16" s="11" t="s">
        <v>9</v>
      </c>
      <c r="D16" s="39"/>
      <c r="E16" s="38"/>
      <c r="F16" s="39"/>
      <c r="G16" s="38"/>
      <c r="H16" s="39"/>
      <c r="I16" s="38"/>
      <c r="J16" s="29"/>
      <c r="K16" s="65"/>
      <c r="L16" s="68"/>
      <c r="M16" s="71"/>
      <c r="N16" s="30"/>
    </row>
    <row r="17" spans="2:14">
      <c r="B17" s="26"/>
      <c r="C17" s="5" t="s">
        <v>11</v>
      </c>
      <c r="D17" s="40"/>
      <c r="E17" s="41"/>
      <c r="F17" s="40"/>
      <c r="G17" s="41"/>
      <c r="H17" s="40"/>
      <c r="I17" s="41"/>
      <c r="J17" s="29"/>
      <c r="K17" s="31"/>
      <c r="L17" s="29"/>
      <c r="M17" s="29"/>
      <c r="N17" s="30"/>
    </row>
    <row r="18" spans="2:14">
      <c r="B18" s="26"/>
      <c r="C18" s="5" t="s">
        <v>12</v>
      </c>
      <c r="D18" s="40"/>
      <c r="E18" s="41"/>
      <c r="F18" s="40"/>
      <c r="G18" s="41"/>
      <c r="H18" s="40"/>
      <c r="I18" s="41"/>
      <c r="J18" s="29"/>
      <c r="K18" s="31"/>
      <c r="L18" s="17" t="s">
        <v>22</v>
      </c>
      <c r="M18" s="18" t="s">
        <v>23</v>
      </c>
      <c r="N18" s="30"/>
    </row>
    <row r="19" spans="2:14">
      <c r="B19" s="26"/>
      <c r="C19" s="5" t="s">
        <v>14</v>
      </c>
      <c r="D19" s="40"/>
      <c r="E19" s="41"/>
      <c r="F19" s="40"/>
      <c r="G19" s="41"/>
      <c r="H19" s="40"/>
      <c r="I19" s="41"/>
      <c r="J19" s="29"/>
      <c r="K19" s="31"/>
      <c r="L19" s="19" t="s">
        <v>24</v>
      </c>
      <c r="M19" s="20" t="s">
        <v>25</v>
      </c>
      <c r="N19" s="30"/>
    </row>
    <row r="20" spans="2:14">
      <c r="B20" s="26"/>
      <c r="C20" s="5" t="s">
        <v>15</v>
      </c>
      <c r="D20" s="40"/>
      <c r="E20" s="41"/>
      <c r="F20" s="40"/>
      <c r="G20" s="41"/>
      <c r="H20" s="40"/>
      <c r="I20" s="41"/>
      <c r="J20" s="29"/>
      <c r="K20" s="32"/>
      <c r="L20" s="19" t="s">
        <v>26</v>
      </c>
      <c r="M20" s="20" t="s">
        <v>27</v>
      </c>
      <c r="N20" s="30"/>
    </row>
    <row r="21" spans="2:14">
      <c r="B21" s="26"/>
      <c r="C21" s="6" t="s">
        <v>17</v>
      </c>
      <c r="D21" s="1"/>
      <c r="E21" s="16">
        <f>IF(D17="攻撃力（％）", E17, IF(D17="会心率", E17 * 2, IF(D17="会心ダメージ", E17, 0))) + IF(D18="攻撃力（％）", E18, IF(D18="会心率", E18 * 2, IF(D18="会心ダメージ", E18, 0))) + IF(D19="攻撃力（％）", E19, IF(D19="会心率", E19 * 2, IF(D19="会心ダメージ", E19, 0))) + IF(D20="攻撃力（％）", E20, IF(D20="会心率", E20 * 2, IF(D20="会心ダメージ", E20, 0)))</f>
        <v>0</v>
      </c>
      <c r="F21" s="1"/>
      <c r="G21" s="16">
        <f>IF(F17="攻撃力（％）", G17, IF(F17="会心率", G17 * 2, IF(F17="会心ダメージ", G17, 0))) + IF(F18="攻撃力（％）", G18, IF(F18="会心率", G18 * 2, IF(F18="会心ダメージ", G18, 0))) + IF(F19="攻撃力（％）", G19, IF(F19="会心率", G19 * 2, IF(F19="会心ダメージ", G19, 0))) + IF(F20="攻撃力（％）", G20, IF(F20="会心率", G20 * 2, IF(F20="会心ダメージ", G20, 0)))</f>
        <v>0</v>
      </c>
      <c r="H21" s="1"/>
      <c r="I21" s="16">
        <f>IF(H17="攻撃力（％）", I17, IF(H17="会心率", I17 * 2, IF(H17="会心ダメージ", I17, 0))) + IF(H18="攻撃力（％）", I18, IF(H18="会心率", I18 * 2, IF(H18="会心ダメージ", I18, 0))) + IF(H19="攻撃力（％）", I19, IF(H19="会心率", I19 * 2, IF(H19="会心ダメージ", I19, 0))) + IF(H20="攻撃力（％）", I20, IF(H20="会心率", I20 * 2, IF(H20="会心ダメージ", I20, 0)))</f>
        <v>0</v>
      </c>
      <c r="J21" s="29"/>
      <c r="K21" s="29"/>
      <c r="L21" s="19" t="s">
        <v>28</v>
      </c>
      <c r="M21" s="20" t="s">
        <v>29</v>
      </c>
      <c r="N21" s="30"/>
    </row>
    <row r="22" spans="2:14">
      <c r="B22" s="26"/>
      <c r="C22" s="29"/>
      <c r="D22" s="29"/>
      <c r="E22" s="29"/>
      <c r="F22" s="29"/>
      <c r="G22" s="29"/>
      <c r="H22" s="29"/>
      <c r="I22" s="29"/>
      <c r="J22" s="29"/>
      <c r="K22" s="33"/>
      <c r="L22" s="21" t="s">
        <v>30</v>
      </c>
      <c r="M22" s="22" t="s">
        <v>31</v>
      </c>
      <c r="N22" s="30"/>
    </row>
    <row r="23" spans="2:14">
      <c r="B23" s="26"/>
      <c r="C23" s="29"/>
      <c r="D23" s="29"/>
      <c r="E23" s="29"/>
      <c r="F23" s="29"/>
      <c r="G23" s="29"/>
      <c r="H23" s="29"/>
      <c r="I23" s="29"/>
      <c r="J23" s="29"/>
      <c r="K23" s="33"/>
      <c r="L23" s="33" t="s">
        <v>32</v>
      </c>
      <c r="M23" s="29"/>
      <c r="N23" s="30"/>
    </row>
    <row r="24" spans="2:14"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42" t="s">
        <v>33</v>
      </c>
      <c r="M24" s="35"/>
      <c r="N24" s="36"/>
    </row>
  </sheetData>
  <sheetProtection sheet="1" objects="1" scenarios="1"/>
  <protectedRanges>
    <protectedRange sqref="L3" name="範囲1"/>
  </protectedRanges>
  <mergeCells count="17">
    <mergeCell ref="K14:K16"/>
    <mergeCell ref="L14:L16"/>
    <mergeCell ref="M14:M16"/>
    <mergeCell ref="K11:K12"/>
    <mergeCell ref="L11:L12"/>
    <mergeCell ref="D5:E5"/>
    <mergeCell ref="F5:G5"/>
    <mergeCell ref="H5:I5"/>
    <mergeCell ref="H14:I14"/>
    <mergeCell ref="F14:G14"/>
    <mergeCell ref="D14:E14"/>
    <mergeCell ref="L9:L10"/>
    <mergeCell ref="L7:L8"/>
    <mergeCell ref="K7:K8"/>
    <mergeCell ref="K5:K6"/>
    <mergeCell ref="L5:L6"/>
    <mergeCell ref="K9:K10"/>
  </mergeCells>
  <phoneticPr fontId="7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8A21E3C-DF41-43EF-99C2-DBE70DE8C8C0}">
          <x14:formula1>
            <xm:f>リスト!$B$3:$B$14</xm:f>
          </x14:formula1>
          <xm:sqref>D7</xm:sqref>
        </x14:dataValidation>
        <x14:dataValidation type="list" allowBlank="1" showInputMessage="1" showErrorMessage="1" xr:uid="{E359B542-5A03-4B2B-BAA6-2782165226A4}">
          <x14:formula1>
            <xm:f>リスト!$C$3:$C$14</xm:f>
          </x14:formula1>
          <xm:sqref>F7</xm:sqref>
        </x14:dataValidation>
        <x14:dataValidation type="list" allowBlank="1" showInputMessage="1" showErrorMessage="1" xr:uid="{E5CBDADA-CC31-4498-935D-AA4E3F82339A}">
          <x14:formula1>
            <xm:f>リスト!$E$3:$E$14</xm:f>
          </x14:formula1>
          <xm:sqref>D16</xm:sqref>
        </x14:dataValidation>
        <x14:dataValidation type="list" allowBlank="1" showInputMessage="1" showErrorMessage="1" xr:uid="{51CEF021-6F45-4B84-8F05-0FFEBEF7198E}">
          <x14:formula1>
            <xm:f>リスト!$F$3:$F$14</xm:f>
          </x14:formula1>
          <xm:sqref>F16</xm:sqref>
        </x14:dataValidation>
        <x14:dataValidation type="list" allowBlank="1" showInputMessage="1" showErrorMessage="1" xr:uid="{A87B6C3A-2345-4C32-9A1A-5A62E5335EA3}">
          <x14:formula1>
            <xm:f>リスト!$G$3:$G$14</xm:f>
          </x14:formula1>
          <xm:sqref>H16</xm:sqref>
        </x14:dataValidation>
        <x14:dataValidation type="list" allowBlank="1" showInputMessage="1" showErrorMessage="1" xr:uid="{24E015E1-8FC3-4942-9BA9-B5356734B218}">
          <x14:formula1>
            <xm:f>リスト!$H$3:$H$14</xm:f>
          </x14:formula1>
          <xm:sqref>D8:D11 F17:F20 F8:F11 H8:H11 D17:D20 H17:H20</xm:sqref>
        </x14:dataValidation>
        <x14:dataValidation type="list" allowBlank="1" showInputMessage="1" showErrorMessage="1" xr:uid="{2C2936C0-D662-4184-B325-6324D5F90D4C}">
          <x14:formula1>
            <xm:f>リスト!$D$3:$D14</xm:f>
          </x14:formula1>
          <xm:sqref>H7</xm:sqref>
        </x14:dataValidation>
        <x14:dataValidation type="list" allowBlank="1" showInputMessage="1" showErrorMessage="1" xr:uid="{92014E1F-CA2A-4A4F-9D8A-33972ABB271C}">
          <x14:formula1>
            <xm:f>リスト!$I$3:$I34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B125-FBB6-40F5-A304-9DAEB61F9558}">
  <sheetPr>
    <tabColor rgb="FFFFC2C2"/>
  </sheetPr>
  <dimension ref="B2:N24"/>
  <sheetViews>
    <sheetView workbookViewId="0"/>
  </sheetViews>
  <sheetFormatPr defaultRowHeight="18.75"/>
  <cols>
    <col min="1" max="2" width="3" customWidth="1"/>
    <col min="3" max="3" width="15.25" customWidth="1"/>
    <col min="4" max="4" width="15.75" customWidth="1"/>
    <col min="6" max="6" width="15.75" customWidth="1"/>
    <col min="8" max="8" width="15.75" customWidth="1"/>
    <col min="11" max="11" width="14.875" customWidth="1"/>
    <col min="12" max="12" width="12.75" customWidth="1"/>
    <col min="14" max="15" width="3" customWidth="1"/>
  </cols>
  <sheetData>
    <row r="2" spans="2:14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2:14" ht="25.5">
      <c r="B3" s="26"/>
      <c r="C3" s="27" t="s">
        <v>0</v>
      </c>
      <c r="D3" s="28"/>
      <c r="E3" s="28"/>
      <c r="F3" s="28"/>
      <c r="G3" s="29"/>
      <c r="H3" s="29"/>
      <c r="I3" s="29"/>
      <c r="J3" s="29"/>
      <c r="K3" s="44" t="s">
        <v>1</v>
      </c>
      <c r="L3" s="43" t="s">
        <v>34</v>
      </c>
      <c r="M3" s="29"/>
      <c r="N3" s="30"/>
    </row>
    <row r="4" spans="2:14">
      <c r="B4" s="26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2:14">
      <c r="B5" s="26"/>
      <c r="C5" s="7" t="s">
        <v>2</v>
      </c>
      <c r="D5" s="58" t="s">
        <v>3</v>
      </c>
      <c r="E5" s="59"/>
      <c r="F5" s="58" t="s">
        <v>4</v>
      </c>
      <c r="G5" s="59"/>
      <c r="H5" s="58" t="s">
        <v>5</v>
      </c>
      <c r="I5" s="59"/>
      <c r="J5" s="29"/>
      <c r="K5" s="60" t="s">
        <v>6</v>
      </c>
      <c r="L5" s="61">
        <f>(SUMIF(D7:D11,"会心率",E7:E11) + SUMIF(F7:F11,"会心率",G7:G11) + SUMIF(H7:H11,"会心率",I7:I11) + SUMIF(D16:D20,"会心率",E16:E20) + SUMIF(F16:F20,"会心率",G16:G20) + SUMIF(H16:H20,"会心率",I16:I20)) / 100</f>
        <v>0.80400000000000005</v>
      </c>
      <c r="M5" s="29"/>
      <c r="N5" s="30"/>
    </row>
    <row r="6" spans="2:14">
      <c r="B6" s="26"/>
      <c r="C6" s="8"/>
      <c r="D6" s="9" t="s">
        <v>7</v>
      </c>
      <c r="E6" s="9" t="s">
        <v>8</v>
      </c>
      <c r="F6" s="10" t="s">
        <v>7</v>
      </c>
      <c r="G6" s="10" t="s">
        <v>8</v>
      </c>
      <c r="H6" s="10" t="s">
        <v>7</v>
      </c>
      <c r="I6" s="10" t="s">
        <v>8</v>
      </c>
      <c r="J6" s="29"/>
      <c r="K6" s="55"/>
      <c r="L6" s="62"/>
      <c r="M6" s="29"/>
      <c r="N6" s="30"/>
    </row>
    <row r="7" spans="2:14">
      <c r="B7" s="26"/>
      <c r="C7" s="11" t="s">
        <v>9</v>
      </c>
      <c r="D7" s="37" t="s">
        <v>35</v>
      </c>
      <c r="E7" s="38">
        <v>705</v>
      </c>
      <c r="F7" s="39" t="s">
        <v>36</v>
      </c>
      <c r="G7" s="38">
        <v>293</v>
      </c>
      <c r="H7" s="39" t="s">
        <v>6</v>
      </c>
      <c r="I7" s="38">
        <v>32.4</v>
      </c>
      <c r="J7" s="29"/>
      <c r="K7" s="54" t="s">
        <v>10</v>
      </c>
      <c r="L7" s="56">
        <f>(SUMIF(D7:D11,"会心ダメージ",E7:E11) + SUMIF(F7:F11,"会心ダメージ",G7:G11) + SUMIF(H7:H11,"会心ダメージ",I7:I11) + SUMIF(D16:D20,"会心ダメージ",E16:E20) + SUMIF(F16:F20,"会心ダメージ",G16:G20) + SUMIF(H16:H20,"会心ダメージ",I16:I20)) / 100</f>
        <v>1.6640000000000001</v>
      </c>
      <c r="M7" s="29"/>
      <c r="N7" s="30"/>
    </row>
    <row r="8" spans="2:14">
      <c r="B8" s="26"/>
      <c r="C8" s="3" t="s">
        <v>11</v>
      </c>
      <c r="D8" s="40" t="s">
        <v>37</v>
      </c>
      <c r="E8" s="41">
        <v>4.3</v>
      </c>
      <c r="F8" s="40" t="s">
        <v>37</v>
      </c>
      <c r="G8" s="41">
        <v>4.3</v>
      </c>
      <c r="H8" s="40" t="s">
        <v>37</v>
      </c>
      <c r="I8" s="41">
        <v>4.3</v>
      </c>
      <c r="J8" s="29"/>
      <c r="K8" s="55"/>
      <c r="L8" s="57"/>
      <c r="M8" s="29"/>
      <c r="N8" s="30"/>
    </row>
    <row r="9" spans="2:14">
      <c r="B9" s="26"/>
      <c r="C9" s="4" t="s">
        <v>12</v>
      </c>
      <c r="D9" s="40" t="s">
        <v>6</v>
      </c>
      <c r="E9" s="41">
        <v>3.2</v>
      </c>
      <c r="F9" s="40" t="s">
        <v>6</v>
      </c>
      <c r="G9" s="41">
        <v>3.2</v>
      </c>
      <c r="H9" s="40" t="s">
        <v>16</v>
      </c>
      <c r="I9" s="41">
        <v>2</v>
      </c>
      <c r="J9" s="29"/>
      <c r="K9" s="60" t="s">
        <v>13</v>
      </c>
      <c r="L9" s="61">
        <f>(SUMIF(D7:D11,"効果命中",E7:E11) + SUMIF(F7:F11,"効果命中",G7:G11) + SUMIF(H7:H11,"効果命中",I7:I11) + SUMIF(D16:D20,"効果命中",E16:E20) + SUMIF(F16:F20,"効果命中",G16:G20) + SUMIF(H16:H20,"効果命中",I16:I20)) / 100</f>
        <v>0</v>
      </c>
      <c r="M9" s="29"/>
      <c r="N9" s="30"/>
    </row>
    <row r="10" spans="2:14">
      <c r="B10" s="26"/>
      <c r="C10" s="4" t="s">
        <v>14</v>
      </c>
      <c r="D10" s="40" t="s">
        <v>10</v>
      </c>
      <c r="E10" s="41">
        <v>38.4</v>
      </c>
      <c r="F10" s="40" t="s">
        <v>10</v>
      </c>
      <c r="G10" s="41">
        <v>38.4</v>
      </c>
      <c r="H10" s="40" t="s">
        <v>10</v>
      </c>
      <c r="I10" s="41">
        <v>38.4</v>
      </c>
      <c r="J10" s="29"/>
      <c r="K10" s="55"/>
      <c r="L10" s="62"/>
      <c r="M10" s="29"/>
      <c r="N10" s="30"/>
    </row>
    <row r="11" spans="2:14">
      <c r="B11" s="26"/>
      <c r="C11" s="4" t="s">
        <v>15</v>
      </c>
      <c r="D11" s="40" t="s">
        <v>16</v>
      </c>
      <c r="E11" s="41">
        <v>2</v>
      </c>
      <c r="F11" s="40" t="s">
        <v>16</v>
      </c>
      <c r="G11" s="41">
        <v>2</v>
      </c>
      <c r="H11" s="40" t="s">
        <v>38</v>
      </c>
      <c r="I11" s="41">
        <v>4.3</v>
      </c>
      <c r="J11" s="29"/>
      <c r="K11" s="60" t="s">
        <v>16</v>
      </c>
      <c r="L11" s="72">
        <f>(SUMIF(D7:D11,"速度",E7:E11) + SUMIF(F7:F11,"速度",G7:G11) + SUMIF(H7:H11,"速度",I7:I11) + SUMIF(D16:D20,"速度",E16:E20) + SUMIF(F16:F20,"速度",G16:G20) + SUMIF(H16:H20,"速度",I16:I20))</f>
        <v>35</v>
      </c>
      <c r="M11" s="29"/>
      <c r="N11" s="30"/>
    </row>
    <row r="12" spans="2:14" ht="15" customHeight="1">
      <c r="B12" s="26"/>
      <c r="C12" s="6" t="s">
        <v>17</v>
      </c>
      <c r="D12" s="2"/>
      <c r="E12" s="16">
        <f>IF(D8="攻撃力（％）", E8, IF(D8="会心率", E8 * 2, IF(D8="会心ダメージ", E8, 0))) + IF(D9="攻撃力（％）", E9, IF(D9="会心率", E9 * 2, IF(D9="会心ダメージ", E9, 0))) + IF(D10="攻撃力（％）", E10, IF(D10="会心率", E10 * 2, IF(D10="会心ダメージ", E10, 0))) + IF(D11="攻撃力（％）", E11, IF(D11="会心率", E11 * 2, IF(D11="会心ダメージ", E11, 0)))</f>
        <v>49.099999999999994</v>
      </c>
      <c r="F12" s="15"/>
      <c r="G12" s="16">
        <f>IF(F8="攻撃力（％）", G8, IF(F8="会心率", G8 * 2, IF(F8="会心ダメージ", G8, 0))) + IF(F9="攻撃力（％）", G9, IF(F9="会心率", G9 * 2, IF(F9="会心ダメージ", G9, 0))) + IF(F10="攻撃力（％）", G10, IF(F10="会心率", G10 * 2, IF(F10="会心ダメージ", G10, 0))) + IF(F11="攻撃力（％）", G11, IF(F11="会心率", G11 * 2, IF(F11="会心ダメージ", G11, 0)))</f>
        <v>49.099999999999994</v>
      </c>
      <c r="H12" s="15"/>
      <c r="I12" s="16">
        <f>IF(H8="攻撃力（％）", I8, IF(H8="会心率", I8 * 2, IF(H8="会心ダメージ", I8, 0))) + IF(H9="攻撃力（％）", I9, IF(H9="会心率", I9 * 2, IF(H9="会心ダメージ", I9, 0))) + IF(H10="攻撃力（％）", I10, IF(H10="会心率", I10 * 2, IF(H10="会心ダメージ", I10, 0))) + IF(H11="攻撃力（％）", I11, IF(H11="会心率", I11 * 2, IF(H11="会心ダメージ", I11, 0)))</f>
        <v>42.699999999999996</v>
      </c>
      <c r="J12" s="29"/>
      <c r="K12" s="55"/>
      <c r="L12" s="73"/>
      <c r="M12" s="29"/>
      <c r="N12" s="30"/>
    </row>
    <row r="13" spans="2:14" ht="15" customHeight="1">
      <c r="B13" s="26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2:14" ht="15" customHeight="1">
      <c r="B14" s="26"/>
      <c r="C14" s="7" t="s">
        <v>2</v>
      </c>
      <c r="D14" s="58" t="s">
        <v>18</v>
      </c>
      <c r="E14" s="59"/>
      <c r="F14" s="58" t="s">
        <v>19</v>
      </c>
      <c r="G14" s="59"/>
      <c r="H14" s="58" t="s">
        <v>20</v>
      </c>
      <c r="I14" s="59"/>
      <c r="J14" s="29"/>
      <c r="K14" s="63" t="s">
        <v>21</v>
      </c>
      <c r="L14" s="66">
        <f>SUM(E12,G12,I12,E21,G21,I21)</f>
        <v>283.89999999999998</v>
      </c>
      <c r="M14" s="69" t="str">
        <f>IF(L14&lt;120, "C", IF(L14&lt;160, "B", IF(L14&lt;200, "A", IF(L14&lt;240, "S", "SS" ))))</f>
        <v>SS</v>
      </c>
      <c r="N14" s="30"/>
    </row>
    <row r="15" spans="2:14" ht="18.75" customHeight="1">
      <c r="B15" s="26"/>
      <c r="C15" s="8"/>
      <c r="D15" s="9" t="s">
        <v>7</v>
      </c>
      <c r="E15" s="10" t="s">
        <v>8</v>
      </c>
      <c r="F15" s="10" t="s">
        <v>7</v>
      </c>
      <c r="G15" s="10" t="s">
        <v>8</v>
      </c>
      <c r="H15" s="10" t="s">
        <v>7</v>
      </c>
      <c r="I15" s="10" t="s">
        <v>8</v>
      </c>
      <c r="J15" s="29"/>
      <c r="K15" s="64"/>
      <c r="L15" s="67"/>
      <c r="M15" s="70"/>
      <c r="N15" s="30"/>
    </row>
    <row r="16" spans="2:14">
      <c r="B16" s="26"/>
      <c r="C16" s="11" t="s">
        <v>9</v>
      </c>
      <c r="D16" s="39" t="s">
        <v>16</v>
      </c>
      <c r="E16" s="38">
        <v>25</v>
      </c>
      <c r="F16" s="39" t="s">
        <v>39</v>
      </c>
      <c r="G16" s="38">
        <v>38.799999999999997</v>
      </c>
      <c r="H16" s="39" t="s">
        <v>37</v>
      </c>
      <c r="I16" s="38">
        <v>43.2</v>
      </c>
      <c r="J16" s="29"/>
      <c r="K16" s="65"/>
      <c r="L16" s="68"/>
      <c r="M16" s="71"/>
      <c r="N16" s="30"/>
    </row>
    <row r="17" spans="2:14">
      <c r="B17" s="26"/>
      <c r="C17" s="5" t="s">
        <v>11</v>
      </c>
      <c r="D17" s="40" t="s">
        <v>37</v>
      </c>
      <c r="E17" s="41">
        <v>4.3</v>
      </c>
      <c r="F17" s="40" t="s">
        <v>37</v>
      </c>
      <c r="G17" s="41">
        <v>4.3</v>
      </c>
      <c r="H17" s="40" t="s">
        <v>16</v>
      </c>
      <c r="I17" s="41">
        <v>2</v>
      </c>
      <c r="J17" s="29"/>
      <c r="K17" s="31"/>
      <c r="L17" s="29"/>
      <c r="M17" s="29"/>
      <c r="N17" s="30"/>
    </row>
    <row r="18" spans="2:14">
      <c r="B18" s="26"/>
      <c r="C18" s="5" t="s">
        <v>12</v>
      </c>
      <c r="D18" s="40" t="s">
        <v>6</v>
      </c>
      <c r="E18" s="41">
        <v>19.2</v>
      </c>
      <c r="F18" s="40" t="s">
        <v>6</v>
      </c>
      <c r="G18" s="41">
        <v>19.2</v>
      </c>
      <c r="H18" s="40" t="s">
        <v>6</v>
      </c>
      <c r="I18" s="41">
        <v>3.2</v>
      </c>
      <c r="J18" s="29"/>
      <c r="K18" s="31"/>
      <c r="L18" s="17" t="s">
        <v>22</v>
      </c>
      <c r="M18" s="18" t="s">
        <v>23</v>
      </c>
      <c r="N18" s="30"/>
    </row>
    <row r="19" spans="2:14">
      <c r="B19" s="26"/>
      <c r="C19" s="5" t="s">
        <v>14</v>
      </c>
      <c r="D19" s="40" t="s">
        <v>10</v>
      </c>
      <c r="E19" s="41">
        <v>6.4</v>
      </c>
      <c r="F19" s="40" t="s">
        <v>10</v>
      </c>
      <c r="G19" s="41">
        <v>6.4</v>
      </c>
      <c r="H19" s="40" t="s">
        <v>10</v>
      </c>
      <c r="I19" s="41">
        <v>38.4</v>
      </c>
      <c r="J19" s="29"/>
      <c r="K19" s="31"/>
      <c r="L19" s="19" t="s">
        <v>24</v>
      </c>
      <c r="M19" s="20" t="s">
        <v>25</v>
      </c>
      <c r="N19" s="30"/>
    </row>
    <row r="20" spans="2:14">
      <c r="B20" s="26"/>
      <c r="C20" s="5" t="s">
        <v>15</v>
      </c>
      <c r="D20" s="40" t="s">
        <v>38</v>
      </c>
      <c r="E20" s="41">
        <v>4.3</v>
      </c>
      <c r="F20" s="40" t="s">
        <v>16</v>
      </c>
      <c r="G20" s="41">
        <v>2</v>
      </c>
      <c r="H20" s="40" t="s">
        <v>38</v>
      </c>
      <c r="I20" s="41">
        <v>4.3</v>
      </c>
      <c r="J20" s="29"/>
      <c r="K20" s="32"/>
      <c r="L20" s="19" t="s">
        <v>26</v>
      </c>
      <c r="M20" s="20" t="s">
        <v>27</v>
      </c>
      <c r="N20" s="30"/>
    </row>
    <row r="21" spans="2:14">
      <c r="B21" s="26"/>
      <c r="C21" s="6" t="s">
        <v>17</v>
      </c>
      <c r="D21" s="1"/>
      <c r="E21" s="16">
        <f>IF(D17="攻撃力（％）", E17, IF(D17="会心率", E17 * 2, IF(D17="会心ダメージ", E17, 0))) + IF(D18="攻撃力（％）", E18, IF(D18="会心率", E18 * 2, IF(D18="会心ダメージ", E18, 0))) + IF(D19="攻撃力（％）", E19, IF(D19="会心率", E19 * 2, IF(D19="会心ダメージ", E19, 0))) + IF(D20="攻撃力（％）", E20, IF(D20="会心率", E20 * 2, IF(D20="会心ダメージ", E20, 0)))</f>
        <v>49.099999999999994</v>
      </c>
      <c r="F21" s="1"/>
      <c r="G21" s="16">
        <f>IF(F17="攻撃力（％）", G17, IF(F17="会心率", G17 * 2, IF(F17="会心ダメージ", G17, 0))) + IF(F18="攻撃力（％）", G18, IF(F18="会心率", G18 * 2, IF(F18="会心ダメージ", G18, 0))) + IF(F19="攻撃力（％）", G19, IF(F19="会心率", G19 * 2, IF(F19="会心ダメージ", G19, 0))) + IF(F20="攻撃力（％）", G20, IF(F20="会心率", G20 * 2, IF(F20="会心ダメージ", G20, 0)))</f>
        <v>49.099999999999994</v>
      </c>
      <c r="H21" s="1"/>
      <c r="I21" s="16">
        <f>IF(H17="攻撃力（％）", I17, IF(H17="会心率", I17 * 2, IF(H17="会心ダメージ", I17, 0))) + IF(H18="攻撃力（％）", I18, IF(H18="会心率", I18 * 2, IF(H18="会心ダメージ", I18, 0))) + IF(H19="攻撃力（％）", I19, IF(H19="会心率", I19 * 2, IF(H19="会心ダメージ", I19, 0))) + IF(H20="攻撃力（％）", I20, IF(H20="会心率", I20 * 2, IF(H20="会心ダメージ", I20, 0)))</f>
        <v>44.8</v>
      </c>
      <c r="J21" s="29"/>
      <c r="K21" s="29"/>
      <c r="L21" s="19" t="s">
        <v>28</v>
      </c>
      <c r="M21" s="20" t="s">
        <v>29</v>
      </c>
      <c r="N21" s="30"/>
    </row>
    <row r="22" spans="2:14">
      <c r="B22" s="26"/>
      <c r="C22" s="29"/>
      <c r="D22" s="29"/>
      <c r="E22" s="29"/>
      <c r="F22" s="29"/>
      <c r="G22" s="29"/>
      <c r="H22" s="29"/>
      <c r="I22" s="29"/>
      <c r="J22" s="29"/>
      <c r="K22" s="33"/>
      <c r="L22" s="21" t="s">
        <v>30</v>
      </c>
      <c r="M22" s="22" t="s">
        <v>31</v>
      </c>
      <c r="N22" s="30"/>
    </row>
    <row r="23" spans="2:14">
      <c r="B23" s="26"/>
      <c r="C23" s="29"/>
      <c r="D23" s="29"/>
      <c r="E23" s="29"/>
      <c r="F23" s="29"/>
      <c r="G23" s="29"/>
      <c r="H23" s="29"/>
      <c r="I23" s="29"/>
      <c r="J23" s="29"/>
      <c r="K23" s="33"/>
      <c r="L23" s="33" t="s">
        <v>32</v>
      </c>
      <c r="M23" s="29"/>
      <c r="N23" s="30"/>
    </row>
    <row r="24" spans="2:14"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42" t="s">
        <v>33</v>
      </c>
      <c r="M24" s="35"/>
      <c r="N24" s="36"/>
    </row>
  </sheetData>
  <sheetProtection sheet="1" objects="1" scenarios="1"/>
  <protectedRanges>
    <protectedRange sqref="L3" name="範囲1"/>
  </protectedRanges>
  <mergeCells count="17">
    <mergeCell ref="K7:K8"/>
    <mergeCell ref="L7:L8"/>
    <mergeCell ref="D5:E5"/>
    <mergeCell ref="F5:G5"/>
    <mergeCell ref="H5:I5"/>
    <mergeCell ref="K5:K6"/>
    <mergeCell ref="L5:L6"/>
    <mergeCell ref="D14:E14"/>
    <mergeCell ref="F14:G14"/>
    <mergeCell ref="H14:I14"/>
    <mergeCell ref="K14:K16"/>
    <mergeCell ref="L14:L16"/>
    <mergeCell ref="M14:M16"/>
    <mergeCell ref="K9:K10"/>
    <mergeCell ref="L9:L10"/>
    <mergeCell ref="K11:K12"/>
    <mergeCell ref="L11:L12"/>
  </mergeCells>
  <phoneticPr fontId="7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7384A84-C354-476A-A49B-B67718F9D0E1}">
          <x14:formula1>
            <xm:f>リスト!$I$3:$I34</xm:f>
          </x14:formula1>
          <xm:sqref>L3</xm:sqref>
        </x14:dataValidation>
        <x14:dataValidation type="list" allowBlank="1" showInputMessage="1" showErrorMessage="1" xr:uid="{8FE64994-BFC0-41D0-ABF2-784E1D5DC098}">
          <x14:formula1>
            <xm:f>リスト!$D$3:$D14</xm:f>
          </x14:formula1>
          <xm:sqref>H7</xm:sqref>
        </x14:dataValidation>
        <x14:dataValidation type="list" allowBlank="1" showInputMessage="1" showErrorMessage="1" xr:uid="{67EFF5BB-BF33-4021-8B7F-18760CBA158C}">
          <x14:formula1>
            <xm:f>リスト!$H$3:$H$14</xm:f>
          </x14:formula1>
          <xm:sqref>D8:D11 F17:F20 F8:F11 H8:H11 D17:D20 H17:H20</xm:sqref>
        </x14:dataValidation>
        <x14:dataValidation type="list" allowBlank="1" showInputMessage="1" showErrorMessage="1" xr:uid="{D1D4C47E-1A07-463F-A641-FABCA922F862}">
          <x14:formula1>
            <xm:f>リスト!$G$3:$G$14</xm:f>
          </x14:formula1>
          <xm:sqref>H16</xm:sqref>
        </x14:dataValidation>
        <x14:dataValidation type="list" allowBlank="1" showInputMessage="1" showErrorMessage="1" xr:uid="{D9AD6B1F-A19C-407A-BD64-3928B537F2FD}">
          <x14:formula1>
            <xm:f>リスト!$F$3:$F$14</xm:f>
          </x14:formula1>
          <xm:sqref>F16</xm:sqref>
        </x14:dataValidation>
        <x14:dataValidation type="list" allowBlank="1" showInputMessage="1" showErrorMessage="1" xr:uid="{C2B46585-1ACB-41E5-A25A-0AF2B70808C4}">
          <x14:formula1>
            <xm:f>リスト!$E$3:$E$14</xm:f>
          </x14:formula1>
          <xm:sqref>D16</xm:sqref>
        </x14:dataValidation>
        <x14:dataValidation type="list" allowBlank="1" showInputMessage="1" showErrorMessage="1" xr:uid="{60EC78DD-6F10-4FEA-ABAF-7FBD8A40592A}">
          <x14:formula1>
            <xm:f>リスト!$C$3:$C$14</xm:f>
          </x14:formula1>
          <xm:sqref>F7</xm:sqref>
        </x14:dataValidation>
        <x14:dataValidation type="list" allowBlank="1" showInputMessage="1" showErrorMessage="1" xr:uid="{2CA989F0-7824-4AE4-8BF2-7AA9BE357435}">
          <x14:formula1>
            <xm:f>リスト!$B$3:$B$14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FAA7-D96F-44BA-8941-CF78ACA4E697}">
  <sheetPr>
    <tabColor rgb="FF92D050"/>
  </sheetPr>
  <dimension ref="B2:I43"/>
  <sheetViews>
    <sheetView workbookViewId="0"/>
  </sheetViews>
  <sheetFormatPr defaultRowHeight="18.75"/>
  <cols>
    <col min="1" max="1" width="3" customWidth="1"/>
    <col min="2" max="8" width="16.75" customWidth="1"/>
    <col min="9" max="9" width="14.25" bestFit="1" customWidth="1"/>
  </cols>
  <sheetData>
    <row r="2" spans="2:9">
      <c r="B2" s="45" t="s">
        <v>3</v>
      </c>
      <c r="C2" s="45" t="s">
        <v>4</v>
      </c>
      <c r="D2" s="45" t="s">
        <v>5</v>
      </c>
      <c r="E2" s="45" t="s">
        <v>18</v>
      </c>
      <c r="F2" s="45" t="s">
        <v>19</v>
      </c>
      <c r="G2" s="45" t="s">
        <v>20</v>
      </c>
      <c r="H2" s="50" t="s">
        <v>40</v>
      </c>
      <c r="I2" s="45" t="s">
        <v>1</v>
      </c>
    </row>
    <row r="3" spans="2:9">
      <c r="B3" s="14" t="s">
        <v>35</v>
      </c>
      <c r="C3" s="14" t="s">
        <v>36</v>
      </c>
      <c r="D3" s="14" t="s">
        <v>38</v>
      </c>
      <c r="E3" s="14" t="s">
        <v>38</v>
      </c>
      <c r="F3" s="14" t="s">
        <v>38</v>
      </c>
      <c r="G3" s="14" t="s">
        <v>38</v>
      </c>
      <c r="H3" s="46" t="s">
        <v>35</v>
      </c>
      <c r="I3" s="53" t="s">
        <v>41</v>
      </c>
    </row>
    <row r="4" spans="2:9">
      <c r="B4" s="12"/>
      <c r="C4" s="12"/>
      <c r="D4" s="12" t="s">
        <v>37</v>
      </c>
      <c r="E4" s="12" t="s">
        <v>37</v>
      </c>
      <c r="F4" s="12" t="s">
        <v>37</v>
      </c>
      <c r="G4" s="12" t="s">
        <v>37</v>
      </c>
      <c r="H4" s="47" t="s">
        <v>38</v>
      </c>
      <c r="I4" s="51" t="s">
        <v>42</v>
      </c>
    </row>
    <row r="5" spans="2:9">
      <c r="B5" s="12"/>
      <c r="C5" s="12"/>
      <c r="D5" s="12" t="s">
        <v>43</v>
      </c>
      <c r="E5" s="12" t="s">
        <v>43</v>
      </c>
      <c r="F5" s="12" t="s">
        <v>43</v>
      </c>
      <c r="G5" s="12" t="s">
        <v>43</v>
      </c>
      <c r="H5" s="47" t="s">
        <v>36</v>
      </c>
      <c r="I5" s="52" t="s">
        <v>44</v>
      </c>
    </row>
    <row r="6" spans="2:9">
      <c r="B6" s="12"/>
      <c r="C6" s="12"/>
      <c r="D6" s="12" t="s">
        <v>6</v>
      </c>
      <c r="E6" s="12" t="s">
        <v>16</v>
      </c>
      <c r="F6" s="12" t="s">
        <v>39</v>
      </c>
      <c r="G6" s="12" t="s">
        <v>45</v>
      </c>
      <c r="H6" s="47" t="s">
        <v>37</v>
      </c>
      <c r="I6" s="14" t="s">
        <v>46</v>
      </c>
    </row>
    <row r="7" spans="2:9">
      <c r="B7" s="12"/>
      <c r="C7" s="12"/>
      <c r="D7" s="12" t="s">
        <v>10</v>
      </c>
      <c r="E7" s="12"/>
      <c r="F7" s="12"/>
      <c r="G7" s="12" t="s">
        <v>47</v>
      </c>
      <c r="H7" s="47" t="s">
        <v>48</v>
      </c>
      <c r="I7" s="12" t="s">
        <v>49</v>
      </c>
    </row>
    <row r="8" spans="2:9">
      <c r="B8" s="12"/>
      <c r="C8" s="12"/>
      <c r="D8" s="12" t="s">
        <v>13</v>
      </c>
      <c r="E8" s="12"/>
      <c r="F8" s="12"/>
      <c r="G8" s="12"/>
      <c r="H8" s="47" t="s">
        <v>43</v>
      </c>
      <c r="I8" s="12" t="s">
        <v>50</v>
      </c>
    </row>
    <row r="9" spans="2:9">
      <c r="B9" s="13"/>
      <c r="C9" s="13"/>
      <c r="D9" s="13" t="s">
        <v>51</v>
      </c>
      <c r="E9" s="13"/>
      <c r="F9" s="13"/>
      <c r="G9" s="13"/>
      <c r="H9" s="47" t="s">
        <v>6</v>
      </c>
      <c r="I9" s="12" t="s">
        <v>34</v>
      </c>
    </row>
    <row r="10" spans="2:9">
      <c r="B10" s="12"/>
      <c r="C10" s="12"/>
      <c r="D10" s="12"/>
      <c r="E10" s="12"/>
      <c r="F10" s="12"/>
      <c r="G10" s="12"/>
      <c r="H10" s="48" t="s">
        <v>10</v>
      </c>
      <c r="I10" s="12" t="s">
        <v>52</v>
      </c>
    </row>
    <row r="11" spans="2:9">
      <c r="B11" s="12"/>
      <c r="C11" s="12"/>
      <c r="D11" s="12"/>
      <c r="E11" s="12"/>
      <c r="F11" s="12"/>
      <c r="G11" s="12"/>
      <c r="H11" s="48" t="s">
        <v>13</v>
      </c>
      <c r="I11" s="12" t="s">
        <v>53</v>
      </c>
    </row>
    <row r="12" spans="2:9">
      <c r="B12" s="12"/>
      <c r="C12" s="12"/>
      <c r="D12" s="12"/>
      <c r="E12" s="12"/>
      <c r="F12" s="12"/>
      <c r="G12" s="12"/>
      <c r="H12" s="48" t="s">
        <v>45</v>
      </c>
      <c r="I12" s="12" t="s">
        <v>54</v>
      </c>
    </row>
    <row r="13" spans="2:9">
      <c r="B13" s="13"/>
      <c r="C13" s="13"/>
      <c r="D13" s="13"/>
      <c r="E13" s="13"/>
      <c r="F13" s="13"/>
      <c r="G13" s="13"/>
      <c r="H13" s="49" t="s">
        <v>55</v>
      </c>
      <c r="I13" s="12" t="s">
        <v>56</v>
      </c>
    </row>
    <row r="14" spans="2:9">
      <c r="B14" s="13"/>
      <c r="C14" s="13"/>
      <c r="D14" s="13"/>
      <c r="E14" s="13"/>
      <c r="F14" s="13"/>
      <c r="G14" s="13"/>
      <c r="H14" s="49" t="s">
        <v>16</v>
      </c>
      <c r="I14" s="12" t="s">
        <v>57</v>
      </c>
    </row>
    <row r="15" spans="2:9">
      <c r="B15" s="51"/>
      <c r="C15" s="51"/>
      <c r="D15" s="51"/>
      <c r="E15" s="51"/>
      <c r="F15" s="51"/>
      <c r="G15" s="51"/>
      <c r="H15" s="51"/>
      <c r="I15" s="13" t="s">
        <v>58</v>
      </c>
    </row>
    <row r="16" spans="2:9">
      <c r="B16" s="51"/>
      <c r="C16" s="51"/>
      <c r="D16" s="51"/>
      <c r="E16" s="51"/>
      <c r="F16" s="51"/>
      <c r="G16" s="51"/>
      <c r="H16" s="51"/>
      <c r="I16" s="13" t="s">
        <v>59</v>
      </c>
    </row>
    <row r="17" spans="2:9">
      <c r="B17" s="51"/>
      <c r="C17" s="51"/>
      <c r="D17" s="51"/>
      <c r="E17" s="51"/>
      <c r="F17" s="51"/>
      <c r="G17" s="51"/>
      <c r="H17" s="51"/>
      <c r="I17" s="51" t="s">
        <v>60</v>
      </c>
    </row>
    <row r="18" spans="2:9">
      <c r="B18" s="51"/>
      <c r="C18" s="51"/>
      <c r="D18" s="51"/>
      <c r="E18" s="51"/>
      <c r="F18" s="51"/>
      <c r="G18" s="51"/>
      <c r="H18" s="51"/>
      <c r="I18" s="51" t="s">
        <v>61</v>
      </c>
    </row>
    <row r="19" spans="2:9">
      <c r="B19" s="51"/>
      <c r="C19" s="51"/>
      <c r="D19" s="51"/>
      <c r="E19" s="51"/>
      <c r="F19" s="51"/>
      <c r="G19" s="51"/>
      <c r="H19" s="51"/>
      <c r="I19" s="51" t="s">
        <v>62</v>
      </c>
    </row>
    <row r="20" spans="2:9">
      <c r="B20" s="51"/>
      <c r="C20" s="51"/>
      <c r="D20" s="51"/>
      <c r="E20" s="51"/>
      <c r="F20" s="51"/>
      <c r="G20" s="51"/>
      <c r="H20" s="51"/>
      <c r="I20" s="51" t="s">
        <v>63</v>
      </c>
    </row>
    <row r="21" spans="2:9">
      <c r="B21" s="51"/>
      <c r="C21" s="51"/>
      <c r="D21" s="51"/>
      <c r="E21" s="51"/>
      <c r="F21" s="51"/>
      <c r="G21" s="51"/>
      <c r="H21" s="51"/>
      <c r="I21" s="51" t="s">
        <v>64</v>
      </c>
    </row>
    <row r="22" spans="2:9">
      <c r="B22" s="51"/>
      <c r="C22" s="51"/>
      <c r="D22" s="51"/>
      <c r="E22" s="51"/>
      <c r="F22" s="51"/>
      <c r="G22" s="51"/>
      <c r="H22" s="51"/>
      <c r="I22" s="51" t="s">
        <v>65</v>
      </c>
    </row>
    <row r="23" spans="2:9">
      <c r="B23" s="51"/>
      <c r="C23" s="51"/>
      <c r="D23" s="51"/>
      <c r="E23" s="51"/>
      <c r="F23" s="51"/>
      <c r="G23" s="51"/>
      <c r="H23" s="51"/>
      <c r="I23" s="51" t="s">
        <v>66</v>
      </c>
    </row>
    <row r="24" spans="2:9">
      <c r="B24" s="51"/>
      <c r="C24" s="51"/>
      <c r="D24" s="51"/>
      <c r="E24" s="51"/>
      <c r="F24" s="51"/>
      <c r="G24" s="51"/>
      <c r="H24" s="51"/>
      <c r="I24" s="51" t="s">
        <v>67</v>
      </c>
    </row>
    <row r="25" spans="2:9">
      <c r="B25" s="51"/>
      <c r="C25" s="51"/>
      <c r="D25" s="51"/>
      <c r="E25" s="51"/>
      <c r="F25" s="51"/>
      <c r="G25" s="51"/>
      <c r="H25" s="51"/>
      <c r="I25" s="51" t="s">
        <v>68</v>
      </c>
    </row>
    <row r="26" spans="2:9">
      <c r="B26" s="51"/>
      <c r="C26" s="51"/>
      <c r="D26" s="51"/>
      <c r="E26" s="51"/>
      <c r="F26" s="51"/>
      <c r="G26" s="51"/>
      <c r="H26" s="51"/>
      <c r="I26" s="51" t="s">
        <v>69</v>
      </c>
    </row>
    <row r="27" spans="2:9">
      <c r="B27" s="51"/>
      <c r="C27" s="51"/>
      <c r="D27" s="51"/>
      <c r="E27" s="51"/>
      <c r="F27" s="51"/>
      <c r="G27" s="51"/>
      <c r="H27" s="51"/>
      <c r="I27" s="51" t="s">
        <v>70</v>
      </c>
    </row>
    <row r="28" spans="2:9">
      <c r="B28" s="51"/>
      <c r="C28" s="51"/>
      <c r="D28" s="51"/>
      <c r="E28" s="51"/>
      <c r="F28" s="51"/>
      <c r="G28" s="51"/>
      <c r="H28" s="51"/>
      <c r="I28" s="51" t="s">
        <v>71</v>
      </c>
    </row>
    <row r="29" spans="2:9">
      <c r="B29" s="51"/>
      <c r="C29" s="51"/>
      <c r="D29" s="51"/>
      <c r="E29" s="51"/>
      <c r="F29" s="51"/>
      <c r="G29" s="51"/>
      <c r="H29" s="51"/>
      <c r="I29" s="51" t="s">
        <v>72</v>
      </c>
    </row>
    <row r="30" spans="2:9">
      <c r="B30" s="51"/>
      <c r="C30" s="51"/>
      <c r="D30" s="51"/>
      <c r="E30" s="51"/>
      <c r="F30" s="51"/>
      <c r="G30" s="51"/>
      <c r="H30" s="51"/>
      <c r="I30" s="51" t="s">
        <v>73</v>
      </c>
    </row>
    <row r="31" spans="2:9">
      <c r="B31" s="51"/>
      <c r="C31" s="51"/>
      <c r="D31" s="51"/>
      <c r="E31" s="51"/>
      <c r="F31" s="51"/>
      <c r="G31" s="51"/>
      <c r="H31" s="51"/>
      <c r="I31" s="51" t="s">
        <v>74</v>
      </c>
    </row>
    <row r="32" spans="2:9">
      <c r="B32" s="51"/>
      <c r="C32" s="51"/>
      <c r="D32" s="51"/>
      <c r="E32" s="51"/>
      <c r="F32" s="51"/>
      <c r="G32" s="51"/>
      <c r="H32" s="51"/>
      <c r="I32" s="51" t="s">
        <v>75</v>
      </c>
    </row>
    <row r="33" spans="2:9">
      <c r="B33" s="51"/>
      <c r="C33" s="51"/>
      <c r="D33" s="51"/>
      <c r="E33" s="51"/>
      <c r="F33" s="51"/>
      <c r="G33" s="51"/>
      <c r="H33" s="51"/>
      <c r="I33" s="51" t="s">
        <v>76</v>
      </c>
    </row>
    <row r="34" spans="2:9">
      <c r="B34" s="51"/>
      <c r="C34" s="51"/>
      <c r="D34" s="51"/>
      <c r="E34" s="51"/>
      <c r="F34" s="51"/>
      <c r="G34" s="51"/>
      <c r="H34" s="51"/>
      <c r="I34" s="51" t="s">
        <v>77</v>
      </c>
    </row>
    <row r="35" spans="2:9">
      <c r="B35" s="51"/>
      <c r="C35" s="51"/>
      <c r="D35" s="51"/>
      <c r="E35" s="51"/>
      <c r="F35" s="51"/>
      <c r="G35" s="51"/>
      <c r="H35" s="51"/>
      <c r="I35" s="51"/>
    </row>
    <row r="36" spans="2:9">
      <c r="B36" s="51"/>
      <c r="C36" s="51"/>
      <c r="D36" s="51"/>
      <c r="E36" s="51"/>
      <c r="F36" s="51"/>
      <c r="G36" s="51"/>
      <c r="H36" s="51"/>
      <c r="I36" s="51"/>
    </row>
    <row r="37" spans="2:9">
      <c r="B37" s="51"/>
      <c r="C37" s="51"/>
      <c r="D37" s="51"/>
      <c r="E37" s="51"/>
      <c r="F37" s="51"/>
      <c r="G37" s="51"/>
      <c r="H37" s="51"/>
      <c r="I37" s="51"/>
    </row>
    <row r="38" spans="2:9">
      <c r="B38" s="51"/>
      <c r="C38" s="51"/>
      <c r="D38" s="51"/>
      <c r="E38" s="51"/>
      <c r="F38" s="51"/>
      <c r="G38" s="51"/>
      <c r="H38" s="51"/>
      <c r="I38" s="51"/>
    </row>
    <row r="39" spans="2:9">
      <c r="B39" s="51"/>
      <c r="C39" s="51"/>
      <c r="D39" s="51"/>
      <c r="E39" s="51"/>
      <c r="F39" s="51"/>
      <c r="G39" s="51"/>
      <c r="H39" s="51"/>
      <c r="I39" s="51"/>
    </row>
    <row r="40" spans="2:9">
      <c r="B40" s="51"/>
      <c r="C40" s="51"/>
      <c r="D40" s="51"/>
      <c r="E40" s="51"/>
      <c r="F40" s="51"/>
      <c r="G40" s="51"/>
      <c r="H40" s="51"/>
      <c r="I40" s="51"/>
    </row>
    <row r="41" spans="2:9">
      <c r="B41" s="51"/>
      <c r="C41" s="51"/>
      <c r="D41" s="51"/>
      <c r="E41" s="51"/>
      <c r="F41" s="51"/>
      <c r="G41" s="51"/>
      <c r="H41" s="51"/>
      <c r="I41" s="51"/>
    </row>
    <row r="42" spans="2:9">
      <c r="B42" s="51"/>
      <c r="C42" s="51"/>
      <c r="D42" s="51"/>
      <c r="E42" s="51"/>
      <c r="F42" s="51"/>
      <c r="G42" s="51"/>
      <c r="H42" s="51"/>
      <c r="I42" s="51"/>
    </row>
    <row r="43" spans="2:9">
      <c r="B43" s="51"/>
      <c r="C43" s="51"/>
      <c r="D43" s="51"/>
      <c r="E43" s="51"/>
      <c r="F43" s="51"/>
      <c r="G43" s="51"/>
      <c r="H43" s="51"/>
      <c r="I43" s="51"/>
    </row>
  </sheetData>
  <sheetProtection sheet="1" objects="1" scenarios="1"/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Marble Angler</cp:lastModifiedBy>
  <cp:revision/>
  <dcterms:created xsi:type="dcterms:W3CDTF">2023-08-05T16:01:52Z</dcterms:created>
  <dcterms:modified xsi:type="dcterms:W3CDTF">2023-08-05T16:02:31Z</dcterms:modified>
  <cp:category/>
  <cp:contentStatus/>
</cp:coreProperties>
</file>