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DIGITAL_POWER\LEAH\CLIENT_MCU\CLIENT_4SWBB\4SWBB_CLIENT_CCMC_v20_3P3Z_working\4SWBB_CLIENT_CCMC_working\LEAH-4swbb-ccmc.X\sources\power_control\config\tools\"/>
    </mc:Choice>
  </mc:AlternateContent>
  <xr:revisionPtr revIDLastSave="0" documentId="13_ncr:1_{4A953C8B-FF98-496F-B7AF-47330D4ADBD1}" xr6:coauthVersionLast="47" xr6:coauthVersionMax="47" xr10:uidLastSave="{00000000-0000-0000-0000-000000000000}"/>
  <bookViews>
    <workbookView xWindow="-120" yWindow="-120" windowWidth="38640" windowHeight="21240" xr2:uid="{A33BFB98-5B24-4319-9EA3-DC8D4F8664E9}"/>
  </bookViews>
  <sheets>
    <sheet name="Q15 CONV" sheetId="2" r:id="rId1"/>
  </sheets>
  <definedNames>
    <definedName name="binvalue">'Q15 CONV'!$J$20</definedName>
    <definedName name="BW">#REF!</definedName>
    <definedName name="FP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4" i="2" l="1"/>
  <c r="K33" i="2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V32" i="2"/>
  <c r="V34" i="2" s="1"/>
  <c r="R32" i="2"/>
  <c r="R34" i="2" s="1"/>
  <c r="N32" i="2"/>
  <c r="N34" i="2" s="1"/>
  <c r="J32" i="2"/>
  <c r="K19" i="2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J18" i="2"/>
  <c r="J20" i="2" a="1"/>
  <c r="J20" i="2" l="1"/>
  <c r="J24" i="2"/>
  <c r="S21" i="2"/>
  <c r="S22" i="2" s="1"/>
  <c r="Q21" i="2"/>
  <c r="Q22" i="2" s="1"/>
  <c r="T21" i="2"/>
  <c r="T22" i="2" s="1"/>
  <c r="R21" i="2"/>
  <c r="R22" i="2" s="1"/>
  <c r="P21" i="2"/>
  <c r="P22" i="2" s="1"/>
  <c r="O21" i="2"/>
  <c r="O22" i="2" s="1"/>
  <c r="N21" i="2"/>
  <c r="N22" i="2" s="1"/>
  <c r="Y21" i="2"/>
  <c r="Y22" i="2" s="1"/>
  <c r="M21" i="2"/>
  <c r="M22" i="2" s="1"/>
  <c r="X21" i="2"/>
  <c r="X22" i="2" s="1"/>
  <c r="L21" i="2"/>
  <c r="L22" i="2" s="1"/>
  <c r="R24" i="2"/>
  <c r="U21" i="2"/>
  <c r="U22" i="2" s="1"/>
  <c r="W21" i="2"/>
  <c r="W22" i="2" s="1"/>
  <c r="K21" i="2"/>
  <c r="K22" i="2" s="1"/>
  <c r="V24" i="2"/>
  <c r="V21" i="2"/>
  <c r="V22" i="2" s="1"/>
  <c r="J21" i="2"/>
  <c r="J22" i="2" s="1"/>
  <c r="N24" i="2"/>
  <c r="J35" i="2"/>
  <c r="J23" i="2" l="1"/>
  <c r="J26" i="2" s="1"/>
  <c r="J27" i="2" s="1"/>
  <c r="O36" i="2"/>
  <c r="O37" i="2" s="1"/>
  <c r="N36" i="2"/>
  <c r="N37" i="2" s="1"/>
  <c r="P36" i="2"/>
  <c r="P37" i="2" s="1"/>
  <c r="Y36" i="2"/>
  <c r="Y37" i="2" s="1"/>
  <c r="M36" i="2"/>
  <c r="M37" i="2" s="1"/>
  <c r="X36" i="2"/>
  <c r="X37" i="2" s="1"/>
  <c r="L36" i="2"/>
  <c r="L37" i="2" s="1"/>
  <c r="W36" i="2"/>
  <c r="W37" i="2" s="1"/>
  <c r="K36" i="2"/>
  <c r="K37" i="2" s="1"/>
  <c r="V36" i="2"/>
  <c r="V37" i="2" s="1"/>
  <c r="J36" i="2"/>
  <c r="J37" i="2" s="1"/>
  <c r="U36" i="2"/>
  <c r="U37" i="2" s="1"/>
  <c r="S36" i="2"/>
  <c r="S37" i="2" s="1"/>
  <c r="T36" i="2"/>
  <c r="T37" i="2" s="1"/>
  <c r="Q36" i="2"/>
  <c r="Q37" i="2" s="1"/>
  <c r="R36" i="2"/>
  <c r="R37" i="2" s="1"/>
  <c r="J25" i="2"/>
  <c r="J3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<sst xmlns="http://schemas.openxmlformats.org/spreadsheetml/2006/main" count="13" uniqueCount="12">
  <si>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Float to Q15</t>
  </si>
  <si>
    <t>Float</t>
  </si>
  <si>
    <t>left bit shift scaling</t>
  </si>
  <si>
    <t>Scaled float</t>
  </si>
  <si>
    <t>Bits</t>
  </si>
  <si>
    <t>Q15 Value</t>
  </si>
  <si>
    <t>Q15 error Vs float</t>
  </si>
  <si>
    <t>Hex Q15 to Float</t>
  </si>
  <si>
    <t>Hex Value</t>
  </si>
  <si>
    <t>0xC001</t>
  </si>
  <si>
    <t>Binary Value</t>
  </si>
  <si>
    <t>Float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</si>
</sst>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0"/>
    <numFmt numFmtId="171" formatCode="0.0000000E+00"/>
  </numFmts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71" fontId="3" fillId="0" borderId="5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71" fontId="3" fillId="0" borderId="2" xfId="0" applyNumberFormat="1" applyFont="1" applyBorder="1" applyAlignment="1">
      <alignment horizontal="center" vertical="center"/>
    </xf>
    <xf numFmtId="171" fontId="3" fillId="0" borderId="3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0" fillId="0" borderId="5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1" fontId="0" fillId="0" borderId="7" xfId="0" applyNumberFormat="1" applyBorder="1" applyAlignment="1">
      <alignment horizontal="center" vertical="center"/>
    </xf>
    <xf numFmtId="171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1" fontId="0" fillId="2" borderId="2" xfId="0" applyNumberFormat="1" applyFill="1" applyBorder="1" applyAlignment="1">
      <alignment horizontal="center" vertical="center"/>
    </xf>
    <xf numFmtId="171" fontId="0" fillId="2" borderId="3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70" fontId="0" fillId="0" borderId="8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457200</xdr:colOff>
      <xdr:row>6</xdr:row>
      <xdr:rowOff>30562</xdr:rowOff>
    </xdr:from>
    <xdr:to>
      <xdr:col>35</xdr:col>
      <xdr:colOff>282442</xdr:colOff>
      <xdr:row>36</xdr:row>
      <xdr:rowOff>18030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E8FC0E-80D8-43D8-ABD9-F436586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7900" y="1173562"/>
          <a:ext cx="8092942" cy="5950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484C-1294-4B94-A081-AE591DEC9C21}">
  <sheetPr codeName="Feuil1"/>
  <dimension ref="I15:Y38"/>
  <sheetViews>
    <sheetView tabSelected="1" topLeftCell="E4" workbookViewId="0">
      <selection activeCell="Y46" sqref="Y46"/>
    </sheetView>
  </sheetViews>
  <sheetFormatPr baseColWidth="10" defaultRowHeight="15" x14ac:dyDescent="0.25"/>
  <cols>
    <col min="9" max="9" width="17.7109375" customWidth="1"/>
    <col min="10" max="25" width="5.5703125" style="4" customWidth="1"/>
    <col min="29" max="29" width="21.140625" customWidth="1"/>
  </cols>
  <sheetData>
    <row r="15" spans="9:25" ht="24.95" customHeight="1" x14ac:dyDescent="0.25">
      <c r="I15" s="14" t="s">
        <v>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9:25" x14ac:dyDescent="0.25">
      <c r="I16" t="s">
        <v>1</v>
      </c>
      <c r="J16" s="15">
        <v>0.5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9:25" x14ac:dyDescent="0.25">
      <c r="I17" t="s">
        <v>2</v>
      </c>
      <c r="J17" s="16">
        <v>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9:25" x14ac:dyDescent="0.25">
      <c r="I18" t="s">
        <v>3</v>
      </c>
      <c r="J18" s="17">
        <f>J16*2^J17</f>
        <v>0.5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9:25" x14ac:dyDescent="0.25">
      <c r="I19" s="1" t="s">
        <v>4</v>
      </c>
      <c r="J19" s="2">
        <v>15</v>
      </c>
      <c r="K19" s="2">
        <f>J19-1</f>
        <v>14</v>
      </c>
      <c r="L19" s="2">
        <f t="shared" ref="L19:Y19" si="0">K19-1</f>
        <v>13</v>
      </c>
      <c r="M19" s="2">
        <f t="shared" si="0"/>
        <v>12</v>
      </c>
      <c r="N19" s="2">
        <f t="shared" si="0"/>
        <v>11</v>
      </c>
      <c r="O19" s="2">
        <f t="shared" si="0"/>
        <v>10</v>
      </c>
      <c r="P19" s="2">
        <f t="shared" si="0"/>
        <v>9</v>
      </c>
      <c r="Q19" s="2">
        <f t="shared" si="0"/>
        <v>8</v>
      </c>
      <c r="R19" s="2">
        <f t="shared" si="0"/>
        <v>7</v>
      </c>
      <c r="S19" s="2">
        <f t="shared" si="0"/>
        <v>6</v>
      </c>
      <c r="T19" s="2">
        <f t="shared" si="0"/>
        <v>5</v>
      </c>
      <c r="U19" s="2">
        <f t="shared" si="0"/>
        <v>4</v>
      </c>
      <c r="V19" s="2">
        <f t="shared" si="0"/>
        <v>3</v>
      </c>
      <c r="W19" s="2">
        <f t="shared" si="0"/>
        <v>2</v>
      </c>
      <c r="X19" s="2">
        <f t="shared" si="0"/>
        <v>1</v>
      </c>
      <c r="Y19" s="3">
        <f t="shared" si="0"/>
        <v>0</v>
      </c>
    </row>
    <row r="20" spans="9:25" x14ac:dyDescent="0.25">
      <c r="I20" s="18" t="s">
        <v>5</v>
      </c>
      <c r="J20" s="21" t="str" cm="1">
        <f t="array" ref="J20">FloatToQ15BinString(J18)</f>
        <v>0100000000000000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</row>
    <row r="21" spans="9:25" x14ac:dyDescent="0.25">
      <c r="I21" s="19"/>
      <c r="J21" s="4" t="str">
        <f t="shared" ref="J21:Y21" si="1">MID(binvalue,15-J19+1,1)</f>
        <v>0</v>
      </c>
      <c r="K21" s="4" t="str">
        <f t="shared" si="1"/>
        <v>1</v>
      </c>
      <c r="L21" s="4" t="str">
        <f t="shared" si="1"/>
        <v>0</v>
      </c>
      <c r="M21" s="4" t="str">
        <f t="shared" si="1"/>
        <v>0</v>
      </c>
      <c r="N21" s="4" t="str">
        <f t="shared" si="1"/>
        <v>0</v>
      </c>
      <c r="O21" s="4" t="str">
        <f t="shared" si="1"/>
        <v>0</v>
      </c>
      <c r="P21" s="4" t="str">
        <f t="shared" si="1"/>
        <v>0</v>
      </c>
      <c r="Q21" s="4" t="str">
        <f t="shared" si="1"/>
        <v>0</v>
      </c>
      <c r="R21" s="4" t="str">
        <f t="shared" si="1"/>
        <v>0</v>
      </c>
      <c r="S21" s="4" t="str">
        <f t="shared" si="1"/>
        <v>0</v>
      </c>
      <c r="T21" s="4" t="str">
        <f t="shared" si="1"/>
        <v>0</v>
      </c>
      <c r="U21" s="4" t="str">
        <f t="shared" si="1"/>
        <v>0</v>
      </c>
      <c r="V21" s="4" t="str">
        <f t="shared" si="1"/>
        <v>0</v>
      </c>
      <c r="W21" s="4" t="str">
        <f t="shared" si="1"/>
        <v>0</v>
      </c>
      <c r="X21" s="4" t="str">
        <f t="shared" si="1"/>
        <v>0</v>
      </c>
      <c r="Y21" s="5" t="str">
        <f t="shared" si="1"/>
        <v>0</v>
      </c>
    </row>
    <row r="22" spans="9:25" x14ac:dyDescent="0.25">
      <c r="I22" s="19"/>
      <c r="J22" s="6">
        <f>-J21*2^(J19-15)</f>
        <v>0</v>
      </c>
      <c r="K22" s="6">
        <f>K21*2^(K19-15)</f>
        <v>0.5</v>
      </c>
      <c r="L22" s="6">
        <f t="shared" ref="L22:Y22" si="2">L21*2^(L19-15)</f>
        <v>0</v>
      </c>
      <c r="M22" s="6">
        <f t="shared" si="2"/>
        <v>0</v>
      </c>
      <c r="N22" s="6">
        <f t="shared" si="2"/>
        <v>0</v>
      </c>
      <c r="O22" s="6">
        <f t="shared" si="2"/>
        <v>0</v>
      </c>
      <c r="P22" s="6">
        <f t="shared" si="2"/>
        <v>0</v>
      </c>
      <c r="Q22" s="6">
        <f t="shared" si="2"/>
        <v>0</v>
      </c>
      <c r="R22" s="6">
        <f t="shared" si="2"/>
        <v>0</v>
      </c>
      <c r="S22" s="6">
        <f t="shared" si="2"/>
        <v>0</v>
      </c>
      <c r="T22" s="6">
        <f t="shared" si="2"/>
        <v>0</v>
      </c>
      <c r="U22" s="6">
        <f t="shared" si="2"/>
        <v>0</v>
      </c>
      <c r="V22" s="6">
        <f t="shared" si="2"/>
        <v>0</v>
      </c>
      <c r="W22" s="6">
        <f t="shared" si="2"/>
        <v>0</v>
      </c>
      <c r="X22" s="6">
        <f t="shared" si="2"/>
        <v>0</v>
      </c>
      <c r="Y22" s="7">
        <f t="shared" si="2"/>
        <v>0</v>
      </c>
    </row>
    <row r="23" spans="9:25" x14ac:dyDescent="0.25">
      <c r="I23" s="19"/>
      <c r="J23" s="23">
        <f>SUM(J22:Y22)</f>
        <v>0.5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9:25" x14ac:dyDescent="0.25">
      <c r="I24" s="19"/>
      <c r="J24" s="25" t="str">
        <f>BIN2HEX(LEFT(binvalue,4))</f>
        <v>4</v>
      </c>
      <c r="K24" s="25"/>
      <c r="L24" s="25"/>
      <c r="M24" s="25"/>
      <c r="N24" s="25" t="str">
        <f>BIN2HEX(MID(binvalue,5,4))</f>
        <v>0</v>
      </c>
      <c r="O24" s="25"/>
      <c r="P24" s="25"/>
      <c r="Q24" s="25"/>
      <c r="R24" s="25" t="str">
        <f>BIN2HEX(MID(binvalue,9,4))</f>
        <v>0</v>
      </c>
      <c r="S24" s="25"/>
      <c r="T24" s="25"/>
      <c r="U24" s="25"/>
      <c r="V24" s="25" t="str">
        <f>BIN2HEX(MID(binvalue,13,4))</f>
        <v>0</v>
      </c>
      <c r="W24" s="25"/>
      <c r="X24" s="25"/>
      <c r="Y24" s="26"/>
    </row>
    <row r="25" spans="9:25" x14ac:dyDescent="0.25">
      <c r="I25" s="20"/>
      <c r="J25" s="27" t="str">
        <f>CONCATENATE("0x",J24,N24,R24,V24)</f>
        <v>0x4000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8"/>
    </row>
    <row r="26" spans="9:25" x14ac:dyDescent="0.25">
      <c r="I26" s="29" t="s">
        <v>6</v>
      </c>
      <c r="J26" s="23">
        <f>J23-J18</f>
        <v>0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2"/>
    </row>
    <row r="27" spans="9:25" x14ac:dyDescent="0.25">
      <c r="I27" s="30"/>
      <c r="J27" s="33">
        <f>(100*J26)/J18</f>
        <v>0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4"/>
    </row>
    <row r="30" spans="9:25" ht="24.95" customHeight="1" x14ac:dyDescent="0.25">
      <c r="I30" s="14" t="s">
        <v>7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9:25" x14ac:dyDescent="0.25">
      <c r="I31" s="35" t="s">
        <v>8</v>
      </c>
      <c r="J31" s="37" t="s">
        <v>9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8"/>
    </row>
    <row r="32" spans="9:25" x14ac:dyDescent="0.25">
      <c r="I32" s="36"/>
      <c r="J32" s="39" t="str">
        <f>MID(J31,3,1)</f>
        <v>C</v>
      </c>
      <c r="K32" s="39"/>
      <c r="L32" s="39"/>
      <c r="M32" s="39"/>
      <c r="N32" s="39" t="str">
        <f>MID(J31,4,1)</f>
        <v>0</v>
      </c>
      <c r="O32" s="39"/>
      <c r="P32" s="39"/>
      <c r="Q32" s="39"/>
      <c r="R32" s="39" t="str">
        <f>MID(J31,5,1)</f>
        <v>0</v>
      </c>
      <c r="S32" s="39"/>
      <c r="T32" s="39"/>
      <c r="U32" s="39"/>
      <c r="V32" s="39" t="str">
        <f>MID(J31,6,1)</f>
        <v>1</v>
      </c>
      <c r="W32" s="39"/>
      <c r="X32" s="39"/>
      <c r="Y32" s="40"/>
    </row>
    <row r="33" spans="9:25" x14ac:dyDescent="0.25">
      <c r="I33" s="8" t="s">
        <v>4</v>
      </c>
      <c r="J33" s="9">
        <v>15</v>
      </c>
      <c r="K33" s="9">
        <f>J33-1</f>
        <v>14</v>
      </c>
      <c r="L33" s="9">
        <f t="shared" ref="L33:Y33" si="3">K33-1</f>
        <v>13</v>
      </c>
      <c r="M33" s="9">
        <f t="shared" si="3"/>
        <v>12</v>
      </c>
      <c r="N33" s="9">
        <f t="shared" si="3"/>
        <v>11</v>
      </c>
      <c r="O33" s="9">
        <f t="shared" si="3"/>
        <v>10</v>
      </c>
      <c r="P33" s="9">
        <f t="shared" si="3"/>
        <v>9</v>
      </c>
      <c r="Q33" s="9">
        <f t="shared" si="3"/>
        <v>8</v>
      </c>
      <c r="R33" s="9">
        <f t="shared" si="3"/>
        <v>7</v>
      </c>
      <c r="S33" s="9">
        <f t="shared" si="3"/>
        <v>6</v>
      </c>
      <c r="T33" s="9">
        <f t="shared" si="3"/>
        <v>5</v>
      </c>
      <c r="U33" s="9">
        <f t="shared" si="3"/>
        <v>4</v>
      </c>
      <c r="V33" s="9">
        <f t="shared" si="3"/>
        <v>3</v>
      </c>
      <c r="W33" s="9">
        <f t="shared" si="3"/>
        <v>2</v>
      </c>
      <c r="X33" s="9">
        <f t="shared" si="3"/>
        <v>1</v>
      </c>
      <c r="Y33" s="9">
        <f t="shared" si="3"/>
        <v>0</v>
      </c>
    </row>
    <row r="34" spans="9:25" x14ac:dyDescent="0.25">
      <c r="I34" s="35" t="s">
        <v>10</v>
      </c>
      <c r="J34" s="44" t="str">
        <f>HEX2BIN(J32,4)</f>
        <v>1100</v>
      </c>
      <c r="K34" s="44"/>
      <c r="L34" s="44"/>
      <c r="M34" s="44"/>
      <c r="N34" s="44" t="str">
        <f>HEX2BIN(N32,4)</f>
        <v>0000</v>
      </c>
      <c r="O34" s="44"/>
      <c r="P34" s="44"/>
      <c r="Q34" s="44"/>
      <c r="R34" s="44" t="str">
        <f>HEX2BIN(R32,4)</f>
        <v>0000</v>
      </c>
      <c r="S34" s="44"/>
      <c r="T34" s="44"/>
      <c r="U34" s="44"/>
      <c r="V34" s="44" t="str">
        <f>HEX2BIN(V32,4)</f>
        <v>0001</v>
      </c>
      <c r="W34" s="44"/>
      <c r="X34" s="44"/>
      <c r="Y34" s="45"/>
    </row>
    <row r="35" spans="9:25" x14ac:dyDescent="0.25">
      <c r="I35" s="43"/>
      <c r="J35" s="46" t="str">
        <f>CONCATENATE("0b ",J34,N34,R34,V34)</f>
        <v>0b 1100000000000001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</row>
    <row r="36" spans="9:25" x14ac:dyDescent="0.25">
      <c r="I36" s="36"/>
      <c r="J36" s="10" t="str">
        <f>MID(J35,19-J33,1)</f>
        <v>1</v>
      </c>
      <c r="K36" s="10" t="str">
        <f>MID(J35,19-K33,1)</f>
        <v>1</v>
      </c>
      <c r="L36" s="10" t="str">
        <f>MID(J35,19-L33,1)</f>
        <v>0</v>
      </c>
      <c r="M36" s="10" t="str">
        <f>MID(J35,19-M33,1)</f>
        <v>0</v>
      </c>
      <c r="N36" s="10" t="str">
        <f>MID(J35,19-N33,1)</f>
        <v>0</v>
      </c>
      <c r="O36" s="10" t="str">
        <f>MID(J35,19-O33,1)</f>
        <v>0</v>
      </c>
      <c r="P36" s="10" t="str">
        <f>MID(J35,19-P33,1)</f>
        <v>0</v>
      </c>
      <c r="Q36" s="10" t="str">
        <f>MID(J35,19-Q33,1)</f>
        <v>0</v>
      </c>
      <c r="R36" s="10" t="str">
        <f>MID(J35,19-R33,1)</f>
        <v>0</v>
      </c>
      <c r="S36" s="10" t="str">
        <f>MID(J35,19-S33,1)</f>
        <v>0</v>
      </c>
      <c r="T36" s="10" t="str">
        <f>MID(J35,19-T33,1)</f>
        <v>0</v>
      </c>
      <c r="U36" s="10" t="str">
        <f>MID(J35,19-U33,1)</f>
        <v>0</v>
      </c>
      <c r="V36" s="10" t="str">
        <f>MID(J35,19-V33,1)</f>
        <v>0</v>
      </c>
      <c r="W36" s="10" t="str">
        <f>MID(J35,19-W33,1)</f>
        <v>0</v>
      </c>
      <c r="X36" s="10" t="str">
        <f>MID(J35,19-X33,1)</f>
        <v>0</v>
      </c>
      <c r="Y36" s="11" t="str">
        <f>MID(J35,19-Y33,1)</f>
        <v>1</v>
      </c>
    </row>
    <row r="37" spans="9:25" x14ac:dyDescent="0.25">
      <c r="I37" s="35" t="s">
        <v>11</v>
      </c>
      <c r="J37" s="12">
        <f>-J36*2^(J33-15)</f>
        <v>-1</v>
      </c>
      <c r="K37" s="12">
        <f t="shared" ref="K37:Y37" si="4">K36*2^(K33-15)</f>
        <v>0.5</v>
      </c>
      <c r="L37" s="12">
        <f t="shared" si="4"/>
        <v>0</v>
      </c>
      <c r="M37" s="12">
        <f t="shared" si="4"/>
        <v>0</v>
      </c>
      <c r="N37" s="12">
        <f t="shared" si="4"/>
        <v>0</v>
      </c>
      <c r="O37" s="12">
        <f t="shared" si="4"/>
        <v>0</v>
      </c>
      <c r="P37" s="12">
        <f t="shared" si="4"/>
        <v>0</v>
      </c>
      <c r="Q37" s="12">
        <f t="shared" si="4"/>
        <v>0</v>
      </c>
      <c r="R37" s="12">
        <f t="shared" si="4"/>
        <v>0</v>
      </c>
      <c r="S37" s="12">
        <f t="shared" si="4"/>
        <v>0</v>
      </c>
      <c r="T37" s="12">
        <f t="shared" si="4"/>
        <v>0</v>
      </c>
      <c r="U37" s="12">
        <f t="shared" si="4"/>
        <v>0</v>
      </c>
      <c r="V37" s="12">
        <f t="shared" si="4"/>
        <v>0</v>
      </c>
      <c r="W37" s="12">
        <f t="shared" si="4"/>
        <v>0</v>
      </c>
      <c r="X37" s="12">
        <f t="shared" si="4"/>
        <v>0</v>
      </c>
      <c r="Y37" s="13">
        <f t="shared" si="4"/>
        <v>3.0517578125E-5</v>
      </c>
    </row>
    <row r="38" spans="9:25" x14ac:dyDescent="0.25">
      <c r="I38" s="36"/>
      <c r="J38" s="41">
        <f>SUM(J37:Y37)</f>
        <v>-0.499969482421875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2"/>
    </row>
  </sheetData>
  <mergeCells count="30">
    <mergeCell ref="I37:I38"/>
    <mergeCell ref="J38:Y38"/>
    <mergeCell ref="I34:I36"/>
    <mergeCell ref="J34:M34"/>
    <mergeCell ref="N34:Q34"/>
    <mergeCell ref="R34:U34"/>
    <mergeCell ref="V34:Y34"/>
    <mergeCell ref="J35:Y35"/>
    <mergeCell ref="I31:I32"/>
    <mergeCell ref="J31:Y31"/>
    <mergeCell ref="J32:M32"/>
    <mergeCell ref="N32:Q32"/>
    <mergeCell ref="R32:U32"/>
    <mergeCell ref="V32:Y32"/>
    <mergeCell ref="I30:Y30"/>
    <mergeCell ref="I15:Y15"/>
    <mergeCell ref="J16:Y16"/>
    <mergeCell ref="J17:Y17"/>
    <mergeCell ref="J18:Y18"/>
    <mergeCell ref="I20:I25"/>
    <mergeCell ref="J20:Y20"/>
    <mergeCell ref="J23:Y23"/>
    <mergeCell ref="J24:M24"/>
    <mergeCell ref="N24:Q24"/>
    <mergeCell ref="R24:U24"/>
    <mergeCell ref="V24:Y24"/>
    <mergeCell ref="J25:Y25"/>
    <mergeCell ref="I26:I27"/>
    <mergeCell ref="J26:Y26"/>
    <mergeCell ref="J27:Y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Q15 CONV</vt:lpstr>
      <vt:lpstr>binvalue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Pele - M24683</dc:creator>
  <cp:lastModifiedBy>Anthony Pele - M24683</cp:lastModifiedBy>
  <dcterms:created xsi:type="dcterms:W3CDTF">2022-06-23T14:28:39Z</dcterms:created>
  <dcterms:modified xsi:type="dcterms:W3CDTF">2022-06-24T08:21:15Z</dcterms:modified>
</cp:coreProperties>
</file>