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Gebhardt\Programme\DEV\Git\ExMechEva\data\Test\ACT\Series_Test\"/>
    </mc:Choice>
  </mc:AlternateContent>
  <xr:revisionPtr revIDLastSave="0" documentId="13_ncr:1_{BB046C56-DA75-45A6-B387-FF578773168F}" xr6:coauthVersionLast="36" xr6:coauthVersionMax="36" xr10:uidLastSave="{00000000-0000-0000-0000-000000000000}"/>
  <bookViews>
    <workbookView xWindow="0" yWindow="0" windowWidth="28800" windowHeight="11700" xr2:uid="{00000000-000D-0000-FFFF-FFFF00000000}"/>
  </bookViews>
  <sheets>
    <sheet name="Protocol" sheetId="1" r:id="rId1"/>
    <sheet name="Harvesting" sheetId="2" r:id="rId2"/>
    <sheet name="Testing" sheetId="3" r:id="rId3"/>
  </sheets>
  <definedNames>
    <definedName name="_xlnm.Print_Area" localSheetId="0">Protocol!$A:$Z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U14" i="1"/>
  <c r="Q14" i="1"/>
  <c r="L14" i="1"/>
  <c r="K14" i="1"/>
  <c r="J14" i="1"/>
  <c r="G14" i="1"/>
  <c r="F14" i="1"/>
  <c r="A14" i="1"/>
  <c r="P14" i="1" l="1"/>
  <c r="R14" i="1" s="1"/>
  <c r="S14" i="1"/>
  <c r="O14" i="1" s="1"/>
  <c r="B9" i="1" l="1"/>
  <c r="X14" i="1" s="1"/>
  <c r="B8" i="1"/>
  <c r="W14" i="1" s="1"/>
  <c r="B7" i="1"/>
  <c r="V14" i="1" s="1"/>
  <c r="G3" i="1" l="1"/>
</calcChain>
</file>

<file path=xl/sharedStrings.xml><?xml version="1.0" encoding="utf-8"?>
<sst xmlns="http://schemas.openxmlformats.org/spreadsheetml/2006/main" count="287" uniqueCount="144">
  <si>
    <t>a</t>
  </si>
  <si>
    <t>b</t>
  </si>
  <si>
    <t>f</t>
  </si>
  <si>
    <t>mm</t>
  </si>
  <si>
    <t>°C</t>
  </si>
  <si>
    <t>%</t>
  </si>
  <si>
    <t>[mm]</t>
  </si>
  <si>
    <t>[mm²]</t>
  </si>
  <si>
    <t>[g]</t>
  </si>
  <si>
    <t>[-]</t>
  </si>
  <si>
    <t>[cm³]</t>
  </si>
  <si>
    <t>x</t>
  </si>
  <si>
    <t>y</t>
  </si>
  <si>
    <t>z</t>
  </si>
  <si>
    <t>[g/cm³]</t>
  </si>
  <si>
    <t>48-17</t>
  </si>
  <si>
    <t>12.10.20 9:00-17:00</t>
  </si>
  <si>
    <t>-</t>
  </si>
  <si>
    <t>ORCID</t>
  </si>
  <si>
    <t>0000-0001-8378-3108</t>
  </si>
  <si>
    <t>Prep_location</t>
  </si>
  <si>
    <t>LEIULANA</t>
  </si>
  <si>
    <t>Donor_ID</t>
  </si>
  <si>
    <t>Region</t>
  </si>
  <si>
    <t>LuPeCo</t>
  </si>
  <si>
    <t>Mattype</t>
  </si>
  <si>
    <t>t</t>
  </si>
  <si>
    <t>Testtype</t>
  </si>
  <si>
    <t>ACT</t>
  </si>
  <si>
    <t>Testdate</t>
  </si>
  <si>
    <t>Testtemp</t>
  </si>
  <si>
    <t>Testhumidity</t>
  </si>
  <si>
    <t>sl21x</t>
  </si>
  <si>
    <t>SL21X</t>
  </si>
  <si>
    <t>Cube</t>
  </si>
  <si>
    <t>Rectangle</t>
  </si>
  <si>
    <t>General</t>
  </si>
  <si>
    <t>Geometry</t>
  </si>
  <si>
    <t>Test</t>
  </si>
  <si>
    <t>Additional</t>
  </si>
  <si>
    <t>Evaluation_options</t>
  </si>
  <si>
    <t>Key</t>
  </si>
  <si>
    <t>No</t>
  </si>
  <si>
    <t>Designation</t>
  </si>
  <si>
    <t>Type</t>
  </si>
  <si>
    <t>Test_Shape</t>
  </si>
  <si>
    <t>CS_type</t>
  </si>
  <si>
    <t>Length_x</t>
  </si>
  <si>
    <t>Length_y</t>
  </si>
  <si>
    <t>Length_z</t>
  </si>
  <si>
    <t>Diameter</t>
  </si>
  <si>
    <t>Height</t>
  </si>
  <si>
    <t>Area_CS</t>
  </si>
  <si>
    <t>Volume</t>
  </si>
  <si>
    <t>Mass</t>
  </si>
  <si>
    <t>Density_app</t>
  </si>
  <si>
    <t>Length_test</t>
  </si>
  <si>
    <t>Direction_test</t>
  </si>
  <si>
    <t>Direction_optical</t>
  </si>
  <si>
    <t>Failure_code</t>
  </si>
  <si>
    <t>Note</t>
  </si>
  <si>
    <t>[s]</t>
  </si>
  <si>
    <t>[Hz]</t>
  </si>
  <si>
    <t>[N/mm]</t>
  </si>
  <si>
    <t>Origin</t>
  </si>
  <si>
    <t>OPT_Resampling</t>
  </si>
  <si>
    <t>OPT_File_Meas</t>
  </si>
  <si>
    <t>OPT_File_DIC</t>
  </si>
  <si>
    <t>OPT_End</t>
  </si>
  <si>
    <t>OPT_Measurement_file</t>
  </si>
  <si>
    <t>[json]</t>
  </si>
  <si>
    <t>OPT_Resampling_moveave</t>
  </si>
  <si>
    <t>OPT_Resampling_Frequency</t>
  </si>
  <si>
    <t>OPT_Compression</t>
  </si>
  <si>
    <t>OPT_Springreduction</t>
  </si>
  <si>
    <t>OPT_Springreduction_K</t>
  </si>
  <si>
    <t>OPT_Determination_Distance</t>
  </si>
  <si>
    <t>OPT_Determination_Limit</t>
  </si>
  <si>
    <t>OPT_Determination_SecHard</t>
  </si>
  <si>
    <t>Donor</t>
  </si>
  <si>
    <t>OPT_LVDT_failure</t>
  </si>
  <si>
    <t>OPT_DIC</t>
  </si>
  <si>
    <t>OPT_YM_Determination_range</t>
  </si>
  <si>
    <t>OPT_YM_Determination_refinement</t>
  </si>
  <si>
    <t>OPT_YM_Determination_refSecHard</t>
  </si>
  <si>
    <t>[-,-,-,-,-,-]</t>
  </si>
  <si>
    <t>23.3,23.4</t>
  </si>
  <si>
    <t>40,34</t>
  </si>
  <si>
    <t>Date_test</t>
  </si>
  <si>
    <t>Temperature_test</t>
  </si>
  <si>
    <t>Humidity_test</t>
  </si>
  <si>
    <t>[DDMMYYYY]</t>
  </si>
  <si>
    <t>[°C]</t>
  </si>
  <si>
    <t>[%]</t>
  </si>
  <si>
    <t xml:space="preserve">13.10.2020 10:00 – 17:00 </t>
  </si>
  <si>
    <t>tr21x</t>
  </si>
  <si>
    <t>tr21y</t>
  </si>
  <si>
    <t>tr21z</t>
  </si>
  <si>
    <t>tr22x</t>
  </si>
  <si>
    <t>tr22y</t>
  </si>
  <si>
    <t>tr22z</t>
  </si>
  <si>
    <t>tl21x</t>
  </si>
  <si>
    <t>tl21y</t>
  </si>
  <si>
    <t>tl21z</t>
  </si>
  <si>
    <t>tl22x</t>
  </si>
  <si>
    <t>tl22y</t>
  </si>
  <si>
    <t>tl22z</t>
  </si>
  <si>
    <t>tr31x</t>
  </si>
  <si>
    <t>tr31y</t>
  </si>
  <si>
    <t>tr31z</t>
  </si>
  <si>
    <t>tr32x</t>
  </si>
  <si>
    <t>tr32y</t>
  </si>
  <si>
    <t>tr32z</t>
  </si>
  <si>
    <t>tl31x</t>
  </si>
  <si>
    <t>tl31y</t>
  </si>
  <si>
    <t>tl31z</t>
  </si>
  <si>
    <t>tl32x</t>
  </si>
  <si>
    <t>tl32y</t>
  </si>
  <si>
    <t>tl32z</t>
  </si>
  <si>
    <t>tm21x</t>
  </si>
  <si>
    <t>tm21y</t>
  </si>
  <si>
    <t>tm21z</t>
  </si>
  <si>
    <t>tm31x</t>
  </si>
  <si>
    <t>tm31y</t>
  </si>
  <si>
    <t>tm31z</t>
  </si>
  <si>
    <t>tm41x</t>
  </si>
  <si>
    <t>tm41y</t>
  </si>
  <si>
    <t>tm41z</t>
  </si>
  <si>
    <t>Ala ossis ilii inferior L anterior</t>
  </si>
  <si>
    <t>Trabecular Bone</t>
  </si>
  <si>
    <t>DIC_Parameters:</t>
  </si>
  <si>
    <t>No.</t>
  </si>
  <si>
    <t>ID</t>
  </si>
  <si>
    <t>Storage-box</t>
  </si>
  <si>
    <t>Density specimen</t>
  </si>
  <si>
    <t>Notes</t>
  </si>
  <si>
    <t>Date:</t>
  </si>
  <si>
    <t>Donor no.:</t>
  </si>
  <si>
    <t>T/°C:</t>
  </si>
  <si>
    <t xml:space="preserve">RH/%: </t>
  </si>
  <si>
    <t>Geometry/mm</t>
  </si>
  <si>
    <t>Mass/g</t>
  </si>
  <si>
    <t>opt.-dir.</t>
  </si>
  <si>
    <t>test-dir.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</si>
</sst>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9"/>
      <color theme="1"/>
      <name val="Consolas"/>
      <family val="3"/>
    </font>
    <font>
      <b/>
      <u/>
      <sz val="9"/>
      <color theme="1"/>
      <name val="Consolas"/>
      <family val="3"/>
    </font>
    <font>
      <b/>
      <sz val="9"/>
      <color theme="1"/>
      <name val="Consolas"/>
      <family val="3"/>
    </font>
    <font>
      <sz val="9"/>
      <name val="Consolas"/>
      <family val="3"/>
    </font>
    <font>
      <i/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CC2E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2" fillId="3" borderId="17" xfId="0" applyNumberFormat="1" applyFont="1" applyFill="1" applyBorder="1" applyAlignment="1">
      <alignment horizontal="right" vertical="center"/>
    </xf>
    <xf numFmtId="2" fontId="2" fillId="0" borderId="15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2" fontId="2" fillId="2" borderId="16" xfId="0" applyNumberFormat="1" applyFont="1" applyFill="1" applyBorder="1" applyAlignment="1">
      <alignment horizontal="right" vertical="center"/>
    </xf>
    <xf numFmtId="2" fontId="2" fillId="2" borderId="15" xfId="0" applyNumberFormat="1" applyFont="1" applyFill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5" fillId="0" borderId="2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/>
    <xf numFmtId="49" fontId="2" fillId="0" borderId="0" xfId="0" applyNumberFormat="1" applyFont="1" applyAlignment="1">
      <alignment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2" fontId="5" fillId="0" borderId="24" xfId="0" applyNumberFormat="1" applyFont="1" applyBorder="1" applyAlignment="1">
      <alignment vertical="center"/>
    </xf>
    <xf numFmtId="0" fontId="5" fillId="0" borderId="24" xfId="0" applyFont="1" applyBorder="1" applyAlignment="1">
      <alignment horizontal="right" vertical="center"/>
    </xf>
    <xf numFmtId="2" fontId="6" fillId="0" borderId="2" xfId="0" applyNumberFormat="1" applyFont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3" fillId="0" borderId="0" xfId="0" applyFont="1" applyBorder="1"/>
    <xf numFmtId="2" fontId="5" fillId="0" borderId="0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66" fontId="5" fillId="0" borderId="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4"/>
  <sheetViews>
    <sheetView tabSelected="1" zoomScale="85" zoomScaleNormal="85" workbookViewId="0">
      <pane xSplit="3" ySplit="13" topLeftCell="AA14" activePane="bottomRight" state="frozen"/>
      <selection pane="topRight" activeCell="E1" sqref="E1"/>
      <selection pane="bottomLeft" activeCell="A14" sqref="A14"/>
      <selection pane="bottomRight" activeCell="AT13" sqref="AT13"/>
    </sheetView>
  </sheetViews>
  <sheetFormatPr baseColWidth="10" defaultRowHeight="12" x14ac:dyDescent="0.25"/>
  <cols>
    <col min="1" max="1" width="49.5703125" style="17" customWidth="1"/>
    <col min="2" max="2" width="12.28515625" style="17" customWidth="1"/>
    <col min="3" max="3" width="11.28515625" style="17" customWidth="1"/>
    <col min="4" max="4" width="18.5703125" style="17" customWidth="1"/>
    <col min="5" max="5" width="40" style="17" customWidth="1"/>
    <col min="6" max="6" width="11.42578125" style="17" customWidth="1"/>
    <col min="7" max="7" width="17" style="17" customWidth="1"/>
    <col min="8" max="8" width="6" style="17" customWidth="1"/>
    <col min="9" max="9" width="9.85546875" style="17" customWidth="1"/>
    <col min="10" max="14" width="6.42578125" style="17" customWidth="1"/>
    <col min="15" max="15" width="7.7109375" style="17" customWidth="1"/>
    <col min="16" max="16" width="6.42578125" style="17" customWidth="1"/>
    <col min="17" max="17" width="7.85546875" style="17" customWidth="1"/>
    <col min="18" max="18" width="8.28515625" style="17" customWidth="1"/>
    <col min="19" max="19" width="6.42578125" style="17" customWidth="1"/>
    <col min="20" max="21" width="3.42578125" style="17" customWidth="1"/>
    <col min="22" max="22" width="10.7109375" style="17" customWidth="1"/>
    <col min="23" max="24" width="5.140625" style="17" customWidth="1"/>
    <col min="25" max="25" width="21.42578125" style="17" customWidth="1"/>
    <col min="26" max="26" width="50.85546875" style="17" customWidth="1"/>
    <col min="27" max="38" width="11.42578125" style="17"/>
    <col min="39" max="39" width="16.5703125" style="17" customWidth="1"/>
    <col min="40" max="40" width="11.42578125" style="17"/>
    <col min="41" max="41" width="11.42578125" style="41"/>
    <col min="42" max="16384" width="11.42578125" style="17"/>
  </cols>
  <sheetData>
    <row r="1" spans="1:44" x14ac:dyDescent="0.25">
      <c r="A1" s="17" t="s">
        <v>18</v>
      </c>
      <c r="B1" s="17" t="s">
        <v>19</v>
      </c>
      <c r="E1" s="17" t="s">
        <v>130</v>
      </c>
      <c r="F1" s="17" t="s">
        <v>0</v>
      </c>
      <c r="G1" s="17">
        <v>250</v>
      </c>
      <c r="H1" s="17" t="s">
        <v>3</v>
      </c>
    </row>
    <row r="2" spans="1:44" x14ac:dyDescent="0.25">
      <c r="A2" s="17" t="s">
        <v>20</v>
      </c>
      <c r="B2" s="17" t="s">
        <v>21</v>
      </c>
      <c r="F2" s="17" t="s">
        <v>1</v>
      </c>
      <c r="G2" s="17">
        <v>165</v>
      </c>
      <c r="H2" s="17" t="s">
        <v>3</v>
      </c>
      <c r="AA2" s="22"/>
      <c r="AB2" s="22"/>
      <c r="AC2" s="22"/>
      <c r="AD2" s="22"/>
    </row>
    <row r="3" spans="1:44" x14ac:dyDescent="0.25">
      <c r="A3" s="17" t="s">
        <v>22</v>
      </c>
      <c r="B3" s="17" t="s">
        <v>15</v>
      </c>
      <c r="F3" s="17" t="s">
        <v>2</v>
      </c>
      <c r="G3" s="17">
        <f>50+10+5</f>
        <v>65</v>
      </c>
      <c r="H3" s="17" t="s">
        <v>3</v>
      </c>
      <c r="AA3" s="23"/>
      <c r="AB3" s="23"/>
      <c r="AC3" s="23"/>
      <c r="AD3" s="23"/>
    </row>
    <row r="4" spans="1:44" x14ac:dyDescent="0.25">
      <c r="A4" s="17" t="s">
        <v>23</v>
      </c>
      <c r="B4" s="17" t="s">
        <v>24</v>
      </c>
    </row>
    <row r="5" spans="1:44" x14ac:dyDescent="0.25">
      <c r="A5" s="17" t="s">
        <v>25</v>
      </c>
      <c r="B5" s="17" t="s">
        <v>26</v>
      </c>
    </row>
    <row r="6" spans="1:44" x14ac:dyDescent="0.25">
      <c r="A6" s="17" t="s">
        <v>27</v>
      </c>
      <c r="B6" s="17" t="s">
        <v>28</v>
      </c>
    </row>
    <row r="7" spans="1:44" x14ac:dyDescent="0.25">
      <c r="A7" s="17" t="s">
        <v>29</v>
      </c>
      <c r="B7" s="23" t="str">
        <f>LEFT(Testing!J2,FIND(" ",Testing!J2)-1)</f>
        <v>13.10.2020</v>
      </c>
    </row>
    <row r="8" spans="1:44" x14ac:dyDescent="0.25">
      <c r="A8" s="17" t="s">
        <v>30</v>
      </c>
      <c r="B8" s="17">
        <f>AVERAGE(LEFT(Testing!I4,FIND(",",Testing!I4)-1),RIGHT(Testing!I4,LEN(Testing!I4)-FIND(",",Testing!I4)))</f>
        <v>23.35</v>
      </c>
      <c r="C8" s="17" t="s">
        <v>4</v>
      </c>
    </row>
    <row r="9" spans="1:44" x14ac:dyDescent="0.25">
      <c r="A9" s="17" t="s">
        <v>31</v>
      </c>
      <c r="B9" s="17">
        <f>AVERAGE(LEFT(Testing!J4,FIND(",",Testing!J4)-1),RIGHT(Testing!J4,LEN(Testing!J4)-FIND(",",Testing!J4)))</f>
        <v>37</v>
      </c>
      <c r="C9" s="17" t="s">
        <v>5</v>
      </c>
    </row>
    <row r="11" spans="1:44" x14ac:dyDescent="0.2">
      <c r="B11" s="22" t="s">
        <v>36</v>
      </c>
      <c r="H11" s="39" t="s">
        <v>37</v>
      </c>
      <c r="S11" s="39" t="s">
        <v>38</v>
      </c>
      <c r="Y11" s="39" t="s">
        <v>39</v>
      </c>
      <c r="Z11" s="40"/>
      <c r="AA11" s="39" t="s">
        <v>40</v>
      </c>
      <c r="AB11" s="56"/>
      <c r="AC11" s="56"/>
      <c r="AD11" s="56"/>
      <c r="AN11" s="41"/>
    </row>
    <row r="12" spans="1:44" s="24" customFormat="1" ht="43.5" customHeight="1" x14ac:dyDescent="0.2">
      <c r="A12" s="42" t="s">
        <v>41</v>
      </c>
      <c r="B12" s="43" t="s">
        <v>42</v>
      </c>
      <c r="C12" s="42" t="s">
        <v>43</v>
      </c>
      <c r="D12" s="42" t="s">
        <v>44</v>
      </c>
      <c r="E12" s="42" t="s">
        <v>64</v>
      </c>
      <c r="F12" s="62" t="s">
        <v>23</v>
      </c>
      <c r="G12" s="62" t="s">
        <v>79</v>
      </c>
      <c r="H12" s="43" t="s">
        <v>45</v>
      </c>
      <c r="I12" s="42" t="s">
        <v>46</v>
      </c>
      <c r="J12" s="43" t="s">
        <v>47</v>
      </c>
      <c r="K12" s="42" t="s">
        <v>48</v>
      </c>
      <c r="L12" s="42" t="s">
        <v>49</v>
      </c>
      <c r="M12" s="43" t="s">
        <v>50</v>
      </c>
      <c r="N12" s="42" t="s">
        <v>51</v>
      </c>
      <c r="O12" s="43" t="s">
        <v>52</v>
      </c>
      <c r="P12" s="42" t="s">
        <v>53</v>
      </c>
      <c r="Q12" s="43" t="s">
        <v>54</v>
      </c>
      <c r="R12" s="42" t="s">
        <v>55</v>
      </c>
      <c r="S12" s="43" t="s">
        <v>56</v>
      </c>
      <c r="T12" s="44" t="s">
        <v>57</v>
      </c>
      <c r="U12" s="44" t="s">
        <v>58</v>
      </c>
      <c r="V12" s="44" t="s">
        <v>88</v>
      </c>
      <c r="W12" s="44" t="s">
        <v>89</v>
      </c>
      <c r="X12" s="44" t="s">
        <v>90</v>
      </c>
      <c r="Y12" s="43" t="s">
        <v>59</v>
      </c>
      <c r="Z12" s="42" t="s">
        <v>60</v>
      </c>
      <c r="AA12" s="59" t="s">
        <v>66</v>
      </c>
      <c r="AB12" s="60" t="s">
        <v>67</v>
      </c>
      <c r="AC12" s="61" t="s">
        <v>68</v>
      </c>
      <c r="AD12" s="62" t="s">
        <v>69</v>
      </c>
      <c r="AE12" s="62" t="s">
        <v>65</v>
      </c>
      <c r="AF12" s="62" t="s">
        <v>71</v>
      </c>
      <c r="AG12" s="62" t="s">
        <v>72</v>
      </c>
      <c r="AH12" s="62" t="s">
        <v>73</v>
      </c>
      <c r="AI12" s="62" t="s">
        <v>74</v>
      </c>
      <c r="AJ12" s="62" t="s">
        <v>75</v>
      </c>
      <c r="AK12" s="62" t="s">
        <v>80</v>
      </c>
      <c r="AL12" s="62" t="s">
        <v>81</v>
      </c>
      <c r="AM12" s="62" t="s">
        <v>82</v>
      </c>
      <c r="AN12" s="62" t="s">
        <v>83</v>
      </c>
      <c r="AO12" s="63" t="s">
        <v>76</v>
      </c>
      <c r="AP12" s="62" t="s">
        <v>77</v>
      </c>
      <c r="AQ12" s="62" t="s">
        <v>78</v>
      </c>
      <c r="AR12" s="62" t="s">
        <v>84</v>
      </c>
    </row>
    <row r="13" spans="1:44" s="24" customFormat="1" ht="22.5" customHeight="1" thickBot="1" x14ac:dyDescent="0.3">
      <c r="A13" s="45" t="s">
        <v>9</v>
      </c>
      <c r="B13" s="46" t="s">
        <v>9</v>
      </c>
      <c r="C13" s="45" t="s">
        <v>9</v>
      </c>
      <c r="D13" s="45" t="s">
        <v>9</v>
      </c>
      <c r="E13" s="45" t="s">
        <v>9</v>
      </c>
      <c r="F13" s="45" t="s">
        <v>9</v>
      </c>
      <c r="G13" s="45" t="s">
        <v>9</v>
      </c>
      <c r="H13" s="46" t="s">
        <v>9</v>
      </c>
      <c r="I13" s="45" t="s">
        <v>9</v>
      </c>
      <c r="J13" s="46" t="s">
        <v>6</v>
      </c>
      <c r="K13" s="45" t="s">
        <v>6</v>
      </c>
      <c r="L13" s="45" t="s">
        <v>6</v>
      </c>
      <c r="M13" s="46" t="s">
        <v>6</v>
      </c>
      <c r="N13" s="45" t="s">
        <v>6</v>
      </c>
      <c r="O13" s="46" t="s">
        <v>7</v>
      </c>
      <c r="P13" s="45" t="s">
        <v>10</v>
      </c>
      <c r="Q13" s="46" t="s">
        <v>8</v>
      </c>
      <c r="R13" s="47" t="s">
        <v>14</v>
      </c>
      <c r="S13" s="46" t="s">
        <v>6</v>
      </c>
      <c r="T13" s="45" t="s">
        <v>9</v>
      </c>
      <c r="U13" s="45" t="s">
        <v>9</v>
      </c>
      <c r="V13" s="45" t="s">
        <v>91</v>
      </c>
      <c r="W13" s="45" t="s">
        <v>92</v>
      </c>
      <c r="X13" s="45" t="s">
        <v>93</v>
      </c>
      <c r="Y13" s="46" t="s">
        <v>9</v>
      </c>
      <c r="Z13" s="45" t="s">
        <v>9</v>
      </c>
      <c r="AA13" s="46" t="s">
        <v>9</v>
      </c>
      <c r="AB13" s="45" t="s">
        <v>9</v>
      </c>
      <c r="AC13" s="45" t="s">
        <v>61</v>
      </c>
      <c r="AD13" s="45" t="s">
        <v>70</v>
      </c>
      <c r="AE13" s="45" t="s">
        <v>9</v>
      </c>
      <c r="AF13" s="45" t="s">
        <v>9</v>
      </c>
      <c r="AG13" s="45" t="s">
        <v>62</v>
      </c>
      <c r="AH13" s="45" t="s">
        <v>9</v>
      </c>
      <c r="AI13" s="45" t="s">
        <v>9</v>
      </c>
      <c r="AJ13" s="45" t="s">
        <v>63</v>
      </c>
      <c r="AK13" s="45" t="s">
        <v>9</v>
      </c>
      <c r="AL13" s="45" t="s">
        <v>9</v>
      </c>
      <c r="AM13" s="45" t="s">
        <v>9</v>
      </c>
      <c r="AN13" s="45" t="s">
        <v>85</v>
      </c>
      <c r="AO13" s="48" t="s">
        <v>9</v>
      </c>
      <c r="AP13" s="45" t="s">
        <v>9</v>
      </c>
      <c r="AQ13" s="45" t="s">
        <v>9</v>
      </c>
      <c r="AR13" s="45" t="s">
        <v>85</v>
      </c>
    </row>
    <row r="14" spans="1:44" s="38" customFormat="1" ht="12.75" thickTop="1" x14ac:dyDescent="0.25">
      <c r="A14" s="32" t="str">
        <f>$B$1&amp;"_"&amp;$B$2&amp;"_"&amp;$B$3&amp;"_"&amp;$B$4&amp;"_"&amp;C14</f>
        <v>0000-0001-8378-3108_LEIULANA_48-17_LuPeCo_tl21x</v>
      </c>
      <c r="B14" s="50">
        <v>7</v>
      </c>
      <c r="C14" s="32" t="s">
        <v>101</v>
      </c>
      <c r="D14" s="32" t="s">
        <v>129</v>
      </c>
      <c r="E14" s="32" t="s">
        <v>128</v>
      </c>
      <c r="F14" s="38" t="str">
        <f t="shared" ref="F14" si="0">$B$4</f>
        <v>LuPeCo</v>
      </c>
      <c r="G14" s="38" t="str">
        <f t="shared" ref="G14" si="1">$B$2&amp;"_"&amp;$B$3</f>
        <v>LEIULANA_48-17</v>
      </c>
      <c r="H14" s="50" t="s">
        <v>34</v>
      </c>
      <c r="I14" s="32" t="s">
        <v>35</v>
      </c>
      <c r="J14" s="33">
        <f>VLOOKUP($C14,Testing!$B$6:$J$38,2,FALSE)</f>
        <v>7.56</v>
      </c>
      <c r="K14" s="34">
        <f>VLOOKUP($C14,Testing!$B$6:$J$38,3,FALSE)</f>
        <v>9.52</v>
      </c>
      <c r="L14" s="34">
        <f>VLOOKUP($C14,Testing!$B$6:$J$38,4,FALSE)</f>
        <v>8.15</v>
      </c>
      <c r="M14" s="33"/>
      <c r="N14" s="34"/>
      <c r="O14" s="51">
        <f t="shared" ref="O14" si="2">P14*1000/S14</f>
        <v>77.588000000000008</v>
      </c>
      <c r="P14" s="36">
        <f t="shared" ref="P14" si="3">IF(H14="Cube",J14*K14*L14/1000,IF(H14="Cylinder",M14^2*PI()/4*S14/1000,"#NA"))</f>
        <v>0.58656528000000008</v>
      </c>
      <c r="Q14" s="35">
        <f>VLOOKUP($C14,Testing!$B$6:$J$38,5,FALSE)</f>
        <v>0.70369999999999999</v>
      </c>
      <c r="R14" s="37">
        <f t="shared" ref="R14" si="4">Q14/P14</f>
        <v>1.1996959656391526</v>
      </c>
      <c r="S14" s="33">
        <f t="shared" ref="S14" si="5">IF(H14="Cube",IF(T14="x",J14,IF(T14="y",K14,IF(T14="z",L14,"#NA"))),IF(H14="Cylinder",N14,"#NA"))</f>
        <v>7.56</v>
      </c>
      <c r="T14" s="32" t="str">
        <f>VLOOKUP($C14,Testing!$B$6:$J$38,6,FALSE)</f>
        <v>x</v>
      </c>
      <c r="U14" s="32" t="str">
        <f>VLOOKUP($C14,Testing!$B$6:$J$38,7,FALSE)</f>
        <v>y</v>
      </c>
      <c r="V14" s="49" t="str">
        <f>$B$7</f>
        <v>13.10.2020</v>
      </c>
      <c r="W14" s="49">
        <f>$B$8</f>
        <v>23.35</v>
      </c>
      <c r="X14" s="64">
        <f>$B$9</f>
        <v>37</v>
      </c>
      <c r="Y14" s="52"/>
      <c r="Z14" s="32"/>
      <c r="AA14" s="51" t="s">
        <v>32</v>
      </c>
      <c r="AB14" s="57" t="s">
        <v>33</v>
      </c>
      <c r="AC14" s="57"/>
      <c r="AD14" s="57"/>
      <c r="AE14" s="53"/>
      <c r="AG14" s="58"/>
      <c r="AH14" s="53"/>
      <c r="AI14" s="53"/>
      <c r="AJ14" s="54"/>
      <c r="AK14" s="53"/>
      <c r="AL14" s="53"/>
      <c r="AM14" s="53"/>
      <c r="AN14" s="55"/>
      <c r="AO14" s="55"/>
      <c r="AP14" s="53"/>
    </row>
  </sheetData>
  <pageMargins left="0.31496062992125984" right="0.70866141732283472" top="0.78740157480314965" bottom="0.78740157480314965" header="0.31496062992125984" footer="0.31496062992125984"/>
  <pageSetup paperSize="9" scale="60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sqref="A1:A5"/>
    </sheetView>
  </sheetViews>
  <sheetFormatPr baseColWidth="10" defaultRowHeight="15" x14ac:dyDescent="0.25"/>
  <cols>
    <col min="5" max="5" width="17" customWidth="1"/>
    <col min="6" max="6" width="27.5703125" customWidth="1"/>
  </cols>
  <sheetData>
    <row r="1" spans="1:6" ht="15" customHeight="1" x14ac:dyDescent="0.25">
      <c r="A1" s="78" t="s">
        <v>131</v>
      </c>
      <c r="B1" s="81" t="s">
        <v>132</v>
      </c>
      <c r="C1" s="81" t="s">
        <v>133</v>
      </c>
      <c r="D1" s="78" t="s">
        <v>134</v>
      </c>
      <c r="E1" s="1" t="s">
        <v>137</v>
      </c>
      <c r="F1" s="3" t="s">
        <v>136</v>
      </c>
    </row>
    <row r="2" spans="1:6" ht="15.75" thickBot="1" x14ac:dyDescent="0.3">
      <c r="A2" s="79"/>
      <c r="B2" s="82"/>
      <c r="C2" s="82"/>
      <c r="D2" s="79"/>
      <c r="E2" s="2" t="s">
        <v>15</v>
      </c>
      <c r="F2" s="4" t="s">
        <v>16</v>
      </c>
    </row>
    <row r="3" spans="1:6" x14ac:dyDescent="0.25">
      <c r="A3" s="79"/>
      <c r="B3" s="82"/>
      <c r="C3" s="82"/>
      <c r="D3" s="79"/>
      <c r="E3" s="5" t="s">
        <v>138</v>
      </c>
      <c r="F3" s="6" t="s">
        <v>139</v>
      </c>
    </row>
    <row r="4" spans="1:6" ht="15.75" thickBot="1" x14ac:dyDescent="0.3">
      <c r="A4" s="79"/>
      <c r="B4" s="82"/>
      <c r="C4" s="82"/>
      <c r="D4" s="79"/>
      <c r="E4" s="2" t="s">
        <v>17</v>
      </c>
      <c r="F4" s="4" t="s">
        <v>17</v>
      </c>
    </row>
    <row r="5" spans="1:6" ht="15.75" thickBot="1" x14ac:dyDescent="0.3">
      <c r="A5" s="80"/>
      <c r="B5" s="83"/>
      <c r="C5" s="83"/>
      <c r="D5" s="80"/>
      <c r="E5" s="71" t="s">
        <v>135</v>
      </c>
      <c r="F5" s="72"/>
    </row>
    <row r="6" spans="1:6" ht="15.75" thickBot="1" x14ac:dyDescent="0.3">
      <c r="A6" s="7">
        <v>1</v>
      </c>
      <c r="B6" s="8" t="s">
        <v>95</v>
      </c>
      <c r="C6" s="75">
        <v>1</v>
      </c>
      <c r="D6" s="9"/>
      <c r="E6" s="73"/>
      <c r="F6" s="74"/>
    </row>
    <row r="7" spans="1:6" ht="15.75" thickBot="1" x14ac:dyDescent="0.3">
      <c r="A7" s="10">
        <v>2</v>
      </c>
      <c r="B7" s="11" t="s">
        <v>96</v>
      </c>
      <c r="C7" s="76"/>
      <c r="D7" s="12"/>
      <c r="E7" s="71"/>
      <c r="F7" s="72"/>
    </row>
    <row r="8" spans="1:6" ht="15.75" thickBot="1" x14ac:dyDescent="0.3">
      <c r="A8" s="7">
        <v>3</v>
      </c>
      <c r="B8" s="8" t="s">
        <v>97</v>
      </c>
      <c r="C8" s="77"/>
      <c r="D8" s="9"/>
      <c r="E8" s="73"/>
      <c r="F8" s="74"/>
    </row>
    <row r="9" spans="1:6" ht="15.75" thickBot="1" x14ac:dyDescent="0.3">
      <c r="A9" s="10">
        <v>4</v>
      </c>
      <c r="B9" s="11" t="s">
        <v>98</v>
      </c>
      <c r="C9" s="68">
        <v>2</v>
      </c>
      <c r="D9" s="12"/>
      <c r="E9" s="71"/>
      <c r="F9" s="72"/>
    </row>
    <row r="10" spans="1:6" ht="15.75" thickBot="1" x14ac:dyDescent="0.3">
      <c r="A10" s="7">
        <v>5</v>
      </c>
      <c r="B10" s="8" t="s">
        <v>99</v>
      </c>
      <c r="C10" s="69"/>
      <c r="D10" s="9"/>
      <c r="E10" s="73"/>
      <c r="F10" s="74"/>
    </row>
    <row r="11" spans="1:6" ht="15.75" thickBot="1" x14ac:dyDescent="0.3">
      <c r="A11" s="10">
        <v>6</v>
      </c>
      <c r="B11" s="11" t="s">
        <v>100</v>
      </c>
      <c r="C11" s="70"/>
      <c r="D11" s="12"/>
      <c r="E11" s="71"/>
      <c r="F11" s="72"/>
    </row>
    <row r="12" spans="1:6" ht="15.75" thickBot="1" x14ac:dyDescent="0.3">
      <c r="A12" s="7">
        <v>7</v>
      </c>
      <c r="B12" s="8" t="s">
        <v>101</v>
      </c>
      <c r="C12" s="75">
        <v>3</v>
      </c>
      <c r="D12" s="9"/>
      <c r="E12" s="73"/>
      <c r="F12" s="74"/>
    </row>
    <row r="13" spans="1:6" ht="15.75" thickBot="1" x14ac:dyDescent="0.3">
      <c r="A13" s="10">
        <v>8</v>
      </c>
      <c r="B13" s="11" t="s">
        <v>102</v>
      </c>
      <c r="C13" s="76"/>
      <c r="D13" s="12"/>
      <c r="E13" s="71"/>
      <c r="F13" s="72"/>
    </row>
    <row r="14" spans="1:6" ht="15.75" thickBot="1" x14ac:dyDescent="0.3">
      <c r="A14" s="7">
        <v>9</v>
      </c>
      <c r="B14" s="8" t="s">
        <v>103</v>
      </c>
      <c r="C14" s="77"/>
      <c r="D14" s="9"/>
      <c r="E14" s="73"/>
      <c r="F14" s="74"/>
    </row>
    <row r="15" spans="1:6" ht="15.75" thickBot="1" x14ac:dyDescent="0.3">
      <c r="A15" s="10">
        <v>10</v>
      </c>
      <c r="B15" s="11" t="s">
        <v>104</v>
      </c>
      <c r="C15" s="68">
        <v>4</v>
      </c>
      <c r="D15" s="12"/>
      <c r="E15" s="71"/>
      <c r="F15" s="72"/>
    </row>
    <row r="16" spans="1:6" ht="15.75" thickBot="1" x14ac:dyDescent="0.3">
      <c r="A16" s="7">
        <v>11</v>
      </c>
      <c r="B16" s="8" t="s">
        <v>105</v>
      </c>
      <c r="C16" s="69"/>
      <c r="D16" s="9"/>
      <c r="E16" s="73"/>
      <c r="F16" s="74"/>
    </row>
    <row r="17" spans="1:6" ht="15.75" thickBot="1" x14ac:dyDescent="0.3">
      <c r="A17" s="10">
        <v>12</v>
      </c>
      <c r="B17" s="11" t="s">
        <v>106</v>
      </c>
      <c r="C17" s="70"/>
      <c r="D17" s="12"/>
      <c r="E17" s="71"/>
      <c r="F17" s="72"/>
    </row>
    <row r="18" spans="1:6" ht="15.75" thickBot="1" x14ac:dyDescent="0.3">
      <c r="A18" s="7">
        <v>13</v>
      </c>
      <c r="B18" s="8" t="s">
        <v>107</v>
      </c>
      <c r="C18" s="75">
        <v>5</v>
      </c>
      <c r="D18" s="9"/>
      <c r="E18" s="73"/>
      <c r="F18" s="74"/>
    </row>
    <row r="19" spans="1:6" ht="15.75" thickBot="1" x14ac:dyDescent="0.3">
      <c r="A19" s="10">
        <v>14</v>
      </c>
      <c r="B19" s="11" t="s">
        <v>108</v>
      </c>
      <c r="C19" s="76"/>
      <c r="D19" s="12"/>
      <c r="E19" s="71"/>
      <c r="F19" s="72"/>
    </row>
    <row r="20" spans="1:6" ht="15.75" thickBot="1" x14ac:dyDescent="0.3">
      <c r="A20" s="7">
        <v>15</v>
      </c>
      <c r="B20" s="8" t="s">
        <v>109</v>
      </c>
      <c r="C20" s="77"/>
      <c r="D20" s="9"/>
      <c r="E20" s="73"/>
      <c r="F20" s="74"/>
    </row>
    <row r="21" spans="1:6" ht="15.75" thickBot="1" x14ac:dyDescent="0.3">
      <c r="A21" s="10">
        <v>16</v>
      </c>
      <c r="B21" s="11" t="s">
        <v>110</v>
      </c>
      <c r="C21" s="68">
        <v>6</v>
      </c>
      <c r="D21" s="12"/>
      <c r="E21" s="71"/>
      <c r="F21" s="72"/>
    </row>
    <row r="22" spans="1:6" ht="15.75" thickBot="1" x14ac:dyDescent="0.3">
      <c r="A22" s="7">
        <v>17</v>
      </c>
      <c r="B22" s="8" t="s">
        <v>111</v>
      </c>
      <c r="C22" s="69"/>
      <c r="D22" s="9"/>
      <c r="E22" s="73"/>
      <c r="F22" s="74"/>
    </row>
    <row r="23" spans="1:6" ht="15.75" thickBot="1" x14ac:dyDescent="0.3">
      <c r="A23" s="10">
        <v>18</v>
      </c>
      <c r="B23" s="11" t="s">
        <v>112</v>
      </c>
      <c r="C23" s="70"/>
      <c r="D23" s="12"/>
      <c r="E23" s="71"/>
      <c r="F23" s="72"/>
    </row>
    <row r="24" spans="1:6" ht="15.75" thickBot="1" x14ac:dyDescent="0.3">
      <c r="A24" s="7">
        <v>19</v>
      </c>
      <c r="B24" s="8" t="s">
        <v>113</v>
      </c>
      <c r="C24" s="75">
        <v>7</v>
      </c>
      <c r="D24" s="9"/>
      <c r="E24" s="73"/>
      <c r="F24" s="74"/>
    </row>
    <row r="25" spans="1:6" ht="15.75" thickBot="1" x14ac:dyDescent="0.3">
      <c r="A25" s="10">
        <v>20</v>
      </c>
      <c r="B25" s="11" t="s">
        <v>114</v>
      </c>
      <c r="C25" s="76"/>
      <c r="D25" s="12"/>
      <c r="E25" s="71"/>
      <c r="F25" s="72"/>
    </row>
    <row r="26" spans="1:6" ht="15.75" thickBot="1" x14ac:dyDescent="0.3">
      <c r="A26" s="7">
        <v>21</v>
      </c>
      <c r="B26" s="8" t="s">
        <v>115</v>
      </c>
      <c r="C26" s="77"/>
      <c r="D26" s="9"/>
      <c r="E26" s="73"/>
      <c r="F26" s="74"/>
    </row>
    <row r="27" spans="1:6" ht="15.75" thickBot="1" x14ac:dyDescent="0.3">
      <c r="A27" s="10">
        <v>22</v>
      </c>
      <c r="B27" s="11" t="s">
        <v>116</v>
      </c>
      <c r="C27" s="68">
        <v>8</v>
      </c>
      <c r="D27" s="12"/>
      <c r="E27" s="71"/>
      <c r="F27" s="72"/>
    </row>
    <row r="28" spans="1:6" ht="15.75" thickBot="1" x14ac:dyDescent="0.3">
      <c r="A28" s="7">
        <v>23</v>
      </c>
      <c r="B28" s="8" t="s">
        <v>117</v>
      </c>
      <c r="C28" s="69"/>
      <c r="D28" s="9"/>
      <c r="E28" s="73"/>
      <c r="F28" s="74"/>
    </row>
    <row r="29" spans="1:6" ht="15.75" thickBot="1" x14ac:dyDescent="0.3">
      <c r="A29" s="10">
        <v>24</v>
      </c>
      <c r="B29" s="11" t="s">
        <v>118</v>
      </c>
      <c r="C29" s="70"/>
      <c r="D29" s="12"/>
      <c r="E29" s="71"/>
      <c r="F29" s="72"/>
    </row>
    <row r="30" spans="1:6" ht="15.75" thickBot="1" x14ac:dyDescent="0.3">
      <c r="A30" s="7">
        <v>25</v>
      </c>
      <c r="B30" s="8" t="s">
        <v>119</v>
      </c>
      <c r="C30" s="75">
        <v>9</v>
      </c>
      <c r="D30" s="9"/>
      <c r="E30" s="73"/>
      <c r="F30" s="74"/>
    </row>
    <row r="31" spans="1:6" ht="15.75" thickBot="1" x14ac:dyDescent="0.3">
      <c r="A31" s="10">
        <v>26</v>
      </c>
      <c r="B31" s="11" t="s">
        <v>120</v>
      </c>
      <c r="C31" s="76"/>
      <c r="D31" s="12"/>
      <c r="E31" s="71"/>
      <c r="F31" s="72"/>
    </row>
    <row r="32" spans="1:6" ht="15.75" thickBot="1" x14ac:dyDescent="0.3">
      <c r="A32" s="7">
        <v>27</v>
      </c>
      <c r="B32" s="8" t="s">
        <v>121</v>
      </c>
      <c r="C32" s="77"/>
      <c r="D32" s="9"/>
      <c r="E32" s="73"/>
      <c r="F32" s="74"/>
    </row>
    <row r="33" spans="1:6" ht="15.75" thickBot="1" x14ac:dyDescent="0.3">
      <c r="A33" s="10">
        <v>28</v>
      </c>
      <c r="B33" s="11" t="s">
        <v>122</v>
      </c>
      <c r="C33" s="68">
        <v>10</v>
      </c>
      <c r="D33" s="12"/>
      <c r="E33" s="71"/>
      <c r="F33" s="72"/>
    </row>
    <row r="34" spans="1:6" ht="15.75" thickBot="1" x14ac:dyDescent="0.3">
      <c r="A34" s="7">
        <v>29</v>
      </c>
      <c r="B34" s="8" t="s">
        <v>123</v>
      </c>
      <c r="C34" s="69"/>
      <c r="D34" s="9"/>
      <c r="E34" s="73"/>
      <c r="F34" s="74"/>
    </row>
    <row r="35" spans="1:6" ht="15.75" thickBot="1" x14ac:dyDescent="0.3">
      <c r="A35" s="10">
        <v>30</v>
      </c>
      <c r="B35" s="11" t="s">
        <v>124</v>
      </c>
      <c r="C35" s="70"/>
      <c r="D35" s="12"/>
      <c r="E35" s="71"/>
      <c r="F35" s="72"/>
    </row>
    <row r="36" spans="1:6" ht="15.75" thickBot="1" x14ac:dyDescent="0.3">
      <c r="A36" s="7">
        <v>31</v>
      </c>
      <c r="B36" s="8" t="s">
        <v>125</v>
      </c>
      <c r="C36" s="75">
        <v>11</v>
      </c>
      <c r="D36" s="9"/>
      <c r="E36" s="73"/>
      <c r="F36" s="74"/>
    </row>
    <row r="37" spans="1:6" ht="15.75" thickBot="1" x14ac:dyDescent="0.3">
      <c r="A37" s="10">
        <v>32</v>
      </c>
      <c r="B37" s="11" t="s">
        <v>126</v>
      </c>
      <c r="C37" s="76"/>
      <c r="D37" s="12"/>
      <c r="E37" s="71"/>
      <c r="F37" s="72"/>
    </row>
    <row r="38" spans="1:6" ht="15.75" thickBot="1" x14ac:dyDescent="0.3">
      <c r="A38" s="7">
        <v>33</v>
      </c>
      <c r="B38" s="8" t="s">
        <v>127</v>
      </c>
      <c r="C38" s="77"/>
      <c r="D38" s="9"/>
      <c r="E38" s="73"/>
      <c r="F38" s="74"/>
    </row>
  </sheetData>
  <mergeCells count="49">
    <mergeCell ref="C6:C8"/>
    <mergeCell ref="E6:F6"/>
    <mergeCell ref="E7:F7"/>
    <mergeCell ref="E8:F8"/>
    <mergeCell ref="A1:A5"/>
    <mergeCell ref="B1:B5"/>
    <mergeCell ref="C1:C5"/>
    <mergeCell ref="D1:D5"/>
    <mergeCell ref="E5:F5"/>
    <mergeCell ref="C9:C11"/>
    <mergeCell ref="E9:F9"/>
    <mergeCell ref="E10:F10"/>
    <mergeCell ref="E11:F11"/>
    <mergeCell ref="C12:C14"/>
    <mergeCell ref="E12:F12"/>
    <mergeCell ref="E13:F13"/>
    <mergeCell ref="E14:F14"/>
    <mergeCell ref="C15:C17"/>
    <mergeCell ref="E15:F15"/>
    <mergeCell ref="E16:F16"/>
    <mergeCell ref="E17:F17"/>
    <mergeCell ref="C18:C20"/>
    <mergeCell ref="E18:F18"/>
    <mergeCell ref="E19:F19"/>
    <mergeCell ref="E20:F20"/>
    <mergeCell ref="C21:C23"/>
    <mergeCell ref="E21:F21"/>
    <mergeCell ref="E22:F22"/>
    <mergeCell ref="E23:F23"/>
    <mergeCell ref="C24:C26"/>
    <mergeCell ref="E24:F24"/>
    <mergeCell ref="E25:F25"/>
    <mergeCell ref="E26:F26"/>
    <mergeCell ref="C27:C29"/>
    <mergeCell ref="E27:F27"/>
    <mergeCell ref="E28:F28"/>
    <mergeCell ref="E29:F29"/>
    <mergeCell ref="C30:C32"/>
    <mergeCell ref="E30:F30"/>
    <mergeCell ref="E31:F31"/>
    <mergeCell ref="E32:F32"/>
    <mergeCell ref="C33:C35"/>
    <mergeCell ref="E33:F33"/>
    <mergeCell ref="E34:F34"/>
    <mergeCell ref="E35:F35"/>
    <mergeCell ref="C36:C38"/>
    <mergeCell ref="E36:F36"/>
    <mergeCell ref="E37:F37"/>
    <mergeCell ref="E38:F3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>
      <selection sqref="A1:A5"/>
    </sheetView>
  </sheetViews>
  <sheetFormatPr baseColWidth="10" defaultRowHeight="15" x14ac:dyDescent="0.25"/>
  <cols>
    <col min="7" max="7" width="11.42578125" style="67"/>
    <col min="9" max="9" width="16.42578125" customWidth="1"/>
    <col min="10" max="10" width="25.85546875" customWidth="1"/>
  </cols>
  <sheetData>
    <row r="1" spans="1:10" x14ac:dyDescent="0.25">
      <c r="A1" s="78" t="s">
        <v>131</v>
      </c>
      <c r="B1" s="81" t="s">
        <v>132</v>
      </c>
      <c r="C1" s="90" t="s">
        <v>140</v>
      </c>
      <c r="D1" s="91"/>
      <c r="E1" s="92"/>
      <c r="F1" s="81" t="s">
        <v>141</v>
      </c>
      <c r="G1" s="78" t="s">
        <v>143</v>
      </c>
      <c r="H1" s="78" t="s">
        <v>142</v>
      </c>
      <c r="I1" s="1" t="s">
        <v>137</v>
      </c>
      <c r="J1" s="3" t="s">
        <v>136</v>
      </c>
    </row>
    <row r="2" spans="1:10" ht="15.75" thickBot="1" x14ac:dyDescent="0.3">
      <c r="A2" s="79"/>
      <c r="B2" s="82"/>
      <c r="C2" s="93"/>
      <c r="D2" s="94"/>
      <c r="E2" s="95"/>
      <c r="F2" s="82"/>
      <c r="G2" s="79"/>
      <c r="H2" s="79"/>
      <c r="I2" s="2" t="s">
        <v>15</v>
      </c>
      <c r="J2" s="4" t="s">
        <v>94</v>
      </c>
    </row>
    <row r="3" spans="1:10" x14ac:dyDescent="0.25">
      <c r="A3" s="79"/>
      <c r="B3" s="82"/>
      <c r="C3" s="93"/>
      <c r="D3" s="94"/>
      <c r="E3" s="95"/>
      <c r="F3" s="82"/>
      <c r="G3" s="79"/>
      <c r="H3" s="79"/>
      <c r="I3" s="5" t="s">
        <v>138</v>
      </c>
      <c r="J3" s="6" t="s">
        <v>139</v>
      </c>
    </row>
    <row r="4" spans="1:10" ht="15.75" thickBot="1" x14ac:dyDescent="0.3">
      <c r="A4" s="79"/>
      <c r="B4" s="82"/>
      <c r="C4" s="96"/>
      <c r="D4" s="97"/>
      <c r="E4" s="98"/>
      <c r="F4" s="82"/>
      <c r="G4" s="79"/>
      <c r="H4" s="79"/>
      <c r="I4" s="2" t="s">
        <v>86</v>
      </c>
      <c r="J4" s="4" t="s">
        <v>87</v>
      </c>
    </row>
    <row r="5" spans="1:10" ht="15.75" thickBot="1" x14ac:dyDescent="0.3">
      <c r="A5" s="80"/>
      <c r="B5" s="83"/>
      <c r="C5" s="13" t="s">
        <v>11</v>
      </c>
      <c r="D5" s="14" t="s">
        <v>12</v>
      </c>
      <c r="E5" s="14" t="s">
        <v>13</v>
      </c>
      <c r="F5" s="83"/>
      <c r="G5" s="80"/>
      <c r="H5" s="80"/>
      <c r="I5" s="88" t="s">
        <v>135</v>
      </c>
      <c r="J5" s="89"/>
    </row>
    <row r="6" spans="1:10" ht="15.75" thickBot="1" x14ac:dyDescent="0.3">
      <c r="A6" s="7">
        <v>1</v>
      </c>
      <c r="B6" s="15" t="s">
        <v>95</v>
      </c>
      <c r="C6" s="25"/>
      <c r="D6" s="26"/>
      <c r="E6" s="27"/>
      <c r="F6" s="20"/>
      <c r="G6" s="65" t="s">
        <v>11</v>
      </c>
      <c r="H6" s="16" t="s">
        <v>12</v>
      </c>
      <c r="I6" s="84"/>
      <c r="J6" s="85"/>
    </row>
    <row r="7" spans="1:10" ht="15.75" thickBot="1" x14ac:dyDescent="0.3">
      <c r="A7" s="10">
        <v>2</v>
      </c>
      <c r="B7" s="11" t="s">
        <v>96</v>
      </c>
      <c r="C7" s="28"/>
      <c r="D7" s="25"/>
      <c r="E7" s="29"/>
      <c r="F7" s="21"/>
      <c r="G7" s="66" t="s">
        <v>12</v>
      </c>
      <c r="H7" s="18" t="s">
        <v>13</v>
      </c>
      <c r="I7" s="86"/>
      <c r="J7" s="87"/>
    </row>
    <row r="8" spans="1:10" ht="15.75" thickBot="1" x14ac:dyDescent="0.3">
      <c r="A8" s="7">
        <v>3</v>
      </c>
      <c r="B8" s="8" t="s">
        <v>97</v>
      </c>
      <c r="C8" s="26"/>
      <c r="D8" s="30"/>
      <c r="E8" s="25"/>
      <c r="F8" s="20"/>
      <c r="G8" s="65" t="s">
        <v>13</v>
      </c>
      <c r="H8" s="16" t="s">
        <v>11</v>
      </c>
      <c r="I8" s="84"/>
      <c r="J8" s="85"/>
    </row>
    <row r="9" spans="1:10" ht="15.75" thickBot="1" x14ac:dyDescent="0.3">
      <c r="A9" s="10">
        <v>4</v>
      </c>
      <c r="B9" s="19" t="s">
        <v>98</v>
      </c>
      <c r="C9" s="25"/>
      <c r="D9" s="29"/>
      <c r="E9" s="31"/>
      <c r="F9" s="21"/>
      <c r="G9" s="66" t="s">
        <v>11</v>
      </c>
      <c r="H9" s="18" t="s">
        <v>12</v>
      </c>
      <c r="I9" s="86"/>
      <c r="J9" s="87"/>
    </row>
    <row r="10" spans="1:10" ht="15.75" thickBot="1" x14ac:dyDescent="0.3">
      <c r="A10" s="7">
        <v>5</v>
      </c>
      <c r="B10" s="8" t="s">
        <v>99</v>
      </c>
      <c r="C10" s="30"/>
      <c r="D10" s="25"/>
      <c r="E10" s="26"/>
      <c r="F10" s="20"/>
      <c r="G10" s="65" t="s">
        <v>12</v>
      </c>
      <c r="H10" s="16" t="s">
        <v>13</v>
      </c>
      <c r="I10" s="84"/>
      <c r="J10" s="85"/>
    </row>
    <row r="11" spans="1:10" ht="15.75" thickBot="1" x14ac:dyDescent="0.3">
      <c r="A11" s="10">
        <v>6</v>
      </c>
      <c r="B11" s="11" t="s">
        <v>100</v>
      </c>
      <c r="C11" s="29"/>
      <c r="D11" s="28"/>
      <c r="E11" s="25"/>
      <c r="F11" s="21"/>
      <c r="G11" s="66" t="s">
        <v>13</v>
      </c>
      <c r="H11" s="18" t="s">
        <v>11</v>
      </c>
      <c r="I11" s="86"/>
      <c r="J11" s="87"/>
    </row>
    <row r="12" spans="1:10" ht="15.75" thickBot="1" x14ac:dyDescent="0.3">
      <c r="A12" s="7">
        <v>7</v>
      </c>
      <c r="B12" s="15" t="s">
        <v>101</v>
      </c>
      <c r="C12" s="25">
        <v>7.56</v>
      </c>
      <c r="D12" s="26">
        <v>9.52</v>
      </c>
      <c r="E12" s="27">
        <v>8.15</v>
      </c>
      <c r="F12" s="20">
        <v>0.70369999999999999</v>
      </c>
      <c r="G12" s="65" t="s">
        <v>11</v>
      </c>
      <c r="H12" s="16" t="s">
        <v>12</v>
      </c>
      <c r="I12" s="84"/>
      <c r="J12" s="85"/>
    </row>
    <row r="13" spans="1:10" ht="15.75" thickBot="1" x14ac:dyDescent="0.3">
      <c r="A13" s="10">
        <v>8</v>
      </c>
      <c r="B13" s="11" t="s">
        <v>102</v>
      </c>
      <c r="C13" s="28"/>
      <c r="D13" s="25"/>
      <c r="E13" s="29"/>
      <c r="F13" s="21"/>
      <c r="G13" s="66" t="s">
        <v>12</v>
      </c>
      <c r="H13" s="18" t="s">
        <v>13</v>
      </c>
      <c r="I13" s="86"/>
      <c r="J13" s="87"/>
    </row>
    <row r="14" spans="1:10" ht="15.75" thickBot="1" x14ac:dyDescent="0.3">
      <c r="A14" s="7">
        <v>9</v>
      </c>
      <c r="B14" s="8" t="s">
        <v>103</v>
      </c>
      <c r="C14" s="26"/>
      <c r="D14" s="30"/>
      <c r="E14" s="25"/>
      <c r="F14" s="20"/>
      <c r="G14" s="65" t="s">
        <v>13</v>
      </c>
      <c r="H14" s="16" t="s">
        <v>11</v>
      </c>
      <c r="I14" s="84"/>
      <c r="J14" s="85"/>
    </row>
    <row r="15" spans="1:10" ht="15.75" thickBot="1" x14ac:dyDescent="0.3">
      <c r="A15" s="10">
        <v>10</v>
      </c>
      <c r="B15" s="19" t="s">
        <v>104</v>
      </c>
      <c r="C15" s="25"/>
      <c r="D15" s="29"/>
      <c r="E15" s="31"/>
      <c r="F15" s="21"/>
      <c r="G15" s="66" t="s">
        <v>11</v>
      </c>
      <c r="H15" s="18" t="s">
        <v>12</v>
      </c>
      <c r="I15" s="86"/>
      <c r="J15" s="87"/>
    </row>
    <row r="16" spans="1:10" ht="15.75" thickBot="1" x14ac:dyDescent="0.3">
      <c r="A16" s="7">
        <v>11</v>
      </c>
      <c r="B16" s="8" t="s">
        <v>105</v>
      </c>
      <c r="C16" s="30"/>
      <c r="D16" s="25"/>
      <c r="E16" s="26"/>
      <c r="F16" s="20"/>
      <c r="G16" s="65" t="s">
        <v>12</v>
      </c>
      <c r="H16" s="16" t="s">
        <v>13</v>
      </c>
      <c r="I16" s="84"/>
      <c r="J16" s="85"/>
    </row>
    <row r="17" spans="1:10" ht="15.75" thickBot="1" x14ac:dyDescent="0.3">
      <c r="A17" s="10">
        <v>12</v>
      </c>
      <c r="B17" s="11" t="s">
        <v>106</v>
      </c>
      <c r="C17" s="29"/>
      <c r="D17" s="28"/>
      <c r="E17" s="25"/>
      <c r="F17" s="21"/>
      <c r="G17" s="66" t="s">
        <v>13</v>
      </c>
      <c r="H17" s="18" t="s">
        <v>11</v>
      </c>
      <c r="I17" s="86"/>
      <c r="J17" s="87"/>
    </row>
    <row r="18" spans="1:10" ht="15.75" thickBot="1" x14ac:dyDescent="0.3">
      <c r="A18" s="7">
        <v>13</v>
      </c>
      <c r="B18" s="15" t="s">
        <v>107</v>
      </c>
      <c r="C18" s="25"/>
      <c r="D18" s="26"/>
      <c r="E18" s="27"/>
      <c r="F18" s="20"/>
      <c r="G18" s="65" t="s">
        <v>11</v>
      </c>
      <c r="H18" s="16" t="s">
        <v>12</v>
      </c>
      <c r="I18" s="84"/>
      <c r="J18" s="85"/>
    </row>
    <row r="19" spans="1:10" ht="15.75" thickBot="1" x14ac:dyDescent="0.3">
      <c r="A19" s="10">
        <v>14</v>
      </c>
      <c r="B19" s="11" t="s">
        <v>108</v>
      </c>
      <c r="C19" s="28"/>
      <c r="D19" s="25"/>
      <c r="E19" s="29"/>
      <c r="F19" s="21"/>
      <c r="G19" s="66" t="s">
        <v>12</v>
      </c>
      <c r="H19" s="18" t="s">
        <v>13</v>
      </c>
      <c r="I19" s="86"/>
      <c r="J19" s="87"/>
    </row>
    <row r="20" spans="1:10" ht="15.75" thickBot="1" x14ac:dyDescent="0.3">
      <c r="A20" s="7">
        <v>15</v>
      </c>
      <c r="B20" s="8" t="s">
        <v>109</v>
      </c>
      <c r="C20" s="26"/>
      <c r="D20" s="30"/>
      <c r="E20" s="25"/>
      <c r="F20" s="20"/>
      <c r="G20" s="65" t="s">
        <v>13</v>
      </c>
      <c r="H20" s="16" t="s">
        <v>11</v>
      </c>
      <c r="I20" s="84"/>
      <c r="J20" s="85"/>
    </row>
    <row r="21" spans="1:10" ht="15.75" thickBot="1" x14ac:dyDescent="0.3">
      <c r="A21" s="10">
        <v>16</v>
      </c>
      <c r="B21" s="19" t="s">
        <v>110</v>
      </c>
      <c r="C21" s="25"/>
      <c r="D21" s="29"/>
      <c r="E21" s="31"/>
      <c r="F21" s="21"/>
      <c r="G21" s="66" t="s">
        <v>11</v>
      </c>
      <c r="H21" s="18" t="s">
        <v>12</v>
      </c>
      <c r="I21" s="86"/>
      <c r="J21" s="87"/>
    </row>
    <row r="22" spans="1:10" ht="15.75" thickBot="1" x14ac:dyDescent="0.3">
      <c r="A22" s="7">
        <v>17</v>
      </c>
      <c r="B22" s="8" t="s">
        <v>111</v>
      </c>
      <c r="C22" s="30"/>
      <c r="D22" s="25"/>
      <c r="E22" s="26"/>
      <c r="F22" s="20"/>
      <c r="G22" s="65" t="s">
        <v>12</v>
      </c>
      <c r="H22" s="16" t="s">
        <v>13</v>
      </c>
      <c r="I22" s="84"/>
      <c r="J22" s="85"/>
    </row>
    <row r="23" spans="1:10" ht="15.75" thickBot="1" x14ac:dyDescent="0.3">
      <c r="A23" s="10">
        <v>18</v>
      </c>
      <c r="B23" s="11" t="s">
        <v>112</v>
      </c>
      <c r="C23" s="29"/>
      <c r="D23" s="28"/>
      <c r="E23" s="25"/>
      <c r="F23" s="21"/>
      <c r="G23" s="66" t="s">
        <v>13</v>
      </c>
      <c r="H23" s="18" t="s">
        <v>11</v>
      </c>
      <c r="I23" s="86"/>
      <c r="J23" s="87"/>
    </row>
    <row r="24" spans="1:10" ht="15.75" thickBot="1" x14ac:dyDescent="0.3">
      <c r="A24" s="7">
        <v>19</v>
      </c>
      <c r="B24" s="15" t="s">
        <v>113</v>
      </c>
      <c r="C24" s="25"/>
      <c r="D24" s="26"/>
      <c r="E24" s="27"/>
      <c r="F24" s="20"/>
      <c r="G24" s="65" t="s">
        <v>11</v>
      </c>
      <c r="H24" s="16" t="s">
        <v>12</v>
      </c>
      <c r="I24" s="84"/>
      <c r="J24" s="85"/>
    </row>
    <row r="25" spans="1:10" ht="15.75" thickBot="1" x14ac:dyDescent="0.3">
      <c r="A25" s="10">
        <v>20</v>
      </c>
      <c r="B25" s="11" t="s">
        <v>114</v>
      </c>
      <c r="C25" s="28"/>
      <c r="D25" s="25"/>
      <c r="E25" s="29"/>
      <c r="F25" s="21"/>
      <c r="G25" s="66" t="s">
        <v>12</v>
      </c>
      <c r="H25" s="18" t="s">
        <v>13</v>
      </c>
      <c r="I25" s="86"/>
      <c r="J25" s="87"/>
    </row>
    <row r="26" spans="1:10" ht="15.75" thickBot="1" x14ac:dyDescent="0.3">
      <c r="A26" s="7">
        <v>21</v>
      </c>
      <c r="B26" s="8" t="s">
        <v>115</v>
      </c>
      <c r="C26" s="26"/>
      <c r="D26" s="30"/>
      <c r="E26" s="25"/>
      <c r="F26" s="20"/>
      <c r="G26" s="65" t="s">
        <v>13</v>
      </c>
      <c r="H26" s="16" t="s">
        <v>11</v>
      </c>
      <c r="I26" s="84"/>
      <c r="J26" s="85"/>
    </row>
    <row r="27" spans="1:10" ht="15.75" thickBot="1" x14ac:dyDescent="0.3">
      <c r="A27" s="10">
        <v>22</v>
      </c>
      <c r="B27" s="19" t="s">
        <v>116</v>
      </c>
      <c r="C27" s="25"/>
      <c r="D27" s="29"/>
      <c r="E27" s="31"/>
      <c r="F27" s="21"/>
      <c r="G27" s="66" t="s">
        <v>11</v>
      </c>
      <c r="H27" s="18" t="s">
        <v>12</v>
      </c>
      <c r="I27" s="86"/>
      <c r="J27" s="87"/>
    </row>
    <row r="28" spans="1:10" ht="15.75" thickBot="1" x14ac:dyDescent="0.3">
      <c r="A28" s="7">
        <v>23</v>
      </c>
      <c r="B28" s="8" t="s">
        <v>117</v>
      </c>
      <c r="C28" s="30"/>
      <c r="D28" s="25"/>
      <c r="E28" s="26"/>
      <c r="F28" s="20"/>
      <c r="G28" s="65" t="s">
        <v>12</v>
      </c>
      <c r="H28" s="16" t="s">
        <v>13</v>
      </c>
      <c r="I28" s="84"/>
      <c r="J28" s="85"/>
    </row>
    <row r="29" spans="1:10" ht="15.75" thickBot="1" x14ac:dyDescent="0.3">
      <c r="A29" s="10">
        <v>24</v>
      </c>
      <c r="B29" s="11" t="s">
        <v>118</v>
      </c>
      <c r="C29" s="29"/>
      <c r="D29" s="28"/>
      <c r="E29" s="25"/>
      <c r="F29" s="21"/>
      <c r="G29" s="66" t="s">
        <v>13</v>
      </c>
      <c r="H29" s="18" t="s">
        <v>11</v>
      </c>
      <c r="I29" s="86"/>
      <c r="J29" s="87"/>
    </row>
    <row r="30" spans="1:10" ht="15.75" thickBot="1" x14ac:dyDescent="0.3">
      <c r="A30" s="7">
        <v>25</v>
      </c>
      <c r="B30" s="15" t="s">
        <v>119</v>
      </c>
      <c r="C30" s="25"/>
      <c r="D30" s="26"/>
      <c r="E30" s="27"/>
      <c r="F30" s="20"/>
      <c r="G30" s="65" t="s">
        <v>11</v>
      </c>
      <c r="H30" s="16" t="s">
        <v>12</v>
      </c>
      <c r="I30" s="84"/>
      <c r="J30" s="85"/>
    </row>
    <row r="31" spans="1:10" ht="15.75" thickBot="1" x14ac:dyDescent="0.3">
      <c r="A31" s="10">
        <v>26</v>
      </c>
      <c r="B31" s="11" t="s">
        <v>120</v>
      </c>
      <c r="C31" s="28"/>
      <c r="D31" s="25"/>
      <c r="E31" s="29"/>
      <c r="F31" s="21"/>
      <c r="G31" s="66" t="s">
        <v>12</v>
      </c>
      <c r="H31" s="18" t="s">
        <v>13</v>
      </c>
      <c r="I31" s="86"/>
      <c r="J31" s="87"/>
    </row>
    <row r="32" spans="1:10" ht="15.75" thickBot="1" x14ac:dyDescent="0.3">
      <c r="A32" s="7">
        <v>27</v>
      </c>
      <c r="B32" s="8" t="s">
        <v>121</v>
      </c>
      <c r="C32" s="26"/>
      <c r="D32" s="30"/>
      <c r="E32" s="25"/>
      <c r="F32" s="20"/>
      <c r="G32" s="65" t="s">
        <v>13</v>
      </c>
      <c r="H32" s="16" t="s">
        <v>11</v>
      </c>
      <c r="I32" s="84"/>
      <c r="J32" s="85"/>
    </row>
    <row r="33" spans="1:10" ht="15.75" thickBot="1" x14ac:dyDescent="0.3">
      <c r="A33" s="10">
        <v>28</v>
      </c>
      <c r="B33" s="19" t="s">
        <v>122</v>
      </c>
      <c r="C33" s="25"/>
      <c r="D33" s="29"/>
      <c r="E33" s="31"/>
      <c r="F33" s="21"/>
      <c r="G33" s="66" t="s">
        <v>11</v>
      </c>
      <c r="H33" s="18" t="s">
        <v>12</v>
      </c>
      <c r="I33" s="86"/>
      <c r="J33" s="87"/>
    </row>
    <row r="34" spans="1:10" ht="15.75" thickBot="1" x14ac:dyDescent="0.3">
      <c r="A34" s="7">
        <v>29</v>
      </c>
      <c r="B34" s="8" t="s">
        <v>123</v>
      </c>
      <c r="C34" s="30"/>
      <c r="D34" s="25"/>
      <c r="E34" s="26"/>
      <c r="F34" s="20"/>
      <c r="G34" s="65" t="s">
        <v>12</v>
      </c>
      <c r="H34" s="16" t="s">
        <v>13</v>
      </c>
      <c r="I34" s="84"/>
      <c r="J34" s="85"/>
    </row>
    <row r="35" spans="1:10" ht="15.75" thickBot="1" x14ac:dyDescent="0.3">
      <c r="A35" s="10">
        <v>30</v>
      </c>
      <c r="B35" s="11" t="s">
        <v>124</v>
      </c>
      <c r="C35" s="29"/>
      <c r="D35" s="28"/>
      <c r="E35" s="25"/>
      <c r="F35" s="21"/>
      <c r="G35" s="66" t="s">
        <v>13</v>
      </c>
      <c r="H35" s="18" t="s">
        <v>11</v>
      </c>
      <c r="I35" s="86"/>
      <c r="J35" s="87"/>
    </row>
    <row r="36" spans="1:10" ht="15.75" thickBot="1" x14ac:dyDescent="0.3">
      <c r="A36" s="7">
        <v>31</v>
      </c>
      <c r="B36" s="15" t="s">
        <v>125</v>
      </c>
      <c r="C36" s="25"/>
      <c r="D36" s="26"/>
      <c r="E36" s="27"/>
      <c r="F36" s="20"/>
      <c r="G36" s="65" t="s">
        <v>11</v>
      </c>
      <c r="H36" s="16" t="s">
        <v>12</v>
      </c>
      <c r="I36" s="84"/>
      <c r="J36" s="85"/>
    </row>
    <row r="37" spans="1:10" ht="15.75" thickBot="1" x14ac:dyDescent="0.3">
      <c r="A37" s="10">
        <v>32</v>
      </c>
      <c r="B37" s="11" t="s">
        <v>126</v>
      </c>
      <c r="C37" s="28"/>
      <c r="D37" s="25"/>
      <c r="E37" s="29"/>
      <c r="F37" s="21"/>
      <c r="G37" s="66" t="s">
        <v>12</v>
      </c>
      <c r="H37" s="18" t="s">
        <v>13</v>
      </c>
      <c r="I37" s="86"/>
      <c r="J37" s="87"/>
    </row>
    <row r="38" spans="1:10" ht="15.75" thickBot="1" x14ac:dyDescent="0.3">
      <c r="A38" s="7">
        <v>33</v>
      </c>
      <c r="B38" s="8" t="s">
        <v>127</v>
      </c>
      <c r="C38" s="27"/>
      <c r="D38" s="30"/>
      <c r="E38" s="25"/>
      <c r="F38" s="20"/>
      <c r="G38" s="65" t="s">
        <v>13</v>
      </c>
      <c r="H38" s="16" t="s">
        <v>11</v>
      </c>
      <c r="I38" s="84"/>
      <c r="J38" s="85"/>
    </row>
  </sheetData>
  <mergeCells count="40">
    <mergeCell ref="I5:J5"/>
    <mergeCell ref="A1:A5"/>
    <mergeCell ref="B1:B5"/>
    <mergeCell ref="C1:E4"/>
    <mergeCell ref="F1:F5"/>
    <mergeCell ref="H1:H5"/>
    <mergeCell ref="G1:G5"/>
    <mergeCell ref="I17:J1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29:J29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36:J36"/>
    <mergeCell ref="I37:J37"/>
    <mergeCell ref="I38:J38"/>
    <mergeCell ref="I30:J30"/>
    <mergeCell ref="I31:J31"/>
    <mergeCell ref="I32:J32"/>
    <mergeCell ref="I33:J33"/>
    <mergeCell ref="I34:J34"/>
    <mergeCell ref="I35:J3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Protocol</vt:lpstr>
      <vt:lpstr>Harvesting</vt:lpstr>
      <vt:lpstr>Testing</vt:lpstr>
      <vt:lpstr>Protocol!Druckbereich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Gebhardt, Marc</dc:creator>
  <cp:lastModifiedBy>Gebhardt, Marc</cp:lastModifiedBy>
  <cp:lastPrinted>2020-08-13T12:54:57Z</cp:lastPrinted>
  <dcterms:created xsi:type="dcterms:W3CDTF">2019-06-14T11:44:47Z</dcterms:created>
  <dcterms:modified xsi:type="dcterms:W3CDTF">2023-11-29T15:18:38Z</dcterms:modified>
</cp:coreProperties>
</file>