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<sst xmlns="http://schemas.openxmlformats.org/spreadsheetml/2006/main" count="33" uniqueCount="31">
  <si>
    <t>Parameter</t>
  </si>
  <si>
    <t>Model</t>
  </si>
  <si>
    <t>Average Ect.</t>
  </si>
  <si>
    <t>MIN</t>
  </si>
  <si>
    <t>MAX</t>
  </si>
  <si>
    <t>STD</t>
  </si>
  <si>
    <t>Distribution</t>
  </si>
  <si>
    <t>Market size</t>
  </si>
  <si>
    <t>Normal</t>
  </si>
  <si>
    <t>R&amp;D</t>
  </si>
  <si>
    <t>Equal</t>
  </si>
  <si>
    <t>Clinical Trial Cost</t>
  </si>
  <si>
    <t>lognormal</t>
  </si>
  <si>
    <t>Annual Market Growth</t>
  </si>
  <si>
    <t>Triangluar</t>
  </si>
  <si>
    <t>Annual Market Share Growth Rate</t>
  </si>
  <si>
    <t>Discount rate</t>
  </si>
  <si>
    <t>Month Revenue</t>
  </si>
  <si>
    <t>Monthly variable cost</t>
  </si>
  <si>
    <t>First year Market Share</t>
  </si>
  <si>
    <t>Year</t>
  </si>
  <si>
    <t>Market Growth Factor</t>
  </si>
  <si>
    <t>Market Size</t>
  </si>
  <si>
    <t>Market share growth rate</t>
  </si>
  <si>
    <t>Market share</t>
  </si>
  <si>
    <t>Sales</t>
  </si>
  <si>
    <t>Annual Revenue</t>
  </si>
  <si>
    <t>Annual Cost</t>
  </si>
  <si>
    <t>Profit</t>
  </si>
  <si>
    <t>Cumulative Net Profit</t>
  </si>
  <si>
    <t>Net Present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</si>
</sst>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0.0%"/>
    <numFmt numFmtId="166" formatCode="&quot;$&quot;#,##0.00_);[Red]\(&quot;$&quot;#,##0.00\)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4" fillId="0" fontId="0" numFmtId="0" xfId="0" applyBorder="1" applyFont="1"/>
    <xf borderId="0" fillId="0" fontId="0" numFmtId="2" xfId="0" applyFont="1" applyNumberFormat="1"/>
    <xf borderId="0" fillId="0" fontId="0" numFmtId="164" xfId="0" applyFont="1" applyNumberFormat="1"/>
    <xf borderId="0" fillId="0" fontId="0" numFmtId="0" xfId="0" applyFont="1"/>
    <xf borderId="5" fillId="0" fontId="0" numFmtId="0" xfId="0" applyBorder="1" applyFont="1"/>
    <xf borderId="0" fillId="0" fontId="0" numFmtId="165" xfId="0" applyFont="1" applyNumberFormat="1"/>
    <xf borderId="0" fillId="0" fontId="0" numFmtId="9" xfId="0" applyFont="1" applyNumberFormat="1"/>
    <xf borderId="6" fillId="0" fontId="0" numFmtId="0" xfId="0" applyBorder="1" applyFont="1"/>
    <xf borderId="7" fillId="0" fontId="0" numFmtId="9" xfId="0" applyBorder="1" applyFont="1" applyNumberFormat="1"/>
    <xf borderId="7" fillId="0" fontId="0" numFmtId="0" xfId="0" applyBorder="1" applyFont="1"/>
    <xf borderId="8" fillId="0" fontId="0" numFmtId="0" xfId="0" applyBorder="1" applyFont="1"/>
    <xf borderId="9" fillId="2" fontId="1" numFmtId="0" xfId="0" applyBorder="1" applyFill="1" applyFont="1"/>
    <xf borderId="10" fillId="2" fontId="0" numFmtId="0" xfId="0" applyBorder="1" applyFont="1"/>
    <xf borderId="11" fillId="2" fontId="0" numFmtId="0" xfId="0" applyBorder="1" applyFont="1"/>
    <xf borderId="12" fillId="2" fontId="1" numFmtId="0" xfId="0" applyBorder="1" applyFont="1"/>
    <xf borderId="13" fillId="2" fontId="0" numFmtId="0" xfId="0" applyBorder="1" applyFont="1"/>
    <xf borderId="13" fillId="2" fontId="0" numFmtId="10" xfId="0" applyBorder="1" applyFont="1" applyNumberFormat="1"/>
    <xf borderId="14" fillId="2" fontId="0" numFmtId="10" xfId="0" applyBorder="1" applyFont="1" applyNumberFormat="1"/>
    <xf borderId="13" fillId="2" fontId="0" numFmtId="3" xfId="0" applyBorder="1" applyFont="1" applyNumberFormat="1"/>
    <xf borderId="13" fillId="2" fontId="0" numFmtId="1" xfId="0" applyBorder="1" applyFont="1" applyNumberFormat="1"/>
    <xf borderId="14" fillId="2" fontId="0" numFmtId="1" xfId="0" applyBorder="1" applyFont="1" applyNumberFormat="1"/>
    <xf borderId="13" fillId="2" fontId="0" numFmtId="9" xfId="0" applyBorder="1" applyFont="1" applyNumberFormat="1"/>
    <xf borderId="13" fillId="2" fontId="0" numFmtId="164" xfId="0" applyBorder="1" applyFont="1" applyNumberFormat="1"/>
    <xf borderId="14" fillId="2" fontId="0" numFmtId="164" xfId="0" applyBorder="1" applyFont="1" applyNumberFormat="1"/>
    <xf borderId="15" fillId="2" fontId="1" numFmtId="0" xfId="0" applyBorder="1" applyFont="1"/>
    <xf borderId="16" fillId="2" fontId="0" numFmtId="164" xfId="0" applyBorder="1" applyFont="1" applyNumberFormat="1"/>
    <xf borderId="17" fillId="2" fontId="0" numFmtId="164" xfId="0" applyBorder="1" applyFont="1" applyNumberFormat="1"/>
    <xf borderId="18" fillId="2" fontId="1" numFmtId="0" xfId="0" applyBorder="1" applyFont="1"/>
    <xf borderId="19" fillId="2" fontId="0" numFmtId="164" xfId="0" applyBorder="1" applyFont="1" applyNumberFormat="1"/>
    <xf borderId="20" fillId="2" fontId="0" numFmtId="164" xfId="0" applyBorder="1" applyFont="1" applyNumberFormat="1"/>
    <xf borderId="18" fillId="3" fontId="0" numFmtId="164" xfId="0" applyBorder="1" applyFill="1" applyFont="1" applyNumberFormat="1"/>
    <xf borderId="19" fillId="3" fontId="0" numFmtId="164" xfId="0" applyBorder="1" applyFont="1" applyNumberFormat="1"/>
    <xf borderId="20" fillId="3" fontId="0" numFmtId="164" xfId="0" applyBorder="1" applyFont="1" applyNumberFormat="1"/>
    <xf borderId="21" fillId="3" fontId="0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31.57"/>
    <col customWidth="1" min="3" max="3" width="17.0"/>
    <col customWidth="1" min="4" max="4" width="18.29"/>
    <col customWidth="1" min="5" max="5" width="16.29"/>
    <col customWidth="1" min="6" max="6" width="18.14"/>
    <col customWidth="1" min="7" max="7" width="18.57"/>
    <col customWidth="1" min="8" max="8" width="11.14"/>
    <col customWidth="1" min="9" max="26" width="8.71"/>
  </cols>
  <sheetData>
    <row r="2">
      <c r="A2" s="1" t="s">
        <v>0</v>
      </c>
    </row>
    <row r="3"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</row>
    <row r="4">
      <c r="A4" s="1"/>
      <c r="B4" s="5" t="s">
        <v>7</v>
      </c>
      <c r="C4" s="6" t="str">
        <f>_xll.PsiNormal(D4,G4)</f>
        <v>#NAME?</v>
      </c>
      <c r="D4" s="7">
        <v>2000000.0</v>
      </c>
      <c r="E4" s="8"/>
      <c r="F4" s="8"/>
      <c r="G4" s="7">
        <v>400000.0</v>
      </c>
      <c r="H4" s="9" t="s">
        <v>8</v>
      </c>
    </row>
    <row r="5">
      <c r="A5" s="1"/>
      <c r="B5" s="5" t="s">
        <v>9</v>
      </c>
      <c r="C5" s="7" t="str">
        <f>_xll.PsiUniform(E5,F5)</f>
        <v>#NAME?</v>
      </c>
      <c r="D5" s="7">
        <v>6.0E8</v>
      </c>
      <c r="E5" s="7">
        <f>D5</f>
        <v>600000000</v>
      </c>
      <c r="F5" s="7">
        <v>8.0E8</v>
      </c>
      <c r="G5" s="8"/>
      <c r="H5" s="9" t="s">
        <v>10</v>
      </c>
    </row>
    <row r="6">
      <c r="A6" s="1"/>
      <c r="B6" s="5" t="s">
        <v>11</v>
      </c>
      <c r="C6" s="8"/>
      <c r="D6" s="7">
        <v>1.5E8</v>
      </c>
      <c r="E6" s="8"/>
      <c r="F6" s="8"/>
      <c r="G6" s="7">
        <v>3.0E7</v>
      </c>
      <c r="H6" s="9" t="s">
        <v>12</v>
      </c>
    </row>
    <row r="7">
      <c r="A7" s="1"/>
      <c r="B7" s="5" t="s">
        <v>13</v>
      </c>
      <c r="C7" s="8"/>
      <c r="D7" s="10">
        <v>0.035</v>
      </c>
      <c r="E7" s="11">
        <v>0.02</v>
      </c>
      <c r="F7" s="11">
        <v>0.06</v>
      </c>
      <c r="G7" s="8"/>
      <c r="H7" s="9" t="s">
        <v>14</v>
      </c>
    </row>
    <row r="8">
      <c r="A8" s="1"/>
      <c r="B8" s="5" t="s">
        <v>15</v>
      </c>
      <c r="C8" s="8"/>
      <c r="D8" s="11">
        <v>0.2</v>
      </c>
      <c r="E8" s="11">
        <v>0.15</v>
      </c>
      <c r="F8" s="11">
        <v>0.25</v>
      </c>
      <c r="G8" s="8"/>
      <c r="H8" s="9" t="s">
        <v>14</v>
      </c>
    </row>
    <row r="9">
      <c r="A9" s="1"/>
      <c r="B9" s="5"/>
      <c r="C9" s="8"/>
      <c r="D9" s="8"/>
      <c r="E9" s="8"/>
      <c r="F9" s="8"/>
      <c r="G9" s="8"/>
      <c r="H9" s="9"/>
    </row>
    <row r="10">
      <c r="A10" s="1"/>
      <c r="B10" s="5" t="s">
        <v>16</v>
      </c>
      <c r="C10" s="11">
        <v>0.08</v>
      </c>
      <c r="D10" s="8"/>
      <c r="E10" s="8"/>
      <c r="F10" s="8"/>
      <c r="G10" s="8"/>
      <c r="H10" s="9"/>
    </row>
    <row r="11">
      <c r="A11" s="1"/>
      <c r="B11" s="5" t="s">
        <v>17</v>
      </c>
      <c r="C11" s="7">
        <v>140.0</v>
      </c>
      <c r="D11" s="8"/>
      <c r="E11" s="8"/>
      <c r="F11" s="8"/>
      <c r="G11" s="8"/>
      <c r="H11" s="9"/>
    </row>
    <row r="12">
      <c r="A12" s="1"/>
      <c r="B12" s="5" t="s">
        <v>18</v>
      </c>
      <c r="C12" s="7">
        <v>40.0</v>
      </c>
      <c r="D12" s="8"/>
      <c r="E12" s="8"/>
      <c r="F12" s="8"/>
      <c r="G12" s="8"/>
      <c r="H12" s="9"/>
    </row>
    <row r="13">
      <c r="A13" s="1"/>
      <c r="B13" s="12" t="s">
        <v>19</v>
      </c>
      <c r="C13" s="13">
        <v>0.08</v>
      </c>
      <c r="D13" s="14"/>
      <c r="E13" s="14"/>
      <c r="F13" s="14"/>
      <c r="G13" s="14"/>
      <c r="H13" s="15"/>
    </row>
    <row r="14">
      <c r="A14" s="1"/>
    </row>
    <row r="15">
      <c r="A15" s="1"/>
    </row>
    <row r="16">
      <c r="A16" s="1"/>
    </row>
    <row r="17">
      <c r="A17" s="1" t="s">
        <v>1</v>
      </c>
    </row>
    <row r="18">
      <c r="A18" s="1"/>
      <c r="B18" s="16" t="s">
        <v>20</v>
      </c>
      <c r="C18" s="17">
        <v>1.0</v>
      </c>
      <c r="D18" s="17">
        <v>2.0</v>
      </c>
      <c r="E18" s="17">
        <v>3.0</v>
      </c>
      <c r="F18" s="17">
        <v>4.0</v>
      </c>
      <c r="G18" s="18">
        <v>5.0</v>
      </c>
    </row>
    <row r="19">
      <c r="B19" s="19" t="s">
        <v>21</v>
      </c>
      <c r="C19" s="20"/>
      <c r="D19" s="21" t="str">
        <f t="shared" ref="D19:G19" si="1">_xll.PsiTriangular($E$7,$D$7,$F$7)</f>
        <v>#NAME?</v>
      </c>
      <c r="E19" s="21" t="str">
        <f t="shared" si="1"/>
        <v>#NAME?</v>
      </c>
      <c r="F19" s="21" t="str">
        <f t="shared" si="1"/>
        <v>#NAME?</v>
      </c>
      <c r="G19" s="22" t="str">
        <f t="shared" si="1"/>
        <v>#NAME?</v>
      </c>
    </row>
    <row r="20">
      <c r="B20" s="19" t="s">
        <v>22</v>
      </c>
      <c r="C20" s="23" t="str">
        <f>C4</f>
        <v>#NAME?</v>
      </c>
      <c r="D20" s="24" t="str">
        <f t="shared" ref="D20:G20" si="2">C20*(1+D19)</f>
        <v>#NAME?</v>
      </c>
      <c r="E20" s="24" t="str">
        <f t="shared" si="2"/>
        <v>#NAME?</v>
      </c>
      <c r="F20" s="24" t="str">
        <f t="shared" si="2"/>
        <v>#NAME?</v>
      </c>
      <c r="G20" s="25" t="str">
        <f t="shared" si="2"/>
        <v>#NAME?</v>
      </c>
    </row>
    <row r="21" ht="15.75" customHeight="1">
      <c r="B21" s="19" t="s">
        <v>23</v>
      </c>
      <c r="C21" s="20"/>
      <c r="D21" s="21" t="str">
        <f t="shared" ref="D21:G21" si="3">_xll.PsiTriangular($E$8,$D$8,$F$8)</f>
        <v>#NAME?</v>
      </c>
      <c r="E21" s="21" t="str">
        <f t="shared" si="3"/>
        <v>#NAME?</v>
      </c>
      <c r="F21" s="21" t="str">
        <f t="shared" si="3"/>
        <v>#NAME?</v>
      </c>
      <c r="G21" s="22" t="str">
        <f t="shared" si="3"/>
        <v>#NAME?</v>
      </c>
    </row>
    <row r="22" ht="15.75" customHeight="1">
      <c r="B22" s="19" t="s">
        <v>24</v>
      </c>
      <c r="C22" s="26">
        <f>C13</f>
        <v>0.08</v>
      </c>
      <c r="D22" s="21" t="str">
        <f t="shared" ref="D22:G22" si="4">C22*(1+D21)</f>
        <v>#NAME?</v>
      </c>
      <c r="E22" s="21" t="str">
        <f t="shared" si="4"/>
        <v>#NAME?</v>
      </c>
      <c r="F22" s="21" t="str">
        <f t="shared" si="4"/>
        <v>#NAME?</v>
      </c>
      <c r="G22" s="22" t="str">
        <f t="shared" si="4"/>
        <v>#NAME?</v>
      </c>
    </row>
    <row r="23" ht="15.75" customHeight="1">
      <c r="B23" s="19" t="s">
        <v>25</v>
      </c>
      <c r="C23" s="20" t="str">
        <f t="shared" ref="C23:G23" si="5">C20*C22</f>
        <v>#NAME?</v>
      </c>
      <c r="D23" s="24" t="str">
        <f t="shared" si="5"/>
        <v>#NAME?</v>
      </c>
      <c r="E23" s="24" t="str">
        <f t="shared" si="5"/>
        <v>#NAME?</v>
      </c>
      <c r="F23" s="24" t="str">
        <f t="shared" si="5"/>
        <v>#NAME?</v>
      </c>
      <c r="G23" s="25" t="str">
        <f t="shared" si="5"/>
        <v>#NAME?</v>
      </c>
    </row>
    <row r="24" ht="15.75" customHeight="1">
      <c r="B24" s="19" t="s">
        <v>26</v>
      </c>
      <c r="C24" s="27" t="str">
        <f t="shared" ref="C24:G24" si="6">C23*$C$11*12</f>
        <v>#NAME?</v>
      </c>
      <c r="D24" s="27" t="str">
        <f t="shared" si="6"/>
        <v>#NAME?</v>
      </c>
      <c r="E24" s="27" t="str">
        <f t="shared" si="6"/>
        <v>#NAME?</v>
      </c>
      <c r="F24" s="27" t="str">
        <f t="shared" si="6"/>
        <v>#NAME?</v>
      </c>
      <c r="G24" s="28" t="str">
        <f t="shared" si="6"/>
        <v>#NAME?</v>
      </c>
    </row>
    <row r="25" ht="15.75" customHeight="1">
      <c r="B25" s="29" t="s">
        <v>27</v>
      </c>
      <c r="C25" s="30" t="str">
        <f t="shared" ref="C25:G25" si="7">C23*$C$12*12</f>
        <v>#NAME?</v>
      </c>
      <c r="D25" s="30" t="str">
        <f t="shared" si="7"/>
        <v>#NAME?</v>
      </c>
      <c r="E25" s="30" t="str">
        <f t="shared" si="7"/>
        <v>#NAME?</v>
      </c>
      <c r="F25" s="30" t="str">
        <f t="shared" si="7"/>
        <v>#NAME?</v>
      </c>
      <c r="G25" s="31" t="str">
        <f t="shared" si="7"/>
        <v>#NAME?</v>
      </c>
    </row>
    <row r="26" ht="15.75" customHeight="1">
      <c r="B26" s="32" t="s">
        <v>28</v>
      </c>
      <c r="C26" s="33" t="str">
        <f t="shared" ref="C26:G26" si="8">C24-C25</f>
        <v>#NAME?</v>
      </c>
      <c r="D26" s="33" t="str">
        <f t="shared" si="8"/>
        <v>#NAME?</v>
      </c>
      <c r="E26" s="33" t="str">
        <f t="shared" si="8"/>
        <v>#NAME?</v>
      </c>
      <c r="F26" s="33" t="str">
        <f t="shared" si="8"/>
        <v>#NAME?</v>
      </c>
      <c r="G26" s="34" t="str">
        <f t="shared" si="8"/>
        <v>#NAME?</v>
      </c>
    </row>
    <row r="27" ht="15.75" customHeight="1"/>
    <row r="28" ht="15.75" customHeight="1">
      <c r="A28" s="1"/>
    </row>
    <row r="29" ht="15.75" customHeight="1">
      <c r="A29" s="1" t="s">
        <v>29</v>
      </c>
    </row>
    <row r="30" ht="15.75" customHeight="1">
      <c r="A30" s="1"/>
      <c r="B30" s="35" t="str">
        <f>-C5+C26</f>
        <v>#NAME?</v>
      </c>
      <c r="C30" s="36" t="str">
        <f t="shared" ref="C30:F30" si="9">B30+D26</f>
        <v>#NAME?</v>
      </c>
      <c r="D30" s="36" t="str">
        <f t="shared" si="9"/>
        <v>#NAME?</v>
      </c>
      <c r="E30" s="36" t="str">
        <f t="shared" si="9"/>
        <v>#NAME?</v>
      </c>
      <c r="F30" s="37" t="str">
        <f t="shared" si="9"/>
        <v>#NAME?</v>
      </c>
    </row>
    <row r="31" ht="15.75" customHeight="1">
      <c r="A31" s="1"/>
    </row>
    <row r="32" ht="15.75" customHeight="1">
      <c r="A32" s="1" t="s">
        <v>30</v>
      </c>
    </row>
    <row r="33" ht="15.75" customHeight="1">
      <c r="B33" s="38" t="str">
        <f t="array" ref="B33">NPV(C10,B30:F30)-C5 + _xll.PsiOutput()</f>
        <v>#NAME?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