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D847582B-7B04-43A6-A523-70BE0854420A}" xr6:coauthVersionLast="28" xr6:coauthVersionMax="28" xr10:uidLastSave="{00000000-0000-0000-0000-000000000000}"/>
  <bookViews>
    <workbookView xWindow="0" yWindow="0" windowWidth="23040" windowHeight="9048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Dim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C4" i="5"/>
  <c r="D4" i="5" s="1"/>
  <c r="C8" i="5"/>
  <c r="D8" i="5" s="1"/>
  <c r="E8" i="5" s="1"/>
  <c r="C7" i="5"/>
  <c r="D7" i="5" s="1"/>
  <c r="E7" i="5" s="1"/>
  <c r="D6" i="5"/>
  <c r="E6" i="5" s="1"/>
  <c r="C6" i="5"/>
  <c r="C5" i="5"/>
  <c r="D5" i="5" s="1"/>
  <c r="E5" i="5" s="1"/>
  <c r="C2" i="5" l="1"/>
  <c r="D2" i="5" s="1"/>
  <c r="E4" i="5"/>
  <c r="E3" i="5"/>
  <c r="E2" i="5"/>
  <c r="D6" i="3"/>
</calcChain>
</file>

<file path=xl/sharedStrings.xml><?xml version="1.0" encoding="utf-8"?>
<sst xmlns="http://schemas.openxmlformats.org/spreadsheetml/2006/main" count="102" uniqueCount="97">
  <si>
    <t>Vessel</t>
  </si>
  <si>
    <t>20L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</si>
  <si>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</si>
  <si>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</si>
  <si>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</si>
  <si>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</si>
  <si>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</si>
  <si>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</si>
  <si>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</si>
  <si>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</si>
  <si>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</si>
  <si>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</si>
  <si>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</si>
  <si>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</si>
  <si>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</si>
  <si>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</si>
  <si>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0.1483 ASN + 0.011884 C_C + 1 GLC + 0.067854 GLN + 0.19627 O2 + 0.051883 SER --&gt; 0.045686 ALA + 0.10715 ANTI + 0.018108 ASP + 0.45788 BIOM + 0.42109 CO2 + 0.065638 GLU + 0.0063276 GLY + 0.60986 LAC + 0.0065008 NH3 + 0.26204 H2O</t>
  </si>
  <si>
    <t>0.15132 ASN + 0.013801 C_C + 1 GLC + 0.084315 GLN + 0.23876 O2 + 0.059343 SER --&gt; 0.046833 ALA + 0.099362 ANTI + 0.011453 ASP + 0.55955 BIOM + 0.51067 CO2 + 0.06998 GLU + 0.0070431 GLY + 0.5368 LAC + 0.0063685 NH3 + 0.30052 H2O</t>
  </si>
  <si>
    <t>0.15018 ASN + 0.013709 C_C + 1 GLC + 0.083829 GLN + 0.23672 O2 + 0.058693 SER --&gt; 0.04739 ALA + 0.098307 ANTI + 0.011062 ASP + 0.55629 BIOM + 0.50706 CO2 + 0.069139 GLU + 0.0066442 GLY + 0.53977 LAC + 0.0062615 NH3 + 0.2988 H2O</t>
  </si>
  <si>
    <t>0.1501 ASN + 0.013679 C_C + 1 GLC + 0.083519 GLN + 0.23606 O2 + 0.058535 SER --&gt; 0.047505 ALA + 0.098095 ANTI + 0.011085 ASP + 0.55506 BIOM + 0.50581 CO2 + 0.069002 GLU + 0.0065882 GLY + 0.54071 LAC + 0.0062397 NH3 + 0.2982 H2O</t>
  </si>
  <si>
    <t>0.15035 ASN + 0.013755 C_C + 1 GLC + 0.08435 GLN + 0.23773 O2 + 0.058842 SER --&gt; 0.047359 ALA + 0.097938 ANTI + 0.011007 ASP + 0.55889 BIOM + 0.50928 CO2 + 0.069234 GLU + 0.0066307 GLY + 0.53817 LAC + 0.0063173 NH3 + 0.2998 H2O</t>
  </si>
  <si>
    <t>0.1502 ASN + 0.013723 C_C + 1 GLC + 0.083978 GLN + 0.23702 O2 + 0.058702 SER --&gt; 0.047424 ALA + 0.098008 ANTI + 0.011041 ASP + 0.55725 BIOM + 0.5078 CO2 + 0.06905 GLU + 0.0065994 GLY + 0.53928 LAC + 0.0062798 NH3 + 0.29912 H2O</t>
  </si>
  <si>
    <t>0.15013 ASN + 0.013714 C_C + 1 GLC + 0.08394 GLN + 0.23682 O2 + 0.058665 SER --&gt; 0.047444 ALA + 0.097999 ANTI + 0.011035 ASP + 0.55683 BIOM + 0.5074 CO2 + 0.069023 GLU + 0.0065943 GLY + 0.5396 LAC + 0.0062739 NH3 + 0.29894 H2O</t>
  </si>
  <si>
    <t>0.14973 ASN + 0.013545 C_C + 1 GLC + 0.082319 GLN + 0.2331 O2 + 0.058012 SER --&gt; 0.047771 ALA + 0.098049 ANTI + 0.011196 ASP + 0.5486 BIOM + 0.49977 CO2 + 0.068909 GLU + 0.0065596 GLY + 0.54515 LAC + 0.006144 NH3 + 0.29544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</si>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</sst>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1" fontId="0" fillId="0" borderId="3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E29" sqref="E29"/>
    </sheetView>
  </sheetViews>
  <sheetFormatPr defaultRowHeight="14.4" x14ac:dyDescent="0.3"/>
  <cols>
    <col min="1" max="1" width="10.109375" bestFit="1" customWidth="1"/>
    <col min="2" max="2" width="9.44140625" bestFit="1" customWidth="1"/>
  </cols>
  <sheetData>
    <row r="1" spans="1:4" x14ac:dyDescent="0.3">
      <c r="A1" s="2" t="s">
        <v>0</v>
      </c>
      <c r="B1" s="1" t="s">
        <v>11</v>
      </c>
      <c r="C1" s="1" t="s">
        <v>14</v>
      </c>
      <c r="D1" s="1" t="s">
        <v>24</v>
      </c>
    </row>
    <row r="2" spans="1:4" x14ac:dyDescent="0.3">
      <c r="A2" s="3" t="s">
        <v>5</v>
      </c>
      <c r="B2">
        <v>2.6</v>
      </c>
      <c r="C2">
        <v>0.59709999999999996</v>
      </c>
      <c r="D2" t="s">
        <v>16</v>
      </c>
    </row>
    <row r="3" spans="1:4" x14ac:dyDescent="0.3">
      <c r="A3" s="3" t="s">
        <v>6</v>
      </c>
      <c r="B3">
        <v>2.0699999999999998</v>
      </c>
      <c r="C3">
        <v>0.43630000000000002</v>
      </c>
      <c r="D3" t="s">
        <v>17</v>
      </c>
    </row>
    <row r="4" spans="1:4" x14ac:dyDescent="0.3">
      <c r="A4" s="3" t="s">
        <v>7</v>
      </c>
      <c r="B4">
        <v>2.1349999999999998</v>
      </c>
      <c r="C4">
        <v>0.4229</v>
      </c>
      <c r="D4" t="s">
        <v>18</v>
      </c>
    </row>
    <row r="5" spans="1:4" x14ac:dyDescent="0.3">
      <c r="A5" s="3" t="s">
        <v>8</v>
      </c>
      <c r="B5">
        <v>2.19</v>
      </c>
      <c r="C5">
        <v>0.42280000000000001</v>
      </c>
      <c r="D5" t="s">
        <v>19</v>
      </c>
    </row>
    <row r="6" spans="1:4" x14ac:dyDescent="0.3">
      <c r="A6" s="3" t="s">
        <v>9</v>
      </c>
      <c r="B6">
        <v>2.125</v>
      </c>
      <c r="C6">
        <v>0.4163</v>
      </c>
      <c r="D6" t="s">
        <v>21</v>
      </c>
    </row>
    <row r="7" spans="1:4" x14ac:dyDescent="0.3">
      <c r="A7" s="3" t="s">
        <v>10</v>
      </c>
      <c r="B7">
        <v>2.125</v>
      </c>
      <c r="C7">
        <v>0.41599999999999998</v>
      </c>
      <c r="D7" t="s">
        <v>22</v>
      </c>
    </row>
    <row r="8" spans="1:4" x14ac:dyDescent="0.3">
      <c r="A8" s="3" t="s">
        <v>1</v>
      </c>
      <c r="B8">
        <v>2.4550000000000001</v>
      </c>
      <c r="C8">
        <v>0.44030000000000002</v>
      </c>
      <c r="D8" t="s">
        <v>15</v>
      </c>
    </row>
    <row r="9" spans="1:4" x14ac:dyDescent="0.3">
      <c r="A9" s="3" t="s">
        <v>2</v>
      </c>
      <c r="B9">
        <v>2.12</v>
      </c>
      <c r="C9">
        <v>0.41470000000000001</v>
      </c>
      <c r="D9" t="s">
        <v>20</v>
      </c>
    </row>
    <row r="10" spans="1:4" x14ac:dyDescent="0.3">
      <c r="A10" s="4" t="s">
        <v>3</v>
      </c>
      <c r="B10">
        <v>2.4550000000000001</v>
      </c>
      <c r="C10">
        <v>0.44019999999999998</v>
      </c>
      <c r="D10" t="s">
        <v>23</v>
      </c>
    </row>
    <row r="11" spans="1:4" x14ac:dyDescent="0.3">
      <c r="A11" s="4" t="s">
        <v>4</v>
      </c>
      <c r="B11">
        <v>2.4500000000000002</v>
      </c>
      <c r="C11">
        <v>0.43930000000000002</v>
      </c>
      <c r="D11" t="s">
        <v>25</v>
      </c>
    </row>
    <row r="14" spans="1:4" x14ac:dyDescent="0.3">
      <c r="A14" s="40" t="s">
        <v>12</v>
      </c>
      <c r="B14" s="40"/>
    </row>
    <row r="15" spans="1:4" x14ac:dyDescent="0.3">
      <c r="A15">
        <v>25.799999999999997</v>
      </c>
      <c r="B15" t="s">
        <v>13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C10" sqref="C10:D10"/>
    </sheetView>
  </sheetViews>
  <sheetFormatPr defaultRowHeight="14.4" x14ac:dyDescent="0.3"/>
  <cols>
    <col min="3" max="3" width="13.109375" bestFit="1" customWidth="1"/>
  </cols>
  <sheetData>
    <row r="1" spans="1:5" x14ac:dyDescent="0.3">
      <c r="A1" s="2" t="s">
        <v>26</v>
      </c>
      <c r="B1" s="1" t="s">
        <v>11</v>
      </c>
      <c r="C1" s="1" t="s">
        <v>31</v>
      </c>
      <c r="D1" s="1" t="s">
        <v>29</v>
      </c>
      <c r="E1" s="1" t="s">
        <v>30</v>
      </c>
    </row>
    <row r="2" spans="1:5" x14ac:dyDescent="0.3">
      <c r="A2" s="3" t="s">
        <v>27</v>
      </c>
      <c r="B2">
        <v>10</v>
      </c>
      <c r="C2">
        <v>13.0412</v>
      </c>
      <c r="D2">
        <v>0.81659999999999999</v>
      </c>
      <c r="E2" t="s">
        <v>33</v>
      </c>
    </row>
    <row r="3" spans="1:5" x14ac:dyDescent="0.3">
      <c r="A3" s="3" t="s">
        <v>28</v>
      </c>
      <c r="B3">
        <v>30</v>
      </c>
      <c r="C3">
        <v>42.8979</v>
      </c>
      <c r="D3">
        <v>0.44290000000000002</v>
      </c>
      <c r="E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D7" sqref="D7"/>
    </sheetView>
  </sheetViews>
  <sheetFormatPr defaultRowHeight="14.4" x14ac:dyDescent="0.3"/>
  <cols>
    <col min="1" max="1" width="12.109375" customWidth="1"/>
    <col min="2" max="2" width="13.6640625" customWidth="1"/>
    <col min="3" max="3" width="24.44140625" customWidth="1"/>
    <col min="4" max="4" width="22.109375" bestFit="1" customWidth="1"/>
  </cols>
  <sheetData>
    <row r="1" spans="1:4" s="5" customFormat="1" ht="28.8" x14ac:dyDescent="0.3">
      <c r="A1" s="6" t="s">
        <v>49</v>
      </c>
      <c r="B1" s="6" t="s">
        <v>50</v>
      </c>
      <c r="C1" s="6" t="s">
        <v>75</v>
      </c>
      <c r="D1" s="24" t="s">
        <v>76</v>
      </c>
    </row>
    <row r="2" spans="1:4" x14ac:dyDescent="0.3">
      <c r="A2" s="7" t="s">
        <v>34</v>
      </c>
      <c r="B2">
        <v>0.67</v>
      </c>
      <c r="C2">
        <v>6</v>
      </c>
      <c r="D2">
        <v>0</v>
      </c>
    </row>
    <row r="3" spans="1:4" x14ac:dyDescent="0.3">
      <c r="A3" s="3" t="s">
        <v>35</v>
      </c>
      <c r="B3">
        <v>0</v>
      </c>
      <c r="C3">
        <v>0</v>
      </c>
      <c r="D3">
        <v>0</v>
      </c>
    </row>
    <row r="4" spans="1:4" x14ac:dyDescent="0.3">
      <c r="A4" s="3" t="s">
        <v>36</v>
      </c>
      <c r="B4">
        <v>20.27</v>
      </c>
      <c r="C4">
        <v>60</v>
      </c>
      <c r="D4">
        <v>0</v>
      </c>
    </row>
    <row r="5" spans="1:4" x14ac:dyDescent="0.3">
      <c r="A5" s="3" t="s">
        <v>37</v>
      </c>
      <c r="B5">
        <v>2.0499999999999998</v>
      </c>
      <c r="C5">
        <v>15.04</v>
      </c>
      <c r="D5">
        <v>0</v>
      </c>
    </row>
    <row r="6" spans="1:4" x14ac:dyDescent="0.3">
      <c r="A6" s="3" t="s">
        <v>38</v>
      </c>
      <c r="B6">
        <v>0</v>
      </c>
      <c r="C6">
        <v>0</v>
      </c>
      <c r="D6">
        <f>2.31*10</f>
        <v>23.1</v>
      </c>
    </row>
    <row r="7" spans="1:4" x14ac:dyDescent="0.3">
      <c r="A7" s="3" t="s">
        <v>39</v>
      </c>
      <c r="B7">
        <v>1.5</v>
      </c>
      <c r="C7">
        <v>4.68</v>
      </c>
      <c r="D7">
        <v>0</v>
      </c>
    </row>
    <row r="8" spans="1:4" x14ac:dyDescent="0.3">
      <c r="A8" s="3" t="s">
        <v>40</v>
      </c>
      <c r="B8">
        <v>1.7481</v>
      </c>
      <c r="C8">
        <v>0</v>
      </c>
      <c r="D8">
        <v>0</v>
      </c>
    </row>
    <row r="9" spans="1:4" x14ac:dyDescent="0.3">
      <c r="A9" s="3" t="s">
        <v>41</v>
      </c>
      <c r="B9">
        <v>73</v>
      </c>
      <c r="C9">
        <v>444.4</v>
      </c>
      <c r="D9">
        <v>0</v>
      </c>
    </row>
    <row r="10" spans="1:4" x14ac:dyDescent="0.3">
      <c r="A10" s="3" t="s">
        <v>42</v>
      </c>
      <c r="B10">
        <v>3.9</v>
      </c>
      <c r="C10">
        <v>14</v>
      </c>
      <c r="D10">
        <v>0</v>
      </c>
    </row>
    <row r="11" spans="1:4" x14ac:dyDescent="0.3">
      <c r="A11" s="3" t="s">
        <v>43</v>
      </c>
      <c r="B11">
        <v>0.62</v>
      </c>
      <c r="C11">
        <v>6</v>
      </c>
      <c r="D11">
        <v>0</v>
      </c>
    </row>
    <row r="12" spans="1:4" x14ac:dyDescent="0.3">
      <c r="A12" s="3" t="s">
        <v>44</v>
      </c>
      <c r="B12">
        <v>3.3</v>
      </c>
      <c r="C12">
        <v>6</v>
      </c>
      <c r="D12">
        <v>0</v>
      </c>
    </row>
    <row r="13" spans="1:4" x14ac:dyDescent="0.3">
      <c r="A13" s="3" t="s">
        <v>45</v>
      </c>
      <c r="B13">
        <v>0</v>
      </c>
      <c r="C13">
        <v>0</v>
      </c>
      <c r="D13">
        <v>0</v>
      </c>
    </row>
    <row r="14" spans="1:4" x14ac:dyDescent="0.3">
      <c r="A14" s="3" t="s">
        <v>46</v>
      </c>
      <c r="B14">
        <v>0</v>
      </c>
      <c r="C14">
        <v>0</v>
      </c>
      <c r="D14">
        <v>0</v>
      </c>
    </row>
    <row r="15" spans="1:4" x14ac:dyDescent="0.3">
      <c r="A15" s="3" t="s">
        <v>47</v>
      </c>
      <c r="B15">
        <v>0.41889999999999999</v>
      </c>
      <c r="C15">
        <v>0</v>
      </c>
      <c r="D15">
        <v>0</v>
      </c>
    </row>
    <row r="16" spans="1:4" x14ac:dyDescent="0.3">
      <c r="A16" s="3" t="s">
        <v>48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X16"/>
  <sheetViews>
    <sheetView tabSelected="1" workbookViewId="0">
      <selection activeCell="A10" sqref="A10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6" width="6.44140625" bestFit="1" customWidth="1"/>
    <col min="7" max="7" width="5.33203125" bestFit="1" customWidth="1"/>
    <col min="8" max="8" width="9.44140625" bestFit="1" customWidth="1"/>
    <col min="9" max="9" width="5.77734375" bestFit="1" customWidth="1"/>
    <col min="10" max="10" width="5.21875" bestFit="1" customWidth="1"/>
    <col min="11" max="11" width="5.77734375" bestFit="1" customWidth="1"/>
    <col min="12" max="12" width="6.88671875" bestFit="1" customWidth="1"/>
    <col min="13" max="13" width="6.33203125" bestFit="1" customWidth="1"/>
    <col min="14" max="14" width="6.88671875" bestFit="1" customWidth="1"/>
    <col min="15" max="15" width="7.33203125" bestFit="1" customWidth="1"/>
    <col min="16" max="16" width="6.77734375" bestFit="1" customWidth="1"/>
    <col min="17" max="17" width="7.33203125" bestFit="1" customWidth="1"/>
    <col min="18" max="18" width="8.5546875" bestFit="1" customWidth="1"/>
    <col min="19" max="19" width="9.33203125" bestFit="1" customWidth="1"/>
    <col min="20" max="20" width="8.5546875" bestFit="1" customWidth="1"/>
    <col min="21" max="21" width="11.5546875" bestFit="1" customWidth="1"/>
    <col min="22" max="22" width="12.44140625" bestFit="1" customWidth="1"/>
    <col min="23" max="24" width="11.109375" bestFit="1" customWidth="1"/>
  </cols>
  <sheetData>
    <row r="1" spans="1:24" x14ac:dyDescent="0.3">
      <c r="A1" s="25" t="s">
        <v>51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x14ac:dyDescent="0.3">
      <c r="A2" s="25"/>
      <c r="B2" s="25"/>
      <c r="C2" s="25"/>
      <c r="D2" s="25"/>
      <c r="E2" s="25"/>
      <c r="F2" s="25"/>
      <c r="G2" s="25"/>
      <c r="H2" s="25"/>
      <c r="I2" s="41" t="s">
        <v>52</v>
      </c>
      <c r="J2" s="42"/>
      <c r="K2" s="42"/>
      <c r="L2" s="41" t="s">
        <v>53</v>
      </c>
      <c r="M2" s="42"/>
      <c r="N2" s="42"/>
      <c r="O2" s="41" t="s">
        <v>54</v>
      </c>
      <c r="P2" s="42"/>
      <c r="Q2" s="43"/>
      <c r="R2" s="41" t="s">
        <v>55</v>
      </c>
      <c r="S2" s="42"/>
      <c r="T2" s="42"/>
      <c r="U2" s="42"/>
      <c r="V2" s="42"/>
      <c r="W2" s="42"/>
      <c r="X2" s="43"/>
    </row>
    <row r="3" spans="1:24" x14ac:dyDescent="0.3">
      <c r="A3" s="8" t="s">
        <v>26</v>
      </c>
      <c r="B3" s="9" t="s">
        <v>56</v>
      </c>
      <c r="C3" s="9" t="s">
        <v>57</v>
      </c>
      <c r="D3" s="9" t="s">
        <v>58</v>
      </c>
      <c r="E3" s="9" t="s">
        <v>59</v>
      </c>
      <c r="F3" s="9" t="s">
        <v>60</v>
      </c>
      <c r="G3" s="9" t="s">
        <v>61</v>
      </c>
      <c r="H3" s="9" t="s">
        <v>88</v>
      </c>
      <c r="I3" s="8" t="s">
        <v>62</v>
      </c>
      <c r="J3" s="10" t="s">
        <v>63</v>
      </c>
      <c r="K3" s="10" t="s">
        <v>64</v>
      </c>
      <c r="L3" s="8" t="s">
        <v>65</v>
      </c>
      <c r="M3" s="10" t="s">
        <v>66</v>
      </c>
      <c r="N3" s="10" t="s">
        <v>67</v>
      </c>
      <c r="O3" s="8" t="s">
        <v>68</v>
      </c>
      <c r="P3" s="10" t="s">
        <v>69</v>
      </c>
      <c r="Q3" s="11" t="s">
        <v>70</v>
      </c>
      <c r="R3" s="12" t="s">
        <v>71</v>
      </c>
      <c r="S3" s="9" t="s">
        <v>72</v>
      </c>
      <c r="T3" s="9" t="s">
        <v>73</v>
      </c>
      <c r="U3" s="10" t="s">
        <v>91</v>
      </c>
      <c r="V3" s="10" t="s">
        <v>89</v>
      </c>
      <c r="W3" s="10" t="s">
        <v>90</v>
      </c>
      <c r="X3" s="11" t="s">
        <v>74</v>
      </c>
    </row>
    <row r="4" spans="1:24" x14ac:dyDescent="0.3">
      <c r="A4" s="36" t="s">
        <v>27</v>
      </c>
      <c r="B4" s="13">
        <v>1</v>
      </c>
      <c r="C4" s="18">
        <v>6.0000000000000001E-3</v>
      </c>
      <c r="D4" s="31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6">
        <v>0</v>
      </c>
      <c r="R4" s="27">
        <v>2289.5093864493401</v>
      </c>
      <c r="S4" s="28">
        <v>326.38210442599001</v>
      </c>
      <c r="T4" s="28">
        <v>3467.55272819728</v>
      </c>
      <c r="U4" s="28">
        <v>4.6200570038971199E-3</v>
      </c>
      <c r="V4" s="28">
        <v>4.2550085526043299E-4</v>
      </c>
      <c r="W4" s="28">
        <v>5.3139903719532904E-3</v>
      </c>
      <c r="X4" s="38">
        <v>91.127393678000701</v>
      </c>
    </row>
    <row r="5" spans="1:24" x14ac:dyDescent="0.3">
      <c r="A5" s="36" t="s">
        <v>28</v>
      </c>
      <c r="B5" s="13">
        <v>0</v>
      </c>
      <c r="C5" s="18">
        <v>7.0000000000000001E-3</v>
      </c>
      <c r="D5" s="31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6">
        <v>0</v>
      </c>
      <c r="R5" s="27">
        <v>2260.9852685870001</v>
      </c>
      <c r="S5" s="28">
        <v>753.64441953649498</v>
      </c>
      <c r="T5" s="28">
        <v>8552.2953113250205</v>
      </c>
      <c r="U5" s="28">
        <v>7.0671103760055398E-3</v>
      </c>
      <c r="V5" s="28">
        <v>3.3795053019845198E-4</v>
      </c>
      <c r="W5" s="28">
        <v>3.7562664311527301E-3</v>
      </c>
      <c r="X5" s="38">
        <v>134.332942161972</v>
      </c>
    </row>
    <row r="6" spans="1:24" x14ac:dyDescent="0.3">
      <c r="A6" s="36" t="s">
        <v>92</v>
      </c>
      <c r="B6" s="25">
        <v>0</v>
      </c>
      <c r="C6" s="25">
        <v>8.5000000000000006E-3</v>
      </c>
      <c r="D6" s="25">
        <v>8.9999999999999993E-3</v>
      </c>
      <c r="E6" s="25">
        <v>0.36</v>
      </c>
      <c r="F6" s="25">
        <v>7.4999999999999997E-2</v>
      </c>
      <c r="G6" s="25">
        <v>0.45</v>
      </c>
      <c r="H6" s="25">
        <v>1</v>
      </c>
      <c r="I6" s="26">
        <v>1</v>
      </c>
      <c r="J6" s="25">
        <v>500</v>
      </c>
      <c r="K6" s="25">
        <v>0</v>
      </c>
      <c r="L6" s="26">
        <v>10</v>
      </c>
      <c r="M6" s="25">
        <v>1000</v>
      </c>
      <c r="N6" s="25">
        <v>0</v>
      </c>
      <c r="O6" s="26">
        <v>0</v>
      </c>
      <c r="P6" s="25">
        <v>0</v>
      </c>
      <c r="Q6" s="3">
        <v>0</v>
      </c>
      <c r="R6" s="27">
        <v>184.67588778241</v>
      </c>
      <c r="S6" s="28">
        <v>21.136100892021599</v>
      </c>
      <c r="T6" s="28">
        <v>114.59261585334799</v>
      </c>
      <c r="U6" s="28">
        <v>1.0166427943908501E-3</v>
      </c>
      <c r="V6" s="28">
        <v>1.12981010682594E-4</v>
      </c>
      <c r="W6" s="28">
        <v>9.6362866380362503E-4</v>
      </c>
      <c r="X6" s="38">
        <v>114.561989290461</v>
      </c>
    </row>
    <row r="7" spans="1:24" x14ac:dyDescent="0.3">
      <c r="A7" s="36" t="s">
        <v>93</v>
      </c>
      <c r="B7" s="25">
        <v>0</v>
      </c>
      <c r="C7" s="25">
        <v>8.0000000000000002E-3</v>
      </c>
      <c r="D7" s="31">
        <v>8.5000000000000006E-3</v>
      </c>
      <c r="E7" s="25">
        <v>0.36</v>
      </c>
      <c r="F7" s="25">
        <v>7.0000000000000007E-2</v>
      </c>
      <c r="G7" s="25">
        <v>0.45</v>
      </c>
      <c r="H7" s="25">
        <v>1</v>
      </c>
      <c r="I7" s="26">
        <v>1</v>
      </c>
      <c r="J7" s="25">
        <v>500</v>
      </c>
      <c r="K7" s="25">
        <v>0</v>
      </c>
      <c r="L7" s="26">
        <v>10</v>
      </c>
      <c r="M7" s="25">
        <v>1000</v>
      </c>
      <c r="N7" s="25">
        <v>0</v>
      </c>
      <c r="O7" s="26">
        <v>0</v>
      </c>
      <c r="P7" s="25">
        <v>0</v>
      </c>
      <c r="Q7" s="3">
        <v>0</v>
      </c>
      <c r="R7" s="27">
        <v>167.088411900224</v>
      </c>
      <c r="S7" s="28">
        <v>21.148953923110302</v>
      </c>
      <c r="T7" s="28">
        <v>131.44069765109401</v>
      </c>
      <c r="U7" s="28">
        <v>9.1452646933185401E-4</v>
      </c>
      <c r="V7" s="28">
        <v>1.11371208677654E-4</v>
      </c>
      <c r="W7" s="28">
        <v>9.7416184818438598E-4</v>
      </c>
      <c r="X7" s="38">
        <v>126.547708101365</v>
      </c>
    </row>
    <row r="8" spans="1:24" x14ac:dyDescent="0.3">
      <c r="A8" s="36" t="s">
        <v>94</v>
      </c>
      <c r="B8" s="25">
        <v>0</v>
      </c>
      <c r="C8" s="25">
        <v>6.0000000000000001E-3</v>
      </c>
      <c r="D8" s="25">
        <v>6.7999999999999996E-3</v>
      </c>
      <c r="E8" s="25">
        <v>0.5</v>
      </c>
      <c r="F8" s="25">
        <v>0.12</v>
      </c>
      <c r="G8" s="25">
        <v>0.7</v>
      </c>
      <c r="H8" s="25">
        <v>2</v>
      </c>
      <c r="I8" s="26">
        <v>1</v>
      </c>
      <c r="J8" s="25">
        <v>500</v>
      </c>
      <c r="K8" s="25">
        <v>0</v>
      </c>
      <c r="L8" s="26">
        <v>10</v>
      </c>
      <c r="M8" s="25">
        <v>1000</v>
      </c>
      <c r="N8" s="25">
        <v>0</v>
      </c>
      <c r="O8" s="26">
        <v>0</v>
      </c>
      <c r="P8" s="25">
        <v>0</v>
      </c>
      <c r="Q8" s="3">
        <v>0</v>
      </c>
      <c r="R8" s="27">
        <v>56.737330637456097</v>
      </c>
      <c r="S8" s="28">
        <v>7.3985114218279904</v>
      </c>
      <c r="T8" s="28">
        <v>5.0444324957423197</v>
      </c>
      <c r="U8" s="28">
        <v>3.08067246131356E-4</v>
      </c>
      <c r="V8" s="28">
        <v>3.9102757678946303E-5</v>
      </c>
      <c r="W8" s="28">
        <v>1.1611381670112299E-4</v>
      </c>
      <c r="X8" s="38">
        <v>145.463327206841</v>
      </c>
    </row>
    <row r="9" spans="1:24" x14ac:dyDescent="0.3">
      <c r="A9" s="36" t="s">
        <v>95</v>
      </c>
      <c r="B9" s="13">
        <v>0</v>
      </c>
      <c r="C9" s="18">
        <v>6.0000000000000001E-3</v>
      </c>
      <c r="D9" s="31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6">
        <v>0</v>
      </c>
      <c r="R9" s="27">
        <v>81.108840781181698</v>
      </c>
      <c r="S9" s="28">
        <v>11.0640495696386</v>
      </c>
      <c r="T9" s="28">
        <v>58.284778716569598</v>
      </c>
      <c r="U9" s="28">
        <v>4.8767018199222001E-4</v>
      </c>
      <c r="V9" s="28">
        <v>6.55786696603339E-5</v>
      </c>
      <c r="W9" s="28">
        <v>4.4930211738727498E-4</v>
      </c>
      <c r="X9" s="38">
        <v>118.033332127951</v>
      </c>
    </row>
    <row r="10" spans="1:24" x14ac:dyDescent="0.3">
      <c r="A10" s="37" t="s">
        <v>96</v>
      </c>
      <c r="B10" s="19">
        <v>0</v>
      </c>
      <c r="C10" s="21">
        <v>6.0000000000000001E-3</v>
      </c>
      <c r="D10" s="32">
        <v>6.4999999999999997E-3</v>
      </c>
      <c r="E10" s="20">
        <v>0.45</v>
      </c>
      <c r="F10" s="20">
        <v>6.5000000000000002E-2</v>
      </c>
      <c r="G10" s="20">
        <v>0.35</v>
      </c>
      <c r="H10" s="20">
        <v>2</v>
      </c>
      <c r="I10" s="22">
        <v>1</v>
      </c>
      <c r="J10" s="19">
        <v>500</v>
      </c>
      <c r="K10" s="19">
        <v>0</v>
      </c>
      <c r="L10" s="22">
        <v>10</v>
      </c>
      <c r="M10" s="19">
        <v>1000</v>
      </c>
      <c r="N10" s="19">
        <v>0</v>
      </c>
      <c r="O10" s="22">
        <v>0</v>
      </c>
      <c r="P10" s="19">
        <v>0</v>
      </c>
      <c r="Q10" s="23">
        <v>0</v>
      </c>
      <c r="R10" s="29">
        <v>152.93776307011899</v>
      </c>
      <c r="S10" s="30">
        <v>32.431468898795202</v>
      </c>
      <c r="T10" s="30">
        <v>324.35538912170102</v>
      </c>
      <c r="U10" s="30">
        <v>7.9868301603877503E-4</v>
      </c>
      <c r="V10" s="30">
        <v>1.5977092882234E-4</v>
      </c>
      <c r="W10" s="30">
        <v>1.829851947594E-3</v>
      </c>
      <c r="X10" s="39">
        <v>90.225142255446201</v>
      </c>
    </row>
    <row r="16" spans="1:24" x14ac:dyDescent="0.3">
      <c r="Q16" s="17"/>
      <c r="R16" s="17"/>
      <c r="S16" s="17"/>
    </row>
  </sheetData>
  <mergeCells count="4">
    <mergeCell ref="I2:K2"/>
    <mergeCell ref="L2:N2"/>
    <mergeCell ref="O2:Q2"/>
    <mergeCell ref="R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E8"/>
  <sheetViews>
    <sheetView workbookViewId="0">
      <selection activeCell="D10" sqref="D10"/>
    </sheetView>
  </sheetViews>
  <sheetFormatPr defaultRowHeight="14.4" x14ac:dyDescent="0.3"/>
  <cols>
    <col min="1" max="1" width="13.109375" bestFit="1" customWidth="1"/>
    <col min="2" max="2" width="16.88671875" bestFit="1" customWidth="1"/>
    <col min="3" max="4" width="5.5546875" bestFit="1" customWidth="1"/>
    <col min="5" max="5" width="19.21875" bestFit="1" customWidth="1"/>
  </cols>
  <sheetData>
    <row r="1" spans="1: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3">
      <c r="A2" t="s">
        <v>81</v>
      </c>
      <c r="B2" s="33">
        <v>20000</v>
      </c>
      <c r="C2" s="34">
        <f>C3</f>
        <v>0.43948051003392441</v>
      </c>
      <c r="D2" s="34">
        <f>B2/1000000/(C2^2*PI()/4)</f>
        <v>0.13184415301017743</v>
      </c>
      <c r="E2" s="35">
        <f>D2*9.8</f>
        <v>1.2920726994997389</v>
      </c>
    </row>
    <row r="3" spans="1:5" x14ac:dyDescent="0.3">
      <c r="A3" t="s">
        <v>82</v>
      </c>
      <c r="B3" s="33">
        <v>100000</v>
      </c>
      <c r="C3" s="34">
        <f>(B3*4/(1.5*PI()))^(1/3)/100</f>
        <v>0.43948051003392441</v>
      </c>
      <c r="D3" s="34">
        <f>C3*1.5</f>
        <v>0.65922076505088656</v>
      </c>
      <c r="E3" s="35">
        <f t="shared" ref="E3:E4" si="0">D3*9.8</f>
        <v>6.4603634974986885</v>
      </c>
    </row>
    <row r="4" spans="1:5" x14ac:dyDescent="0.3">
      <c r="A4" t="s">
        <v>83</v>
      </c>
      <c r="B4" s="33">
        <v>500000</v>
      </c>
      <c r="C4" s="34">
        <f>(B4*4/(1.5*PI()))^(1/3)/100</f>
        <v>0.75150110119121716</v>
      </c>
      <c r="D4" s="34">
        <f>C4*1.5</f>
        <v>1.1272516517868256</v>
      </c>
      <c r="E4" s="35">
        <f t="shared" si="0"/>
        <v>11.047066187510891</v>
      </c>
    </row>
    <row r="5" spans="1:5" x14ac:dyDescent="0.3">
      <c r="A5" t="s">
        <v>84</v>
      </c>
      <c r="B5" s="33">
        <v>20000</v>
      </c>
      <c r="C5" s="34">
        <f>(B5*4/(3*PI()))^(1/3)/100</f>
        <v>0.20398878279639124</v>
      </c>
      <c r="D5" s="34">
        <f>C5*3</f>
        <v>0.61196634838917374</v>
      </c>
      <c r="E5" s="35">
        <f>D5*9.8</f>
        <v>5.9972702142139029</v>
      </c>
    </row>
    <row r="6" spans="1:5" x14ac:dyDescent="0.3">
      <c r="A6" t="s">
        <v>85</v>
      </c>
      <c r="B6" s="33">
        <v>80000</v>
      </c>
      <c r="C6" s="34">
        <f>(B6*4/(3*PI()))^(1/3)/100</f>
        <v>0.32381200840070401</v>
      </c>
      <c r="D6" s="34">
        <f>C6*3</f>
        <v>0.97143602520211203</v>
      </c>
      <c r="E6" s="35">
        <f>D6*9.8</f>
        <v>9.5200730469806985</v>
      </c>
    </row>
    <row r="7" spans="1:5" x14ac:dyDescent="0.3">
      <c r="A7" t="s">
        <v>86</v>
      </c>
      <c r="B7" s="33">
        <v>400000</v>
      </c>
      <c r="C7" s="34">
        <f>(B7*4/(3*PI()))^(1/3)/100</f>
        <v>0.55371074561027633</v>
      </c>
      <c r="D7" s="34">
        <f>C7*3</f>
        <v>1.661132236830829</v>
      </c>
      <c r="E7" s="35">
        <f>D7*9.8</f>
        <v>16.279095920942126</v>
      </c>
    </row>
    <row r="8" spans="1:5" x14ac:dyDescent="0.3">
      <c r="A8" t="s">
        <v>87</v>
      </c>
      <c r="B8" s="33">
        <v>2000000</v>
      </c>
      <c r="C8" s="34">
        <f>(B8*4/(3*PI()))^(1/3)/100</f>
        <v>0.94683205640999235</v>
      </c>
      <c r="D8" s="34">
        <f>C8*3</f>
        <v>2.8404961692299771</v>
      </c>
      <c r="E8" s="35">
        <f>D8*9.8</f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 Train</vt:lpstr>
      <vt:lpstr>Reactors</vt:lpstr>
      <vt:lpstr>Feed &amp; Media Composition</vt:lpstr>
      <vt:lpstr>PID &amp; Gas Output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2018-03-23T03:26:23Z</dcterms:modified>
</cp:coreProperties>
</file>