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e_positioning\ble_post_process\tests\"/>
    </mc:Choice>
  </mc:AlternateContent>
  <xr:revisionPtr revIDLastSave="0" documentId="13_ncr:1_{B7C51F58-5732-4A38-9CF6-450EA4FB14F9}" xr6:coauthVersionLast="47" xr6:coauthVersionMax="47" xr10:uidLastSave="{00000000-0000-0000-0000-000000000000}"/>
  <bookViews>
    <workbookView xWindow="-120" yWindow="-120" windowWidth="38640" windowHeight="21120" activeTab="1" xr2:uid="{F228D516-D77A-8F4E-B37D-9166AD107D53}"/>
  </bookViews>
  <sheets>
    <sheet name="Sheet1" sheetId="1" r:id="rId1"/>
    <sheet name="Walls" sheetId="2" r:id="rId2"/>
    <sheet name="Grid" sheetId="3" r:id="rId3"/>
    <sheet name="Video" sheetId="4" r:id="rId4"/>
    <sheet name="TransformedPaths" sheetId="5" r:id="rId5"/>
  </sheets>
  <definedNames>
    <definedName name="S_0x">_xlfn.LAMBDA(_xlpm.d,_xlpm.w,_xlpm.w)</definedName>
    <definedName name="S_0y">_xlfn.LAMBDA(_xlpm.d,_xlpm.w,_xlpm.d-Sheet1!$B$2)</definedName>
    <definedName name="S_1x">_xlfn.LAMBDA(_xlpm.d,_xlpm.w,(_xlpm.w+T_r(_xlpm.w))-T_r(_xlpm.w)*COS((_xlpm.d-Sheet1!$B$1)/T_r(_xlpm.w)))</definedName>
    <definedName name="S_1y">_xlfn.LAMBDA(_xlpm.d,_xlpm.w,Sheet1!$B$1-Sheet1!$B$2+T_r(_xlpm.w)*SIN((_xlpm.d-Sheet1!$B$1)/T_r(_xlpm.w)))</definedName>
    <definedName name="S_2x">_xlfn.LAMBDA(_xlpm.d,_xlpm.w,_xlpm.w+T_r(_xlpm.w)-T_r(_xlpm.w)*COS(Sheet1!$B$7)+(_xlpm.d-Sheet1!$B$1-T_l(_xlpm.w))*SIN(Sheet1!$B$7))</definedName>
    <definedName name="S_2y">_xlfn.LAMBDA(_xlpm.d,_xlpm.w,Sheet1!$B$1-Sheet1!$B$2+T_r(_xlpm.w)*SIN(Sheet1!$B$7)+(_xlpm.d-Sheet1!$B$1-T_l(_xlpm.w))*COS(Sheet1!$B$7))</definedName>
    <definedName name="S_x">_xlfn.LAMBDA(_xlpm.d,_xlpm.w,IF(_xlpm.d&lt;=Sheet1!$B$1,S_0x(_xlpm.d,_xlpm.w),IF(_xlpm.d&lt;=Sheet1!$B$1+T_l(_xlpm.w),S_1x(_xlpm.d,_xlpm.w),S_2x(_xlpm.d,_xlpm.w))))</definedName>
    <definedName name="S_y">_xlfn.LAMBDA(_xlpm.d,_xlpm.w,IF(_xlpm.d&lt;=Sheet1!$B$1,S_0y(_xlpm.d,_xlpm.w),IF(_xlpm.d&lt;=Sheet1!$B$1+T_l(_xlpm.w),S_1y(_xlpm.d,_xlpm.w),S_2y(_xlpm.d,_xlpm.w))))</definedName>
    <definedName name="T_dce">_xlfn.LAMBDA(_xlpm.w,SQRT(POWER(_xlpm.w-Sheet1!$B$4+(Sheet1!$B$4-_xlpm.w)*(COS(Sheet1!$B$7))+Sheet1!$B$1*(SIN(Sheet1!$B$7)), 2)+POWER(Sheet1!$B$1-(Sheet1!$B$4-_xlpm.w)*(SIN(Sheet1!$B$7))+Sheet1!$B$1*(COS(Sheet1!$B$7)), 2)))</definedName>
    <definedName name="T_l">_xlfn.LAMBDA(_xlpm.w,Sheet1!$B$7*T_r(_xlpm.w))</definedName>
    <definedName name="T_r">_xlfn.LAMBDA(_xlpm.w,T_dce(_xlpm.w)/(2*SIN(Sheet1!$B$7/2)))</definedName>
    <definedName name="T_tl">_xlfn.LAMBDA(_xlpm.w,2*Sheet1!$B$1+T_l(_xlpm.w))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2" i="2"/>
  <c r="AO9" i="4"/>
  <c r="AH9" i="4"/>
  <c r="AA9" i="4"/>
  <c r="M9" i="4"/>
  <c r="F9" i="4"/>
  <c r="AN6" i="4"/>
  <c r="AM9" i="4"/>
  <c r="AN9" i="4" s="1"/>
  <c r="AM8" i="4" s="1"/>
  <c r="AG6" i="4"/>
  <c r="AF9" i="4"/>
  <c r="AG9" i="4" s="1"/>
  <c r="Z6" i="4"/>
  <c r="Y9" i="4"/>
  <c r="S9" i="4"/>
  <c r="S6" i="4"/>
  <c r="L6" i="4"/>
  <c r="K9" i="4"/>
  <c r="E6" i="4"/>
  <c r="D9" i="4"/>
  <c r="E9" i="4" s="1"/>
  <c r="AN64" i="4"/>
  <c r="AL64" i="4"/>
  <c r="AN63" i="4"/>
  <c r="AL63" i="4"/>
  <c r="AN62" i="4"/>
  <c r="AL62" i="4"/>
  <c r="AN61" i="4"/>
  <c r="AL61" i="4"/>
  <c r="AN60" i="4"/>
  <c r="AL60" i="4"/>
  <c r="AN59" i="4"/>
  <c r="AL59" i="4"/>
  <c r="AN58" i="4"/>
  <c r="AL58" i="4"/>
  <c r="AN57" i="4"/>
  <c r="AL57" i="4"/>
  <c r="AN56" i="4"/>
  <c r="AL56" i="4"/>
  <c r="AN55" i="4"/>
  <c r="AL55" i="4"/>
  <c r="AN54" i="4"/>
  <c r="AL54" i="4"/>
  <c r="AN53" i="4"/>
  <c r="AL53" i="4"/>
  <c r="AN52" i="4"/>
  <c r="AL52" i="4"/>
  <c r="AN51" i="4"/>
  <c r="AL51" i="4"/>
  <c r="AN50" i="4"/>
  <c r="AL50" i="4"/>
  <c r="AN49" i="4"/>
  <c r="AL49" i="4"/>
  <c r="AN48" i="4"/>
  <c r="AL48" i="4"/>
  <c r="AN47" i="4"/>
  <c r="AL47" i="4"/>
  <c r="AN46" i="4"/>
  <c r="AL46" i="4"/>
  <c r="AN45" i="4"/>
  <c r="AL45" i="4"/>
  <c r="AN44" i="4"/>
  <c r="AL44" i="4"/>
  <c r="AN43" i="4"/>
  <c r="AL43" i="4"/>
  <c r="AN42" i="4"/>
  <c r="AL42" i="4"/>
  <c r="AN41" i="4"/>
  <c r="AL41" i="4"/>
  <c r="AN40" i="4"/>
  <c r="AL40" i="4"/>
  <c r="AN39" i="4"/>
  <c r="AL39" i="4"/>
  <c r="AN38" i="4"/>
  <c r="AL38" i="4"/>
  <c r="AN37" i="4"/>
  <c r="AL37" i="4"/>
  <c r="AN36" i="4"/>
  <c r="AL36" i="4"/>
  <c r="AN35" i="4"/>
  <c r="AL35" i="4"/>
  <c r="AN34" i="4"/>
  <c r="AL34" i="4"/>
  <c r="AN33" i="4"/>
  <c r="AL33" i="4"/>
  <c r="AN32" i="4"/>
  <c r="AL32" i="4"/>
  <c r="AN31" i="4"/>
  <c r="AL31" i="4"/>
  <c r="AN30" i="4"/>
  <c r="AL30" i="4"/>
  <c r="AN29" i="4"/>
  <c r="AL29" i="4"/>
  <c r="AN28" i="4"/>
  <c r="AL28" i="4"/>
  <c r="AN27" i="4"/>
  <c r="AL27" i="4"/>
  <c r="AN26" i="4"/>
  <c r="AL26" i="4"/>
  <c r="AN25" i="4"/>
  <c r="AL25" i="4"/>
  <c r="AN24" i="4"/>
  <c r="AL24" i="4"/>
  <c r="AN23" i="4"/>
  <c r="AL23" i="4"/>
  <c r="AN22" i="4"/>
  <c r="AL22" i="4"/>
  <c r="AN21" i="4"/>
  <c r="AL21" i="4"/>
  <c r="AN20" i="4"/>
  <c r="AL20" i="4"/>
  <c r="AN19" i="4"/>
  <c r="AL19" i="4"/>
  <c r="AN18" i="4"/>
  <c r="AL18" i="4"/>
  <c r="AN17" i="4"/>
  <c r="AL17" i="4"/>
  <c r="AN16" i="4"/>
  <c r="AL16" i="4"/>
  <c r="AN15" i="4"/>
  <c r="AL15" i="4"/>
  <c r="AN14" i="4"/>
  <c r="AL14" i="4"/>
  <c r="AN13" i="4"/>
  <c r="AL13" i="4"/>
  <c r="AN12" i="4"/>
  <c r="AL12" i="4"/>
  <c r="AL9" i="4"/>
  <c r="AM7" i="4" s="1"/>
  <c r="AN8" i="4"/>
  <c r="AL6" i="4"/>
  <c r="AM5" i="4" s="1"/>
  <c r="AN5" i="4"/>
  <c r="AK2" i="4"/>
  <c r="AE9" i="4"/>
  <c r="AG64" i="4"/>
  <c r="AE64" i="4"/>
  <c r="AG63" i="4"/>
  <c r="AE63" i="4"/>
  <c r="AG62" i="4"/>
  <c r="AE62" i="4"/>
  <c r="AG61" i="4"/>
  <c r="AE61" i="4"/>
  <c r="AG60" i="4"/>
  <c r="AE60" i="4"/>
  <c r="AG59" i="4"/>
  <c r="AE59" i="4"/>
  <c r="AG58" i="4"/>
  <c r="AE58" i="4"/>
  <c r="AG57" i="4"/>
  <c r="AE57" i="4"/>
  <c r="AG56" i="4"/>
  <c r="AE56" i="4"/>
  <c r="AG55" i="4"/>
  <c r="AE55" i="4"/>
  <c r="AG54" i="4"/>
  <c r="AE54" i="4"/>
  <c r="AG53" i="4"/>
  <c r="AE53" i="4"/>
  <c r="AG52" i="4"/>
  <c r="AE52" i="4"/>
  <c r="AG51" i="4"/>
  <c r="AE51" i="4"/>
  <c r="AG50" i="4"/>
  <c r="AE50" i="4"/>
  <c r="AG49" i="4"/>
  <c r="AE49" i="4"/>
  <c r="AG48" i="4"/>
  <c r="AE48" i="4"/>
  <c r="AG47" i="4"/>
  <c r="AE47" i="4"/>
  <c r="AG46" i="4"/>
  <c r="AE46" i="4"/>
  <c r="AG45" i="4"/>
  <c r="AE45" i="4"/>
  <c r="AG44" i="4"/>
  <c r="AE44" i="4"/>
  <c r="AG43" i="4"/>
  <c r="AE43" i="4"/>
  <c r="AG42" i="4"/>
  <c r="AE42" i="4"/>
  <c r="AG41" i="4"/>
  <c r="AE41" i="4"/>
  <c r="AG40" i="4"/>
  <c r="AE40" i="4"/>
  <c r="AG39" i="4"/>
  <c r="AE39" i="4"/>
  <c r="AG38" i="4"/>
  <c r="AE38" i="4"/>
  <c r="AG37" i="4"/>
  <c r="AE37" i="4"/>
  <c r="AG36" i="4"/>
  <c r="AE36" i="4"/>
  <c r="AG35" i="4"/>
  <c r="AE35" i="4"/>
  <c r="AG34" i="4"/>
  <c r="AE34" i="4"/>
  <c r="AG33" i="4"/>
  <c r="AE33" i="4"/>
  <c r="AG32" i="4"/>
  <c r="AE32" i="4"/>
  <c r="AG31" i="4"/>
  <c r="AE31" i="4"/>
  <c r="AG30" i="4"/>
  <c r="AE30" i="4"/>
  <c r="AG29" i="4"/>
  <c r="AE29" i="4"/>
  <c r="AG28" i="4"/>
  <c r="AE28" i="4"/>
  <c r="AG27" i="4"/>
  <c r="AE27" i="4"/>
  <c r="AG26" i="4"/>
  <c r="AE26" i="4"/>
  <c r="AG25" i="4"/>
  <c r="AE25" i="4"/>
  <c r="AG24" i="4"/>
  <c r="AE24" i="4"/>
  <c r="AG23" i="4"/>
  <c r="AE23" i="4"/>
  <c r="AG22" i="4"/>
  <c r="AE22" i="4"/>
  <c r="AG21" i="4"/>
  <c r="AE21" i="4"/>
  <c r="AG20" i="4"/>
  <c r="AE20" i="4"/>
  <c r="AG19" i="4"/>
  <c r="AE19" i="4"/>
  <c r="AG18" i="4"/>
  <c r="AE18" i="4"/>
  <c r="AG17" i="4"/>
  <c r="AE17" i="4"/>
  <c r="AG16" i="4"/>
  <c r="AE16" i="4"/>
  <c r="AG15" i="4"/>
  <c r="AE15" i="4"/>
  <c r="AG14" i="4"/>
  <c r="AE14" i="4"/>
  <c r="AG13" i="4"/>
  <c r="AE13" i="4"/>
  <c r="AG12" i="4"/>
  <c r="AE12" i="4"/>
  <c r="AG8" i="4"/>
  <c r="AE6" i="4"/>
  <c r="AF5" i="4" s="1"/>
  <c r="AG5" i="4"/>
  <c r="AD2" i="4"/>
  <c r="Z64" i="4"/>
  <c r="X64" i="4"/>
  <c r="Z63" i="4"/>
  <c r="X63" i="4"/>
  <c r="Z62" i="4"/>
  <c r="X62" i="4"/>
  <c r="Z61" i="4"/>
  <c r="X61" i="4"/>
  <c r="Z60" i="4"/>
  <c r="X60" i="4"/>
  <c r="Z59" i="4"/>
  <c r="X59" i="4"/>
  <c r="Z58" i="4"/>
  <c r="X58" i="4"/>
  <c r="Y58" i="4" s="1"/>
  <c r="Z57" i="4"/>
  <c r="X57" i="4"/>
  <c r="Z56" i="4"/>
  <c r="X56" i="4"/>
  <c r="Z55" i="4"/>
  <c r="X55" i="4"/>
  <c r="Z54" i="4"/>
  <c r="X54" i="4"/>
  <c r="Z53" i="4"/>
  <c r="X53" i="4"/>
  <c r="Z52" i="4"/>
  <c r="X52" i="4"/>
  <c r="Z51" i="4"/>
  <c r="X51" i="4"/>
  <c r="Z50" i="4"/>
  <c r="X50" i="4"/>
  <c r="Z49" i="4"/>
  <c r="X49" i="4"/>
  <c r="Z48" i="4"/>
  <c r="X48" i="4"/>
  <c r="Z47" i="4"/>
  <c r="X47" i="4"/>
  <c r="Z46" i="4"/>
  <c r="X46" i="4"/>
  <c r="Z45" i="4"/>
  <c r="X45" i="4"/>
  <c r="Z44" i="4"/>
  <c r="X44" i="4"/>
  <c r="Z43" i="4"/>
  <c r="X43" i="4"/>
  <c r="Z42" i="4"/>
  <c r="X42" i="4"/>
  <c r="Z41" i="4"/>
  <c r="X41" i="4"/>
  <c r="Z40" i="4"/>
  <c r="X40" i="4"/>
  <c r="Z39" i="4"/>
  <c r="X39" i="4"/>
  <c r="Z38" i="4"/>
  <c r="X38" i="4"/>
  <c r="Z37" i="4"/>
  <c r="X37" i="4"/>
  <c r="Y37" i="4" s="1"/>
  <c r="Z36" i="4"/>
  <c r="X36" i="4"/>
  <c r="Z35" i="4"/>
  <c r="X35" i="4"/>
  <c r="Z34" i="4"/>
  <c r="X34" i="4"/>
  <c r="Z33" i="4"/>
  <c r="X33" i="4"/>
  <c r="Z32" i="4"/>
  <c r="X32" i="4"/>
  <c r="Z31" i="4"/>
  <c r="X31" i="4"/>
  <c r="Z30" i="4"/>
  <c r="X30" i="4"/>
  <c r="Z29" i="4"/>
  <c r="X29" i="4"/>
  <c r="Z28" i="4"/>
  <c r="X28" i="4"/>
  <c r="Z27" i="4"/>
  <c r="X27" i="4"/>
  <c r="Z26" i="4"/>
  <c r="X26" i="4"/>
  <c r="Z25" i="4"/>
  <c r="X25" i="4"/>
  <c r="Z24" i="4"/>
  <c r="X24" i="4"/>
  <c r="Z23" i="4"/>
  <c r="X23" i="4"/>
  <c r="Z22" i="4"/>
  <c r="X22" i="4"/>
  <c r="Z21" i="4"/>
  <c r="X21" i="4"/>
  <c r="Z20" i="4"/>
  <c r="X20" i="4"/>
  <c r="Z19" i="4"/>
  <c r="X19" i="4"/>
  <c r="Z18" i="4"/>
  <c r="X18" i="4"/>
  <c r="Z17" i="4"/>
  <c r="X17" i="4"/>
  <c r="Z16" i="4"/>
  <c r="X16" i="4"/>
  <c r="Y16" i="4" s="1"/>
  <c r="Z15" i="4"/>
  <c r="X15" i="4"/>
  <c r="Z14" i="4"/>
  <c r="X14" i="4"/>
  <c r="Z13" i="4"/>
  <c r="X13" i="4"/>
  <c r="Z12" i="4"/>
  <c r="X12" i="4"/>
  <c r="X9" i="4"/>
  <c r="Z8" i="4"/>
  <c r="X6" i="4"/>
  <c r="Y4" i="4" s="1"/>
  <c r="Z5" i="4"/>
  <c r="Y5" i="4"/>
  <c r="W2" i="4"/>
  <c r="J13" i="4"/>
  <c r="K13" i="4" s="1"/>
  <c r="J14" i="4"/>
  <c r="K14" i="4" s="1"/>
  <c r="J15" i="4"/>
  <c r="K15" i="4" s="1"/>
  <c r="J16" i="4"/>
  <c r="J17" i="4"/>
  <c r="J18" i="4"/>
  <c r="J19" i="4"/>
  <c r="J20" i="4"/>
  <c r="K20" i="4" s="1"/>
  <c r="J21" i="4"/>
  <c r="J22" i="4"/>
  <c r="K22" i="4" s="1"/>
  <c r="J23" i="4"/>
  <c r="J24" i="4"/>
  <c r="J25" i="4"/>
  <c r="J26" i="4"/>
  <c r="K26" i="4" s="1"/>
  <c r="J27" i="4"/>
  <c r="J28" i="4"/>
  <c r="J29" i="4"/>
  <c r="J30" i="4"/>
  <c r="J31" i="4"/>
  <c r="J32" i="4"/>
  <c r="J33" i="4"/>
  <c r="J34" i="4"/>
  <c r="J35" i="4"/>
  <c r="J36" i="4"/>
  <c r="K36" i="4" s="1"/>
  <c r="J37" i="4"/>
  <c r="J38" i="4"/>
  <c r="J39" i="4"/>
  <c r="K39" i="4" s="1"/>
  <c r="J40" i="4"/>
  <c r="J41" i="4"/>
  <c r="J42" i="4"/>
  <c r="K42" i="4" s="1"/>
  <c r="J43" i="4"/>
  <c r="K43" i="4" s="1"/>
  <c r="J44" i="4"/>
  <c r="K44" i="4" s="1"/>
  <c r="J45" i="4"/>
  <c r="J46" i="4"/>
  <c r="J47" i="4"/>
  <c r="K47" i="4" s="1"/>
  <c r="J48" i="4"/>
  <c r="J49" i="4"/>
  <c r="K49" i="4" s="1"/>
  <c r="J50" i="4"/>
  <c r="J51" i="4"/>
  <c r="J52" i="4"/>
  <c r="K52" i="4" s="1"/>
  <c r="J53" i="4"/>
  <c r="J54" i="4"/>
  <c r="K54" i="4" s="1"/>
  <c r="J55" i="4"/>
  <c r="J56" i="4"/>
  <c r="J57" i="4"/>
  <c r="J58" i="4"/>
  <c r="J59" i="4"/>
  <c r="J60" i="4"/>
  <c r="J61" i="4"/>
  <c r="K61" i="4" s="1"/>
  <c r="J62" i="4"/>
  <c r="J63" i="4"/>
  <c r="J64" i="4"/>
  <c r="K64" i="4" s="1"/>
  <c r="K27" i="4"/>
  <c r="K58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12" i="4"/>
  <c r="J12" i="4"/>
  <c r="K12" i="4" s="1"/>
  <c r="J6" i="4"/>
  <c r="K28" i="4" s="1"/>
  <c r="S64" i="4"/>
  <c r="Q64" i="4"/>
  <c r="S63" i="4"/>
  <c r="Q63" i="4"/>
  <c r="S62" i="4"/>
  <c r="Q62" i="4"/>
  <c r="S61" i="4"/>
  <c r="Q61" i="4"/>
  <c r="S60" i="4"/>
  <c r="Q60" i="4"/>
  <c r="S59" i="4"/>
  <c r="Q59" i="4"/>
  <c r="S58" i="4"/>
  <c r="Q58" i="4"/>
  <c r="S57" i="4"/>
  <c r="Q57" i="4"/>
  <c r="S56" i="4"/>
  <c r="Q56" i="4"/>
  <c r="S55" i="4"/>
  <c r="Q55" i="4"/>
  <c r="S54" i="4"/>
  <c r="Q54" i="4"/>
  <c r="S53" i="4"/>
  <c r="Q53" i="4"/>
  <c r="S52" i="4"/>
  <c r="Q52" i="4"/>
  <c r="S51" i="4"/>
  <c r="Q51" i="4"/>
  <c r="S50" i="4"/>
  <c r="Q50" i="4"/>
  <c r="S49" i="4"/>
  <c r="Q49" i="4"/>
  <c r="S48" i="4"/>
  <c r="Q48" i="4"/>
  <c r="S47" i="4"/>
  <c r="Q47" i="4"/>
  <c r="S46" i="4"/>
  <c r="Q46" i="4"/>
  <c r="S45" i="4"/>
  <c r="Q45" i="4"/>
  <c r="S44" i="4"/>
  <c r="Q44" i="4"/>
  <c r="S43" i="4"/>
  <c r="Q43" i="4"/>
  <c r="S42" i="4"/>
  <c r="Q42" i="4"/>
  <c r="S41" i="4"/>
  <c r="Q41" i="4"/>
  <c r="S40" i="4"/>
  <c r="Q40" i="4"/>
  <c r="S39" i="4"/>
  <c r="Q39" i="4"/>
  <c r="S38" i="4"/>
  <c r="Q38" i="4"/>
  <c r="S37" i="4"/>
  <c r="Q37" i="4"/>
  <c r="S36" i="4"/>
  <c r="Q36" i="4"/>
  <c r="S35" i="4"/>
  <c r="Q35" i="4"/>
  <c r="S34" i="4"/>
  <c r="Q34" i="4"/>
  <c r="S33" i="4"/>
  <c r="Q33" i="4"/>
  <c r="S32" i="4"/>
  <c r="Q32" i="4"/>
  <c r="S31" i="4"/>
  <c r="Q31" i="4"/>
  <c r="S30" i="4"/>
  <c r="Q30" i="4"/>
  <c r="S29" i="4"/>
  <c r="Q29" i="4"/>
  <c r="S28" i="4"/>
  <c r="Q28" i="4"/>
  <c r="S27" i="4"/>
  <c r="Q27" i="4"/>
  <c r="S26" i="4"/>
  <c r="Q26" i="4"/>
  <c r="S25" i="4"/>
  <c r="Q25" i="4"/>
  <c r="S24" i="4"/>
  <c r="Q24" i="4"/>
  <c r="S23" i="4"/>
  <c r="Q23" i="4"/>
  <c r="S22" i="4"/>
  <c r="Q22" i="4"/>
  <c r="S21" i="4"/>
  <c r="Q21" i="4"/>
  <c r="S20" i="4"/>
  <c r="Q20" i="4"/>
  <c r="S19" i="4"/>
  <c r="Q19" i="4"/>
  <c r="S18" i="4"/>
  <c r="Q18" i="4"/>
  <c r="S17" i="4"/>
  <c r="Q17" i="4"/>
  <c r="S16" i="4"/>
  <c r="Q16" i="4"/>
  <c r="S15" i="4"/>
  <c r="Q15" i="4"/>
  <c r="S14" i="4"/>
  <c r="Q14" i="4"/>
  <c r="S13" i="4"/>
  <c r="Q13" i="4"/>
  <c r="S12" i="4"/>
  <c r="Q12" i="4"/>
  <c r="Q9" i="4"/>
  <c r="R8" i="4" s="1"/>
  <c r="S8" i="4"/>
  <c r="Q6" i="4"/>
  <c r="S5" i="4"/>
  <c r="P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12" i="4"/>
  <c r="C9" i="4"/>
  <c r="C6" i="4"/>
  <c r="D3" i="5" a="1"/>
  <c r="D3" i="5" s="1"/>
  <c r="D4" i="5" a="1"/>
  <c r="D4" i="5" s="1"/>
  <c r="D2" i="5" a="1"/>
  <c r="D2" i="5" s="1"/>
  <c r="C3" i="5" a="1"/>
  <c r="C3" i="5" s="1"/>
  <c r="C4" i="5" a="1"/>
  <c r="C4" i="5" s="1"/>
  <c r="C2" i="5" a="1"/>
  <c r="C2" i="5" s="1"/>
  <c r="B52" i="5" a="1"/>
  <c r="B52" i="5" s="1"/>
  <c r="B53" i="5" a="1"/>
  <c r="B53" i="5" s="1"/>
  <c r="B54" i="5" a="1"/>
  <c r="B54" i="5" s="1"/>
  <c r="A52" i="5" a="1"/>
  <c r="A52" i="5" s="1"/>
  <c r="A53" i="5" a="1"/>
  <c r="A53" i="5" s="1"/>
  <c r="A54" i="5" a="1"/>
  <c r="A54" i="5" s="1"/>
  <c r="I9" i="4"/>
  <c r="J9" i="4" s="1"/>
  <c r="E5" i="4"/>
  <c r="L5" i="4"/>
  <c r="L8" i="4"/>
  <c r="E8" i="4"/>
  <c r="I2" i="4"/>
  <c r="B2" i="4"/>
  <c r="B3" i="2"/>
  <c r="B4" i="2" a="1"/>
  <c r="B4" i="2" s="1"/>
  <c r="C4" i="2" a="1"/>
  <c r="C4" i="2" s="1"/>
  <c r="G3" i="2" a="1"/>
  <c r="G3" i="2" s="1"/>
  <c r="G2" i="2" a="1"/>
  <c r="G2" i="2" s="1"/>
  <c r="F3" i="2" a="1"/>
  <c r="F3" i="2" s="1"/>
  <c r="E3" i="2" a="1"/>
  <c r="E3" i="2" s="1"/>
  <c r="D3" i="2" a="1"/>
  <c r="D3" i="2" s="1"/>
  <c r="F2" i="2" a="1"/>
  <c r="F2" i="2" s="1"/>
  <c r="D2" i="2" a="1"/>
  <c r="D2" i="2" s="1"/>
  <c r="E2" i="2" a="1"/>
  <c r="E2" i="2" s="1"/>
  <c r="L6" i="2" a="1"/>
  <c r="L6" i="2" s="1"/>
  <c r="K10" i="2" a="1"/>
  <c r="K10" i="2" s="1"/>
  <c r="K6" i="2" a="1"/>
  <c r="K6" i="2" s="1"/>
  <c r="K3" i="2" a="1"/>
  <c r="K3" i="2" s="1"/>
  <c r="F3" i="3" a="1"/>
  <c r="F3" i="3" s="1"/>
  <c r="G3" i="3" a="1"/>
  <c r="G3" i="3" s="1"/>
  <c r="H3" i="3" a="1"/>
  <c r="H3" i="3" s="1"/>
  <c r="I3" i="3" a="1"/>
  <c r="I3" i="3" s="1"/>
  <c r="F4" i="3" a="1"/>
  <c r="F4" i="3" s="1"/>
  <c r="G4" i="3" a="1"/>
  <c r="G4" i="3" s="1"/>
  <c r="H4" i="3" a="1"/>
  <c r="H4" i="3" s="1"/>
  <c r="I4" i="3" a="1"/>
  <c r="I4" i="3" s="1"/>
  <c r="I2" i="3" a="1"/>
  <c r="I2" i="3" s="1"/>
  <c r="H2" i="3" a="1"/>
  <c r="H2" i="3" s="1"/>
  <c r="G2" i="3" a="1"/>
  <c r="G2" i="3" s="1"/>
  <c r="F2" i="3" a="1"/>
  <c r="F2" i="3" s="1"/>
  <c r="E3" i="3" a="1"/>
  <c r="E3" i="3" s="1"/>
  <c r="E4" i="3" a="1"/>
  <c r="E4" i="3" s="1"/>
  <c r="D3" i="3" a="1"/>
  <c r="D3" i="3" s="1"/>
  <c r="D4" i="3" a="1"/>
  <c r="D4" i="3" s="1"/>
  <c r="D51" i="3" a="1"/>
  <c r="D51" i="3" s="1"/>
  <c r="D52" i="3" a="1"/>
  <c r="D52" i="3" s="1"/>
  <c r="E2" i="3" a="1"/>
  <c r="E2" i="3" s="1"/>
  <c r="D2" i="3" a="1"/>
  <c r="D2" i="3" s="1"/>
  <c r="B7" i="1"/>
  <c r="H6" i="3" s="1" a="1"/>
  <c r="H6" i="3" s="1"/>
  <c r="F47" i="4" l="1"/>
  <c r="D8" i="4"/>
  <c r="F33" i="4"/>
  <c r="F61" i="4"/>
  <c r="F19" i="4"/>
  <c r="E65" i="2" a="1"/>
  <c r="E65" i="2" s="1"/>
  <c r="E33" i="2" a="1"/>
  <c r="E33" i="2" s="1"/>
  <c r="F101" i="2" a="1"/>
  <c r="F101" i="2" s="1"/>
  <c r="F69" i="2" a="1"/>
  <c r="F69" i="2" s="1"/>
  <c r="F37" i="2" a="1"/>
  <c r="F37" i="2" s="1"/>
  <c r="F5" i="2" a="1"/>
  <c r="F5" i="2" s="1"/>
  <c r="G74" i="2" a="1"/>
  <c r="G74" i="2" s="1"/>
  <c r="G42" i="2" a="1"/>
  <c r="G42" i="2" s="1"/>
  <c r="G10" i="2" a="1"/>
  <c r="G10" i="2" s="1"/>
  <c r="A43" i="5" a="1"/>
  <c r="A43" i="5" s="1"/>
  <c r="A11" i="5" a="1"/>
  <c r="A11" i="5" s="1"/>
  <c r="B31" i="5" a="1"/>
  <c r="B31" i="5" s="1"/>
  <c r="C52" i="5" a="1"/>
  <c r="C52" i="5" s="1"/>
  <c r="C20" i="5" a="1"/>
  <c r="C20" i="5" s="1"/>
  <c r="D41" i="5" a="1"/>
  <c r="D41" i="5" s="1"/>
  <c r="D9" i="5" a="1"/>
  <c r="D9" i="5" s="1"/>
  <c r="F64" i="4"/>
  <c r="F32" i="4"/>
  <c r="K57" i="4"/>
  <c r="K41" i="4"/>
  <c r="D92" i="2" a="1"/>
  <c r="D92" i="2" s="1"/>
  <c r="D60" i="2" a="1"/>
  <c r="D60" i="2" s="1"/>
  <c r="D28" i="2" a="1"/>
  <c r="D28" i="2" s="1"/>
  <c r="E96" i="2" a="1"/>
  <c r="E96" i="2" s="1"/>
  <c r="E64" i="2" a="1"/>
  <c r="E64" i="2" s="1"/>
  <c r="E32" i="2" a="1"/>
  <c r="E32" i="2" s="1"/>
  <c r="F100" i="2" a="1"/>
  <c r="F100" i="2" s="1"/>
  <c r="F68" i="2" a="1"/>
  <c r="F68" i="2" s="1"/>
  <c r="F36" i="2" a="1"/>
  <c r="F36" i="2" s="1"/>
  <c r="G73" i="2" a="1"/>
  <c r="G73" i="2" s="1"/>
  <c r="G41" i="2" a="1"/>
  <c r="G41" i="2" s="1"/>
  <c r="G9" i="2" a="1"/>
  <c r="G9" i="2" s="1"/>
  <c r="A42" i="5" a="1"/>
  <c r="A42" i="5" s="1"/>
  <c r="A10" i="5" a="1"/>
  <c r="A10" i="5" s="1"/>
  <c r="B30" i="5" a="1"/>
  <c r="B30" i="5" s="1"/>
  <c r="C51" i="5" a="1"/>
  <c r="C51" i="5" s="1"/>
  <c r="C19" i="5" a="1"/>
  <c r="C19" i="5" s="1"/>
  <c r="D40" i="5" a="1"/>
  <c r="D40" i="5" s="1"/>
  <c r="D8" i="5" a="1"/>
  <c r="D8" i="5" s="1"/>
  <c r="F63" i="4"/>
  <c r="K56" i="4"/>
  <c r="K40" i="4"/>
  <c r="D59" i="2" a="1"/>
  <c r="D59" i="2" s="1"/>
  <c r="D27" i="2" a="1"/>
  <c r="D27" i="2" s="1"/>
  <c r="E95" i="2" a="1"/>
  <c r="E95" i="2" s="1"/>
  <c r="E63" i="2" a="1"/>
  <c r="E63" i="2" s="1"/>
  <c r="E31" i="2" a="1"/>
  <c r="E31" i="2" s="1"/>
  <c r="F99" i="2" a="1"/>
  <c r="F99" i="2" s="1"/>
  <c r="F67" i="2" a="1"/>
  <c r="F67" i="2" s="1"/>
  <c r="F35" i="2" a="1"/>
  <c r="F35" i="2" s="1"/>
  <c r="G72" i="2" a="1"/>
  <c r="G72" i="2" s="1"/>
  <c r="G40" i="2" a="1"/>
  <c r="G40" i="2" s="1"/>
  <c r="G8" i="2" a="1"/>
  <c r="G8" i="2" s="1"/>
  <c r="A41" i="5" a="1"/>
  <c r="A41" i="5" s="1"/>
  <c r="A9" i="5" a="1"/>
  <c r="A9" i="5" s="1"/>
  <c r="B29" i="5" a="1"/>
  <c r="B29" i="5" s="1"/>
  <c r="C50" i="5" a="1"/>
  <c r="C50" i="5" s="1"/>
  <c r="C18" i="5" a="1"/>
  <c r="C18" i="5" s="1"/>
  <c r="D39" i="5" a="1"/>
  <c r="D39" i="5" s="1"/>
  <c r="D7" i="5" a="1"/>
  <c r="D7" i="5" s="1"/>
  <c r="F62" i="4"/>
  <c r="D58" i="2" a="1"/>
  <c r="D58" i="2" s="1"/>
  <c r="D26" i="2" a="1"/>
  <c r="D26" i="2" s="1"/>
  <c r="E94" i="2" a="1"/>
  <c r="E94" i="2" s="1"/>
  <c r="E62" i="2" a="1"/>
  <c r="E62" i="2" s="1"/>
  <c r="E30" i="2" a="1"/>
  <c r="E30" i="2" s="1"/>
  <c r="F98" i="2" a="1"/>
  <c r="F98" i="2" s="1"/>
  <c r="F66" i="2" a="1"/>
  <c r="F66" i="2" s="1"/>
  <c r="F34" i="2" a="1"/>
  <c r="F34" i="2" s="1"/>
  <c r="G103" i="2" a="1"/>
  <c r="G103" i="2" s="1"/>
  <c r="G71" i="2" a="1"/>
  <c r="G71" i="2" s="1"/>
  <c r="G39" i="2" a="1"/>
  <c r="G39" i="2" s="1"/>
  <c r="G7" i="2" a="1"/>
  <c r="G7" i="2" s="1"/>
  <c r="A40" i="5" a="1"/>
  <c r="A40" i="5" s="1"/>
  <c r="A8" i="5" a="1"/>
  <c r="A8" i="5" s="1"/>
  <c r="B28" i="5" a="1"/>
  <c r="B28" i="5" s="1"/>
  <c r="C49" i="5" a="1"/>
  <c r="C49" i="5" s="1"/>
  <c r="C17" i="5" a="1"/>
  <c r="C17" i="5" s="1"/>
  <c r="D38" i="5" a="1"/>
  <c r="D38" i="5" s="1"/>
  <c r="D6" i="5" a="1"/>
  <c r="D6" i="5" s="1"/>
  <c r="K38" i="4"/>
  <c r="Y44" i="4"/>
  <c r="D89" i="2" a="1"/>
  <c r="D89" i="2" s="1"/>
  <c r="D57" i="2" a="1"/>
  <c r="D57" i="2" s="1"/>
  <c r="D25" i="2" a="1"/>
  <c r="D25" i="2" s="1"/>
  <c r="E93" i="2" a="1"/>
  <c r="E93" i="2" s="1"/>
  <c r="E61" i="2" a="1"/>
  <c r="E61" i="2" s="1"/>
  <c r="E29" i="2" a="1"/>
  <c r="E29" i="2" s="1"/>
  <c r="F97" i="2" a="1"/>
  <c r="F97" i="2" s="1"/>
  <c r="F65" i="2" a="1"/>
  <c r="F65" i="2" s="1"/>
  <c r="F33" i="2" a="1"/>
  <c r="F33" i="2" s="1"/>
  <c r="G102" i="2" a="1"/>
  <c r="G102" i="2" s="1"/>
  <c r="G70" i="2" a="1"/>
  <c r="G70" i="2" s="1"/>
  <c r="G38" i="2" a="1"/>
  <c r="G38" i="2" s="1"/>
  <c r="G6" i="2" a="1"/>
  <c r="G6" i="2" s="1"/>
  <c r="A39" i="5" a="1"/>
  <c r="A39" i="5" s="1"/>
  <c r="A7" i="5" a="1"/>
  <c r="A7" i="5" s="1"/>
  <c r="B27" i="5" a="1"/>
  <c r="B27" i="5" s="1"/>
  <c r="C48" i="5" a="1"/>
  <c r="C48" i="5" s="1"/>
  <c r="C16" i="5" a="1"/>
  <c r="C16" i="5" s="1"/>
  <c r="D37" i="5" a="1"/>
  <c r="D37" i="5" s="1"/>
  <c r="D5" i="5" a="1"/>
  <c r="D5" i="5" s="1"/>
  <c r="F60" i="4"/>
  <c r="K37" i="4"/>
  <c r="D88" i="2" a="1"/>
  <c r="D88" i="2" s="1"/>
  <c r="E28" i="2" a="1"/>
  <c r="E28" i="2" s="1"/>
  <c r="F96" i="2" a="1"/>
  <c r="F96" i="2" s="1"/>
  <c r="F64" i="2" a="1"/>
  <c r="F64" i="2" s="1"/>
  <c r="F32" i="2" a="1"/>
  <c r="F32" i="2" s="1"/>
  <c r="G101" i="2" a="1"/>
  <c r="G101" i="2" s="1"/>
  <c r="G69" i="2" a="1"/>
  <c r="G69" i="2" s="1"/>
  <c r="G37" i="2" a="1"/>
  <c r="G37" i="2" s="1"/>
  <c r="G5" i="2" a="1"/>
  <c r="G5" i="2" s="1"/>
  <c r="A38" i="5" a="1"/>
  <c r="A38" i="5" s="1"/>
  <c r="A6" i="5" a="1"/>
  <c r="A6" i="5" s="1"/>
  <c r="B26" i="5" a="1"/>
  <c r="B26" i="5" s="1"/>
  <c r="C47" i="5" a="1"/>
  <c r="C47" i="5" s="1"/>
  <c r="C15" i="5" a="1"/>
  <c r="C15" i="5" s="1"/>
  <c r="D36" i="5" a="1"/>
  <c r="D36" i="5" s="1"/>
  <c r="D56" i="2" a="1"/>
  <c r="D56" i="2" s="1"/>
  <c r="D24" i="2" a="1"/>
  <c r="D24" i="2" s="1"/>
  <c r="E92" i="2" a="1"/>
  <c r="E92" i="2" s="1"/>
  <c r="E60" i="2" a="1"/>
  <c r="E60" i="2" s="1"/>
  <c r="D87" i="2" a="1"/>
  <c r="D87" i="2" s="1"/>
  <c r="D55" i="2" a="1"/>
  <c r="D55" i="2" s="1"/>
  <c r="D23" i="2" a="1"/>
  <c r="D23" i="2" s="1"/>
  <c r="E91" i="2" a="1"/>
  <c r="E91" i="2" s="1"/>
  <c r="E59" i="2" a="1"/>
  <c r="E59" i="2" s="1"/>
  <c r="E27" i="2" a="1"/>
  <c r="E27" i="2" s="1"/>
  <c r="F95" i="2" a="1"/>
  <c r="F95" i="2" s="1"/>
  <c r="F63" i="2" a="1"/>
  <c r="F63" i="2" s="1"/>
  <c r="F31" i="2" a="1"/>
  <c r="F31" i="2" s="1"/>
  <c r="G100" i="2" a="1"/>
  <c r="G100" i="2" s="1"/>
  <c r="G68" i="2" a="1"/>
  <c r="G68" i="2" s="1"/>
  <c r="G36" i="2" a="1"/>
  <c r="G36" i="2" s="1"/>
  <c r="A37" i="5" a="1"/>
  <c r="A37" i="5" s="1"/>
  <c r="A5" i="5" a="1"/>
  <c r="A5" i="5" s="1"/>
  <c r="B25" i="5" a="1"/>
  <c r="B25" i="5" s="1"/>
  <c r="C46" i="5" a="1"/>
  <c r="C46" i="5" s="1"/>
  <c r="C14" i="5" a="1"/>
  <c r="C14" i="5" s="1"/>
  <c r="D35" i="5" a="1"/>
  <c r="D35" i="5" s="1"/>
  <c r="K16" i="4"/>
  <c r="K35" i="4"/>
  <c r="D86" i="2" a="1"/>
  <c r="D86" i="2" s="1"/>
  <c r="D54" i="2" a="1"/>
  <c r="D54" i="2" s="1"/>
  <c r="D22" i="2" a="1"/>
  <c r="D22" i="2" s="1"/>
  <c r="E90" i="2" a="1"/>
  <c r="E90" i="2" s="1"/>
  <c r="E58" i="2" a="1"/>
  <c r="E58" i="2" s="1"/>
  <c r="E26" i="2" a="1"/>
  <c r="E26" i="2" s="1"/>
  <c r="F94" i="2" a="1"/>
  <c r="F94" i="2" s="1"/>
  <c r="F62" i="2" a="1"/>
  <c r="F62" i="2" s="1"/>
  <c r="F30" i="2" a="1"/>
  <c r="F30" i="2" s="1"/>
  <c r="G99" i="2" a="1"/>
  <c r="G99" i="2" s="1"/>
  <c r="G67" i="2" a="1"/>
  <c r="G67" i="2" s="1"/>
  <c r="G35" i="2" a="1"/>
  <c r="G35" i="2" s="1"/>
  <c r="C104" i="2" a="1"/>
  <c r="C104" i="2" s="1"/>
  <c r="A36" i="5" a="1"/>
  <c r="A36" i="5" s="1"/>
  <c r="A4" i="5" a="1"/>
  <c r="A4" i="5" s="1"/>
  <c r="B24" i="5" a="1"/>
  <c r="B24" i="5" s="1"/>
  <c r="C45" i="5" a="1"/>
  <c r="C45" i="5" s="1"/>
  <c r="C13" i="5" a="1"/>
  <c r="C13" i="5" s="1"/>
  <c r="D34" i="5" a="1"/>
  <c r="D34" i="5" s="1"/>
  <c r="K4" i="4"/>
  <c r="K34" i="4"/>
  <c r="Y30" i="4"/>
  <c r="A35" i="5" a="1"/>
  <c r="A35" i="5" s="1"/>
  <c r="A3" i="5" a="1"/>
  <c r="A3" i="5" s="1"/>
  <c r="B23" i="5" a="1"/>
  <c r="B23" i="5" s="1"/>
  <c r="C44" i="5" a="1"/>
  <c r="C44" i="5" s="1"/>
  <c r="C12" i="5" a="1"/>
  <c r="C12" i="5" s="1"/>
  <c r="D33" i="5" a="1"/>
  <c r="D33" i="5" s="1"/>
  <c r="F24" i="4"/>
  <c r="K33" i="4"/>
  <c r="D91" i="2" a="1"/>
  <c r="D91" i="2" s="1"/>
  <c r="D52" i="2" a="1"/>
  <c r="D52" i="2" s="1"/>
  <c r="D20" i="2" a="1"/>
  <c r="D20" i="2" s="1"/>
  <c r="E88" i="2" a="1"/>
  <c r="E88" i="2" s="1"/>
  <c r="E56" i="2" a="1"/>
  <c r="E56" i="2" s="1"/>
  <c r="E24" i="2" a="1"/>
  <c r="E24" i="2" s="1"/>
  <c r="F92" i="2" a="1"/>
  <c r="F92" i="2" s="1"/>
  <c r="F60" i="2" a="1"/>
  <c r="F60" i="2" s="1"/>
  <c r="F28" i="2" a="1"/>
  <c r="F28" i="2" s="1"/>
  <c r="G97" i="2" a="1"/>
  <c r="G97" i="2" s="1"/>
  <c r="G65" i="2" a="1"/>
  <c r="G65" i="2" s="1"/>
  <c r="G33" i="2" a="1"/>
  <c r="G33" i="2" s="1"/>
  <c r="B104" i="2" a="1"/>
  <c r="B104" i="2" s="1"/>
  <c r="A34" i="5" a="1"/>
  <c r="A34" i="5" s="1"/>
  <c r="B22" i="5" a="1"/>
  <c r="B22" i="5" s="1"/>
  <c r="C43" i="5" a="1"/>
  <c r="C43" i="5" s="1"/>
  <c r="C11" i="5" a="1"/>
  <c r="C11" i="5" s="1"/>
  <c r="D32" i="5" a="1"/>
  <c r="D32" i="5" s="1"/>
  <c r="F23" i="4"/>
  <c r="A33" i="5" a="1"/>
  <c r="A33" i="5" s="1"/>
  <c r="B21" i="5" a="1"/>
  <c r="B21" i="5" s="1"/>
  <c r="C42" i="5" a="1"/>
  <c r="C42" i="5" s="1"/>
  <c r="C10" i="5" a="1"/>
  <c r="C10" i="5" s="1"/>
  <c r="D31" i="5" a="1"/>
  <c r="D31" i="5" s="1"/>
  <c r="F22" i="4"/>
  <c r="K63" i="4"/>
  <c r="F59" i="2" a="1"/>
  <c r="F59" i="2" s="1"/>
  <c r="F27" i="2" a="1"/>
  <c r="F27" i="2" s="1"/>
  <c r="G96" i="2" a="1"/>
  <c r="G96" i="2" s="1"/>
  <c r="G64" i="2" a="1"/>
  <c r="G64" i="2" s="1"/>
  <c r="G32" i="2" a="1"/>
  <c r="G32" i="2" s="1"/>
  <c r="K9" i="2" a="1"/>
  <c r="K9" i="2" s="1"/>
  <c r="D82" i="2" a="1"/>
  <c r="D82" i="2" s="1"/>
  <c r="D50" i="2" a="1"/>
  <c r="D50" i="2" s="1"/>
  <c r="D18" i="2" a="1"/>
  <c r="D18" i="2" s="1"/>
  <c r="E86" i="2" a="1"/>
  <c r="E86" i="2" s="1"/>
  <c r="E54" i="2" a="1"/>
  <c r="E54" i="2" s="1"/>
  <c r="E22" i="2" a="1"/>
  <c r="E22" i="2" s="1"/>
  <c r="F90" i="2" a="1"/>
  <c r="F90" i="2" s="1"/>
  <c r="F58" i="2" a="1"/>
  <c r="F58" i="2" s="1"/>
  <c r="F26" i="2" a="1"/>
  <c r="F26" i="2" s="1"/>
  <c r="G95" i="2" a="1"/>
  <c r="G95" i="2" s="1"/>
  <c r="G63" i="2" a="1"/>
  <c r="G63" i="2" s="1"/>
  <c r="G31" i="2" a="1"/>
  <c r="G31" i="2" s="1"/>
  <c r="A32" i="5" a="1"/>
  <c r="A32" i="5" s="1"/>
  <c r="B20" i="5" a="1"/>
  <c r="B20" i="5" s="1"/>
  <c r="C41" i="5" a="1"/>
  <c r="C41" i="5" s="1"/>
  <c r="C9" i="5" a="1"/>
  <c r="C9" i="5" s="1"/>
  <c r="D30" i="5" a="1"/>
  <c r="D30" i="5" s="1"/>
  <c r="F21" i="4"/>
  <c r="K62" i="4"/>
  <c r="E89" i="2" a="1"/>
  <c r="E89" i="2" s="1"/>
  <c r="D19" i="2" a="1"/>
  <c r="D19" i="2" s="1"/>
  <c r="K8" i="2" a="1"/>
  <c r="K8" i="2" s="1"/>
  <c r="D17" i="2" a="1"/>
  <c r="D17" i="2" s="1"/>
  <c r="E85" i="2" a="1"/>
  <c r="E85" i="2" s="1"/>
  <c r="E53" i="2" a="1"/>
  <c r="E53" i="2" s="1"/>
  <c r="E21" i="2" a="1"/>
  <c r="E21" i="2" s="1"/>
  <c r="F89" i="2" a="1"/>
  <c r="F89" i="2" s="1"/>
  <c r="F57" i="2" a="1"/>
  <c r="F57" i="2" s="1"/>
  <c r="F25" i="2" a="1"/>
  <c r="F25" i="2" s="1"/>
  <c r="G94" i="2" a="1"/>
  <c r="G94" i="2" s="1"/>
  <c r="G62" i="2" a="1"/>
  <c r="G62" i="2" s="1"/>
  <c r="G30" i="2" a="1"/>
  <c r="G30" i="2" s="1"/>
  <c r="A31" i="5" a="1"/>
  <c r="A31" i="5" s="1"/>
  <c r="B51" i="5" a="1"/>
  <c r="B51" i="5" s="1"/>
  <c r="B19" i="5" a="1"/>
  <c r="B19" i="5" s="1"/>
  <c r="C40" i="5" a="1"/>
  <c r="C40" i="5" s="1"/>
  <c r="C8" i="5" a="1"/>
  <c r="C8" i="5" s="1"/>
  <c r="D29" i="5" a="1"/>
  <c r="D29" i="5" s="1"/>
  <c r="F20" i="4"/>
  <c r="E23" i="2" a="1"/>
  <c r="E23" i="2" s="1"/>
  <c r="D81" i="2" a="1"/>
  <c r="D81" i="2" s="1"/>
  <c r="D49" i="2" a="1"/>
  <c r="D49" i="2" s="1"/>
  <c r="F56" i="2" a="1"/>
  <c r="F56" i="2" s="1"/>
  <c r="F24" i="2" a="1"/>
  <c r="F24" i="2" s="1"/>
  <c r="G93" i="2" a="1"/>
  <c r="G93" i="2" s="1"/>
  <c r="G61" i="2" a="1"/>
  <c r="G61" i="2" s="1"/>
  <c r="G29" i="2" a="1"/>
  <c r="G29" i="2" s="1"/>
  <c r="A30" i="5" a="1"/>
  <c r="A30" i="5" s="1"/>
  <c r="B50" i="5" a="1"/>
  <c r="B50" i="5" s="1"/>
  <c r="B18" i="5" a="1"/>
  <c r="B18" i="5" s="1"/>
  <c r="C39" i="5" a="1"/>
  <c r="C39" i="5" s="1"/>
  <c r="C7" i="5" a="1"/>
  <c r="C7" i="5" s="1"/>
  <c r="D28" i="5" a="1"/>
  <c r="D28" i="5" s="1"/>
  <c r="F51" i="4"/>
  <c r="D53" i="2" a="1"/>
  <c r="D53" i="2" s="1"/>
  <c r="D80" i="2" a="1"/>
  <c r="D80" i="2" s="1"/>
  <c r="D16" i="2" a="1"/>
  <c r="D16" i="2" s="1"/>
  <c r="E84" i="2" a="1"/>
  <c r="E84" i="2" s="1"/>
  <c r="E20" i="2" a="1"/>
  <c r="E20" i="2" s="1"/>
  <c r="F88" i="2" a="1"/>
  <c r="F88" i="2" s="1"/>
  <c r="D15" i="2" a="1"/>
  <c r="D15" i="2" s="1"/>
  <c r="E83" i="2" a="1"/>
  <c r="E83" i="2" s="1"/>
  <c r="E51" i="2" a="1"/>
  <c r="E51" i="2" s="1"/>
  <c r="E19" i="2" a="1"/>
  <c r="E19" i="2" s="1"/>
  <c r="F87" i="2" a="1"/>
  <c r="F87" i="2" s="1"/>
  <c r="F55" i="2" a="1"/>
  <c r="F55" i="2" s="1"/>
  <c r="F23" i="2" a="1"/>
  <c r="F23" i="2" s="1"/>
  <c r="G92" i="2" a="1"/>
  <c r="G92" i="2" s="1"/>
  <c r="G60" i="2" a="1"/>
  <c r="G60" i="2" s="1"/>
  <c r="G28" i="2" a="1"/>
  <c r="G28" i="2" s="1"/>
  <c r="A29" i="5" a="1"/>
  <c r="A29" i="5" s="1"/>
  <c r="B49" i="5" a="1"/>
  <c r="B49" i="5" s="1"/>
  <c r="B17" i="5" a="1"/>
  <c r="B17" i="5" s="1"/>
  <c r="C38" i="5" a="1"/>
  <c r="C38" i="5" s="1"/>
  <c r="C6" i="5" a="1"/>
  <c r="C6" i="5" s="1"/>
  <c r="D27" i="5" a="1"/>
  <c r="D27" i="5" s="1"/>
  <c r="F50" i="4"/>
  <c r="F18" i="4"/>
  <c r="D93" i="2" a="1"/>
  <c r="D93" i="2" s="1"/>
  <c r="F29" i="2" a="1"/>
  <c r="F29" i="2" s="1"/>
  <c r="K7" i="2" a="1"/>
  <c r="K7" i="2" s="1"/>
  <c r="D79" i="2" a="1"/>
  <c r="D79" i="2" s="1"/>
  <c r="D47" i="2" a="1"/>
  <c r="D47" i="2" s="1"/>
  <c r="D46" i="2" a="1"/>
  <c r="D46" i="2" s="1"/>
  <c r="D14" i="2" a="1"/>
  <c r="D14" i="2" s="1"/>
  <c r="E82" i="2" a="1"/>
  <c r="E82" i="2" s="1"/>
  <c r="E50" i="2" a="1"/>
  <c r="E50" i="2" s="1"/>
  <c r="E18" i="2" a="1"/>
  <c r="E18" i="2" s="1"/>
  <c r="F86" i="2" a="1"/>
  <c r="F86" i="2" s="1"/>
  <c r="F54" i="2" a="1"/>
  <c r="F54" i="2" s="1"/>
  <c r="F22" i="2" a="1"/>
  <c r="F22" i="2" s="1"/>
  <c r="G91" i="2" a="1"/>
  <c r="G91" i="2" s="1"/>
  <c r="G59" i="2" a="1"/>
  <c r="G59" i="2" s="1"/>
  <c r="G27" i="2" a="1"/>
  <c r="G27" i="2" s="1"/>
  <c r="A28" i="5" a="1"/>
  <c r="A28" i="5" s="1"/>
  <c r="B48" i="5" a="1"/>
  <c r="B48" i="5" s="1"/>
  <c r="B16" i="5" a="1"/>
  <c r="B16" i="5" s="1"/>
  <c r="C37" i="5" a="1"/>
  <c r="C37" i="5" s="1"/>
  <c r="C5" i="5" a="1"/>
  <c r="C5" i="5" s="1"/>
  <c r="D26" i="5" a="1"/>
  <c r="D26" i="5" s="1"/>
  <c r="F49" i="4"/>
  <c r="L9" i="4"/>
  <c r="G34" i="2" a="1"/>
  <c r="G34" i="2" s="1"/>
  <c r="D48" i="2" a="1"/>
  <c r="D48" i="2" s="1"/>
  <c r="E52" i="2" a="1"/>
  <c r="E52" i="2" s="1"/>
  <c r="L10" i="2" a="1"/>
  <c r="L10" i="2" s="1"/>
  <c r="D78" i="2" a="1"/>
  <c r="D78" i="2" s="1"/>
  <c r="L9" i="2" a="1"/>
  <c r="L9" i="2" s="1"/>
  <c r="D77" i="2" a="1"/>
  <c r="D77" i="2" s="1"/>
  <c r="D45" i="2" a="1"/>
  <c r="D45" i="2" s="1"/>
  <c r="D13" i="2" a="1"/>
  <c r="D13" i="2" s="1"/>
  <c r="E81" i="2" a="1"/>
  <c r="E81" i="2" s="1"/>
  <c r="E49" i="2" a="1"/>
  <c r="E49" i="2" s="1"/>
  <c r="E17" i="2" a="1"/>
  <c r="E17" i="2" s="1"/>
  <c r="F85" i="2" a="1"/>
  <c r="F85" i="2" s="1"/>
  <c r="F53" i="2" a="1"/>
  <c r="F53" i="2" s="1"/>
  <c r="F21" i="2" a="1"/>
  <c r="F21" i="2" s="1"/>
  <c r="G90" i="2" a="1"/>
  <c r="G90" i="2" s="1"/>
  <c r="G58" i="2" a="1"/>
  <c r="G58" i="2" s="1"/>
  <c r="G26" i="2" a="1"/>
  <c r="G26" i="2" s="1"/>
  <c r="A27" i="5" a="1"/>
  <c r="A27" i="5" s="1"/>
  <c r="B47" i="5" a="1"/>
  <c r="B47" i="5" s="1"/>
  <c r="B15" i="5" a="1"/>
  <c r="B15" i="5" s="1"/>
  <c r="C36" i="5" a="1"/>
  <c r="C36" i="5" s="1"/>
  <c r="D25" i="5" a="1"/>
  <c r="D25" i="5" s="1"/>
  <c r="F48" i="4"/>
  <c r="K25" i="4"/>
  <c r="K5" i="4"/>
  <c r="D90" i="2" a="1"/>
  <c r="D90" i="2" s="1"/>
  <c r="D21" i="2" a="1"/>
  <c r="D21" i="2" s="1"/>
  <c r="F61" i="2" a="1"/>
  <c r="F61" i="2" s="1"/>
  <c r="D76" i="2" a="1"/>
  <c r="D76" i="2" s="1"/>
  <c r="D44" i="2" a="1"/>
  <c r="D44" i="2" s="1"/>
  <c r="D12" i="2" a="1"/>
  <c r="D12" i="2" s="1"/>
  <c r="E80" i="2" a="1"/>
  <c r="E80" i="2" s="1"/>
  <c r="E48" i="2" a="1"/>
  <c r="E48" i="2" s="1"/>
  <c r="E16" i="2" a="1"/>
  <c r="E16" i="2" s="1"/>
  <c r="F84" i="2" a="1"/>
  <c r="F84" i="2" s="1"/>
  <c r="F52" i="2" a="1"/>
  <c r="F52" i="2" s="1"/>
  <c r="F20" i="2" a="1"/>
  <c r="F20" i="2" s="1"/>
  <c r="G89" i="2" a="1"/>
  <c r="G89" i="2" s="1"/>
  <c r="G57" i="2" a="1"/>
  <c r="G57" i="2" s="1"/>
  <c r="G25" i="2" a="1"/>
  <c r="G25" i="2" s="1"/>
  <c r="A26" i="5" a="1"/>
  <c r="A26" i="5" s="1"/>
  <c r="B46" i="5" a="1"/>
  <c r="B46" i="5" s="1"/>
  <c r="B14" i="5" a="1"/>
  <c r="B14" i="5" s="1"/>
  <c r="C35" i="5" a="1"/>
  <c r="C35" i="5" s="1"/>
  <c r="D24" i="5" a="1"/>
  <c r="D24" i="5" s="1"/>
  <c r="K24" i="4"/>
  <c r="Y51" i="4"/>
  <c r="D61" i="2" a="1"/>
  <c r="D61" i="2" s="1"/>
  <c r="D85" i="2" a="1"/>
  <c r="D85" i="2" s="1"/>
  <c r="F91" i="2" a="1"/>
  <c r="F91" i="2" s="1"/>
  <c r="L7" i="2" a="1"/>
  <c r="L7" i="2" s="1"/>
  <c r="E47" i="2" a="1"/>
  <c r="E47" i="2" s="1"/>
  <c r="E15" i="2" a="1"/>
  <c r="E15" i="2" s="1"/>
  <c r="F83" i="2" a="1"/>
  <c r="F83" i="2" s="1"/>
  <c r="F51" i="2" a="1"/>
  <c r="F51" i="2" s="1"/>
  <c r="F19" i="2" a="1"/>
  <c r="F19" i="2" s="1"/>
  <c r="G88" i="2" a="1"/>
  <c r="G88" i="2" s="1"/>
  <c r="G56" i="2" a="1"/>
  <c r="G56" i="2" s="1"/>
  <c r="G24" i="2" a="1"/>
  <c r="G24" i="2" s="1"/>
  <c r="A25" i="5" a="1"/>
  <c r="A25" i="5" s="1"/>
  <c r="B45" i="5" a="1"/>
  <c r="B45" i="5" s="1"/>
  <c r="B13" i="5" a="1"/>
  <c r="B13" i="5" s="1"/>
  <c r="C34" i="5" a="1"/>
  <c r="C34" i="5" s="1"/>
  <c r="D23" i="5" a="1"/>
  <c r="D23" i="5" s="1"/>
  <c r="F46" i="4"/>
  <c r="K55" i="4"/>
  <c r="K23" i="4"/>
  <c r="G66" i="2" a="1"/>
  <c r="G66" i="2" s="1"/>
  <c r="D74" i="2" a="1"/>
  <c r="D74" i="2" s="1"/>
  <c r="D42" i="2" a="1"/>
  <c r="D42" i="2" s="1"/>
  <c r="D10" i="2" a="1"/>
  <c r="D10" i="2" s="1"/>
  <c r="E78" i="2" a="1"/>
  <c r="E78" i="2" s="1"/>
  <c r="E46" i="2" a="1"/>
  <c r="E46" i="2" s="1"/>
  <c r="E14" i="2" a="1"/>
  <c r="E14" i="2" s="1"/>
  <c r="F82" i="2" a="1"/>
  <c r="F82" i="2" s="1"/>
  <c r="F50" i="2" a="1"/>
  <c r="F50" i="2" s="1"/>
  <c r="F18" i="2" a="1"/>
  <c r="F18" i="2" s="1"/>
  <c r="G87" i="2" a="1"/>
  <c r="G87" i="2" s="1"/>
  <c r="G55" i="2" a="1"/>
  <c r="G55" i="2" s="1"/>
  <c r="G23" i="2" a="1"/>
  <c r="G23" i="2" s="1"/>
  <c r="A2" i="5" a="1"/>
  <c r="A2" i="5" s="1"/>
  <c r="A24" i="5" a="1"/>
  <c r="A24" i="5" s="1"/>
  <c r="B44" i="5" a="1"/>
  <c r="B44" i="5" s="1"/>
  <c r="B12" i="5" a="1"/>
  <c r="B12" i="5" s="1"/>
  <c r="C33" i="5" a="1"/>
  <c r="C33" i="5" s="1"/>
  <c r="D54" i="5" a="1"/>
  <c r="D54" i="5" s="1"/>
  <c r="D22" i="5" a="1"/>
  <c r="D22" i="5" s="1"/>
  <c r="Z9" i="4"/>
  <c r="F93" i="2" a="1"/>
  <c r="F93" i="2" s="1"/>
  <c r="E79" i="2" a="1"/>
  <c r="E79" i="2" s="1"/>
  <c r="D73" i="2" a="1"/>
  <c r="D73" i="2" s="1"/>
  <c r="D41" i="2" a="1"/>
  <c r="D41" i="2" s="1"/>
  <c r="D9" i="2" a="1"/>
  <c r="D9" i="2" s="1"/>
  <c r="E77" i="2" a="1"/>
  <c r="E77" i="2" s="1"/>
  <c r="E45" i="2" a="1"/>
  <c r="E45" i="2" s="1"/>
  <c r="E13" i="2" a="1"/>
  <c r="E13" i="2" s="1"/>
  <c r="F81" i="2" a="1"/>
  <c r="F81" i="2" s="1"/>
  <c r="F49" i="2" a="1"/>
  <c r="F49" i="2" s="1"/>
  <c r="F17" i="2" a="1"/>
  <c r="F17" i="2" s="1"/>
  <c r="G86" i="2" a="1"/>
  <c r="G86" i="2" s="1"/>
  <c r="G54" i="2" a="1"/>
  <c r="G54" i="2" s="1"/>
  <c r="G22" i="2" a="1"/>
  <c r="G22" i="2" s="1"/>
  <c r="B2" i="5" a="1"/>
  <c r="B2" i="5" s="1"/>
  <c r="A23" i="5" a="1"/>
  <c r="A23" i="5" s="1"/>
  <c r="B43" i="5" a="1"/>
  <c r="B43" i="5" s="1"/>
  <c r="B11" i="5" a="1"/>
  <c r="B11" i="5" s="1"/>
  <c r="C32" i="5" a="1"/>
  <c r="C32" i="5" s="1"/>
  <c r="D53" i="5" a="1"/>
  <c r="D53" i="5" s="1"/>
  <c r="D21" i="5" a="1"/>
  <c r="D21" i="5" s="1"/>
  <c r="K53" i="4"/>
  <c r="K21" i="4"/>
  <c r="E57" i="2" a="1"/>
  <c r="E57" i="2" s="1"/>
  <c r="D84" i="2" a="1"/>
  <c r="D84" i="2" s="1"/>
  <c r="D83" i="2" a="1"/>
  <c r="D83" i="2" s="1"/>
  <c r="H83" i="2" s="1"/>
  <c r="D51" i="2" a="1"/>
  <c r="D51" i="2" s="1"/>
  <c r="E44" i="2" a="1"/>
  <c r="E44" i="2" s="1"/>
  <c r="E12" i="2" a="1"/>
  <c r="E12" i="2" s="1"/>
  <c r="F80" i="2" a="1"/>
  <c r="F80" i="2" s="1"/>
  <c r="F48" i="2" a="1"/>
  <c r="F48" i="2" s="1"/>
  <c r="F16" i="2" a="1"/>
  <c r="F16" i="2" s="1"/>
  <c r="G85" i="2" a="1"/>
  <c r="G85" i="2" s="1"/>
  <c r="G53" i="2" a="1"/>
  <c r="G53" i="2" s="1"/>
  <c r="G21" i="2" a="1"/>
  <c r="G21" i="2" s="1"/>
  <c r="A22" i="5" a="1"/>
  <c r="A22" i="5" s="1"/>
  <c r="B42" i="5" a="1"/>
  <c r="B42" i="5" s="1"/>
  <c r="B10" i="5" a="1"/>
  <c r="B10" i="5" s="1"/>
  <c r="C31" i="5" a="1"/>
  <c r="C31" i="5" s="1"/>
  <c r="D52" i="5" a="1"/>
  <c r="D52" i="5" s="1"/>
  <c r="D20" i="5" a="1"/>
  <c r="D20" i="5" s="1"/>
  <c r="D103" i="2" a="1"/>
  <c r="D103" i="2" s="1"/>
  <c r="D71" i="2" a="1"/>
  <c r="D71" i="2" s="1"/>
  <c r="D39" i="2" a="1"/>
  <c r="D39" i="2" s="1"/>
  <c r="D7" i="2" a="1"/>
  <c r="D7" i="2" s="1"/>
  <c r="E75" i="2" a="1"/>
  <c r="E75" i="2" s="1"/>
  <c r="E43" i="2" a="1"/>
  <c r="E43" i="2" s="1"/>
  <c r="E11" i="2" a="1"/>
  <c r="E11" i="2" s="1"/>
  <c r="F79" i="2" a="1"/>
  <c r="F79" i="2" s="1"/>
  <c r="F47" i="2" a="1"/>
  <c r="F47" i="2" s="1"/>
  <c r="F15" i="2" a="1"/>
  <c r="F15" i="2" s="1"/>
  <c r="G84" i="2" a="1"/>
  <c r="G84" i="2" s="1"/>
  <c r="G52" i="2" a="1"/>
  <c r="G52" i="2" s="1"/>
  <c r="G20" i="2" a="1"/>
  <c r="G20" i="2" s="1"/>
  <c r="A21" i="5" a="1"/>
  <c r="A21" i="5" s="1"/>
  <c r="B41" i="5" a="1"/>
  <c r="B41" i="5" s="1"/>
  <c r="B9" i="5" a="1"/>
  <c r="B9" i="5" s="1"/>
  <c r="C30" i="5" a="1"/>
  <c r="C30" i="5" s="1"/>
  <c r="D51" i="5" a="1"/>
  <c r="D51" i="5" s="1"/>
  <c r="D19" i="5" a="1"/>
  <c r="D19" i="5" s="1"/>
  <c r="K51" i="4"/>
  <c r="K19" i="4"/>
  <c r="D29" i="2" a="1"/>
  <c r="D29" i="2" s="1"/>
  <c r="H29" i="2" s="1"/>
  <c r="E25" i="2" a="1"/>
  <c r="E25" i="2" s="1"/>
  <c r="G98" i="2" a="1"/>
  <c r="G98" i="2" s="1"/>
  <c r="D11" i="2" a="1"/>
  <c r="D11" i="2" s="1"/>
  <c r="D102" i="2" a="1"/>
  <c r="D102" i="2" s="1"/>
  <c r="D70" i="2" a="1"/>
  <c r="D70" i="2" s="1"/>
  <c r="H70" i="2" s="1"/>
  <c r="D38" i="2" a="1"/>
  <c r="D38" i="2" s="1"/>
  <c r="D6" i="2" a="1"/>
  <c r="D6" i="2" s="1"/>
  <c r="E74" i="2" a="1"/>
  <c r="E74" i="2" s="1"/>
  <c r="E42" i="2" a="1"/>
  <c r="E42" i="2" s="1"/>
  <c r="E10" i="2" a="1"/>
  <c r="E10" i="2" s="1"/>
  <c r="F78" i="2" a="1"/>
  <c r="F78" i="2" s="1"/>
  <c r="F46" i="2" a="1"/>
  <c r="F46" i="2" s="1"/>
  <c r="F14" i="2" a="1"/>
  <c r="F14" i="2" s="1"/>
  <c r="G83" i="2" a="1"/>
  <c r="G83" i="2" s="1"/>
  <c r="G51" i="2" a="1"/>
  <c r="G51" i="2" s="1"/>
  <c r="G19" i="2" a="1"/>
  <c r="G19" i="2" s="1"/>
  <c r="A20" i="5" a="1"/>
  <c r="A20" i="5" s="1"/>
  <c r="B40" i="5" a="1"/>
  <c r="B40" i="5" s="1"/>
  <c r="B8" i="5" a="1"/>
  <c r="B8" i="5" s="1"/>
  <c r="C29" i="5" a="1"/>
  <c r="C29" i="5" s="1"/>
  <c r="D50" i="5" a="1"/>
  <c r="D50" i="5" s="1"/>
  <c r="D18" i="5" a="1"/>
  <c r="D18" i="5" s="1"/>
  <c r="K50" i="4"/>
  <c r="L8" i="2" a="1"/>
  <c r="L8" i="2" s="1"/>
  <c r="E76" i="2" a="1"/>
  <c r="E76" i="2" s="1"/>
  <c r="D101" i="2" a="1"/>
  <c r="D101" i="2" s="1"/>
  <c r="D69" i="2" a="1"/>
  <c r="D69" i="2" s="1"/>
  <c r="H69" i="2" s="1"/>
  <c r="D37" i="2" a="1"/>
  <c r="D37" i="2" s="1"/>
  <c r="D5" i="2" a="1"/>
  <c r="D5" i="2" s="1"/>
  <c r="E73" i="2" a="1"/>
  <c r="E73" i="2" s="1"/>
  <c r="E41" i="2" a="1"/>
  <c r="E41" i="2" s="1"/>
  <c r="E9" i="2" a="1"/>
  <c r="E9" i="2" s="1"/>
  <c r="F77" i="2" a="1"/>
  <c r="F77" i="2" s="1"/>
  <c r="F45" i="2" a="1"/>
  <c r="F45" i="2" s="1"/>
  <c r="F13" i="2" a="1"/>
  <c r="F13" i="2" s="1"/>
  <c r="G82" i="2" a="1"/>
  <c r="G82" i="2" s="1"/>
  <c r="G50" i="2" a="1"/>
  <c r="G50" i="2" s="1"/>
  <c r="G18" i="2" a="1"/>
  <c r="G18" i="2" s="1"/>
  <c r="A51" i="5" a="1"/>
  <c r="A51" i="5" s="1"/>
  <c r="A19" i="5" a="1"/>
  <c r="A19" i="5" s="1"/>
  <c r="B39" i="5" a="1"/>
  <c r="B39" i="5" s="1"/>
  <c r="B7" i="5" a="1"/>
  <c r="B7" i="5" s="1"/>
  <c r="C28" i="5" a="1"/>
  <c r="C28" i="5" s="1"/>
  <c r="D49" i="5" a="1"/>
  <c r="D49" i="5" s="1"/>
  <c r="D17" i="5" a="1"/>
  <c r="D17" i="5" s="1"/>
  <c r="D40" i="2" a="1"/>
  <c r="D40" i="2" s="1"/>
  <c r="D47" i="3" a="1"/>
  <c r="D47" i="3" s="1"/>
  <c r="D100" i="2" a="1"/>
  <c r="D100" i="2" s="1"/>
  <c r="H100" i="2" s="1"/>
  <c r="D68" i="2" a="1"/>
  <c r="D68" i="2" s="1"/>
  <c r="D36" i="2" a="1"/>
  <c r="D36" i="2" s="1"/>
  <c r="E72" i="2" a="1"/>
  <c r="E72" i="2" s="1"/>
  <c r="E40" i="2" a="1"/>
  <c r="E40" i="2" s="1"/>
  <c r="E8" i="2" a="1"/>
  <c r="E8" i="2" s="1"/>
  <c r="F76" i="2" a="1"/>
  <c r="F76" i="2" s="1"/>
  <c r="F44" i="2" a="1"/>
  <c r="F44" i="2" s="1"/>
  <c r="F12" i="2" a="1"/>
  <c r="F12" i="2" s="1"/>
  <c r="G81" i="2" a="1"/>
  <c r="G81" i="2" s="1"/>
  <c r="G49" i="2" a="1"/>
  <c r="G49" i="2" s="1"/>
  <c r="G17" i="2" a="1"/>
  <c r="G17" i="2" s="1"/>
  <c r="A50" i="5" a="1"/>
  <c r="A50" i="5" s="1"/>
  <c r="A18" i="5" a="1"/>
  <c r="A18" i="5" s="1"/>
  <c r="B38" i="5" a="1"/>
  <c r="B38" i="5" s="1"/>
  <c r="B6" i="5" a="1"/>
  <c r="B6" i="5" s="1"/>
  <c r="C27" i="5" a="1"/>
  <c r="C27" i="5" s="1"/>
  <c r="D48" i="5" a="1"/>
  <c r="D48" i="5" s="1"/>
  <c r="D16" i="5" a="1"/>
  <c r="D16" i="5" s="1"/>
  <c r="K48" i="4"/>
  <c r="Y23" i="4"/>
  <c r="E97" i="2" a="1"/>
  <c r="E97" i="2" s="1"/>
  <c r="H97" i="2" s="1"/>
  <c r="D72" i="2" a="1"/>
  <c r="D72" i="2" s="1"/>
  <c r="D67" i="2" a="1"/>
  <c r="D67" i="2" s="1"/>
  <c r="H67" i="2" s="1"/>
  <c r="D35" i="2" a="1"/>
  <c r="D35" i="2" s="1"/>
  <c r="E103" i="2" a="1"/>
  <c r="E103" i="2" s="1"/>
  <c r="E71" i="2" a="1"/>
  <c r="E71" i="2" s="1"/>
  <c r="E39" i="2" a="1"/>
  <c r="E39" i="2" s="1"/>
  <c r="E7" i="2" a="1"/>
  <c r="E7" i="2" s="1"/>
  <c r="F75" i="2" a="1"/>
  <c r="F75" i="2" s="1"/>
  <c r="F43" i="2" a="1"/>
  <c r="F43" i="2" s="1"/>
  <c r="F11" i="2" a="1"/>
  <c r="F11" i="2" s="1"/>
  <c r="G80" i="2" a="1"/>
  <c r="G80" i="2" s="1"/>
  <c r="G48" i="2" a="1"/>
  <c r="G48" i="2" s="1"/>
  <c r="G16" i="2" a="1"/>
  <c r="G16" i="2" s="1"/>
  <c r="A49" i="5" a="1"/>
  <c r="A49" i="5" s="1"/>
  <c r="A17" i="5" a="1"/>
  <c r="A17" i="5" s="1"/>
  <c r="B37" i="5" a="1"/>
  <c r="B37" i="5" s="1"/>
  <c r="B5" i="5" a="1"/>
  <c r="B5" i="5" s="1"/>
  <c r="C26" i="5" a="1"/>
  <c r="C26" i="5" s="1"/>
  <c r="D47" i="5" a="1"/>
  <c r="D47" i="5" s="1"/>
  <c r="D15" i="5" a="1"/>
  <c r="D15" i="5" s="1"/>
  <c r="E87" i="2" a="1"/>
  <c r="E87" i="2" s="1"/>
  <c r="E55" i="2" a="1"/>
  <c r="E55" i="2" s="1"/>
  <c r="D43" i="2" a="1"/>
  <c r="D43" i="2" s="1"/>
  <c r="D98" i="2" a="1"/>
  <c r="D98" i="2" s="1"/>
  <c r="H98" i="2" s="1"/>
  <c r="D66" i="2" a="1"/>
  <c r="D66" i="2" s="1"/>
  <c r="D34" i="2" a="1"/>
  <c r="D34" i="2" s="1"/>
  <c r="E102" i="2" a="1"/>
  <c r="E102" i="2" s="1"/>
  <c r="E70" i="2" a="1"/>
  <c r="E70" i="2" s="1"/>
  <c r="E38" i="2" a="1"/>
  <c r="E38" i="2" s="1"/>
  <c r="E6" i="2" a="1"/>
  <c r="E6" i="2" s="1"/>
  <c r="F74" i="2" a="1"/>
  <c r="F74" i="2" s="1"/>
  <c r="F42" i="2" a="1"/>
  <c r="F42" i="2" s="1"/>
  <c r="F10" i="2" a="1"/>
  <c r="F10" i="2" s="1"/>
  <c r="G79" i="2" a="1"/>
  <c r="G79" i="2" s="1"/>
  <c r="G47" i="2" a="1"/>
  <c r="G47" i="2" s="1"/>
  <c r="G15" i="2" a="1"/>
  <c r="G15" i="2" s="1"/>
  <c r="A48" i="5" a="1"/>
  <c r="A48" i="5" s="1"/>
  <c r="A16" i="5" a="1"/>
  <c r="A16" i="5" s="1"/>
  <c r="B36" i="5" a="1"/>
  <c r="B36" i="5" s="1"/>
  <c r="B4" i="5" a="1"/>
  <c r="B4" i="5" s="1"/>
  <c r="C25" i="5" a="1"/>
  <c r="C25" i="5" s="1"/>
  <c r="D46" i="5" a="1"/>
  <c r="D46" i="5" s="1"/>
  <c r="D14" i="5" a="1"/>
  <c r="D14" i="5" s="1"/>
  <c r="F37" i="4"/>
  <c r="D8" i="2" a="1"/>
  <c r="D8" i="2" s="1"/>
  <c r="D99" i="2" a="1"/>
  <c r="D99" i="2" s="1"/>
  <c r="D97" i="2" a="1"/>
  <c r="D97" i="2" s="1"/>
  <c r="D65" i="2" a="1"/>
  <c r="D65" i="2" s="1"/>
  <c r="H65" i="2" s="1"/>
  <c r="D33" i="2" a="1"/>
  <c r="D33" i="2" s="1"/>
  <c r="H33" i="2" s="1"/>
  <c r="E101" i="2" a="1"/>
  <c r="E101" i="2" s="1"/>
  <c r="E69" i="2" a="1"/>
  <c r="E69" i="2" s="1"/>
  <c r="E37" i="2" a="1"/>
  <c r="E37" i="2" s="1"/>
  <c r="E5" i="2" a="1"/>
  <c r="E5" i="2" s="1"/>
  <c r="F73" i="2" a="1"/>
  <c r="F73" i="2" s="1"/>
  <c r="F41" i="2" a="1"/>
  <c r="F41" i="2" s="1"/>
  <c r="F9" i="2" a="1"/>
  <c r="F9" i="2" s="1"/>
  <c r="G78" i="2" a="1"/>
  <c r="G78" i="2" s="1"/>
  <c r="G46" i="2" a="1"/>
  <c r="G46" i="2" s="1"/>
  <c r="G14" i="2" a="1"/>
  <c r="G14" i="2" s="1"/>
  <c r="A47" i="5" a="1"/>
  <c r="A47" i="5" s="1"/>
  <c r="A15" i="5" a="1"/>
  <c r="A15" i="5" s="1"/>
  <c r="B35" i="5" a="1"/>
  <c r="B35" i="5" s="1"/>
  <c r="B3" i="5" a="1"/>
  <c r="B3" i="5" s="1"/>
  <c r="C24" i="5" a="1"/>
  <c r="C24" i="5" s="1"/>
  <c r="D45" i="5" a="1"/>
  <c r="D45" i="5" s="1"/>
  <c r="D13" i="5" a="1"/>
  <c r="D13" i="5" s="1"/>
  <c r="F36" i="4"/>
  <c r="D32" i="2" a="1"/>
  <c r="D32" i="2" s="1"/>
  <c r="H32" i="2" s="1"/>
  <c r="E68" i="2" a="1"/>
  <c r="E68" i="2" s="1"/>
  <c r="F72" i="2" a="1"/>
  <c r="F72" i="2" s="1"/>
  <c r="F40" i="2" a="1"/>
  <c r="F40" i="2" s="1"/>
  <c r="F8" i="2" a="1"/>
  <c r="F8" i="2" s="1"/>
  <c r="G77" i="2" a="1"/>
  <c r="G77" i="2" s="1"/>
  <c r="G45" i="2" a="1"/>
  <c r="G45" i="2" s="1"/>
  <c r="G13" i="2" a="1"/>
  <c r="G13" i="2" s="1"/>
  <c r="A46" i="5" a="1"/>
  <c r="A46" i="5" s="1"/>
  <c r="A14" i="5" a="1"/>
  <c r="A14" i="5" s="1"/>
  <c r="B34" i="5" a="1"/>
  <c r="B34" i="5" s="1"/>
  <c r="C23" i="5" a="1"/>
  <c r="C23" i="5" s="1"/>
  <c r="D44" i="5" a="1"/>
  <c r="D44" i="5" s="1"/>
  <c r="D12" i="5" a="1"/>
  <c r="D12" i="5" s="1"/>
  <c r="F35" i="4"/>
  <c r="D75" i="2" a="1"/>
  <c r="D75" i="2" s="1"/>
  <c r="D96" i="2" a="1"/>
  <c r="D96" i="2" s="1"/>
  <c r="D64" i="2" a="1"/>
  <c r="D64" i="2" s="1"/>
  <c r="H64" i="2" s="1"/>
  <c r="E100" i="2" a="1"/>
  <c r="E100" i="2" s="1"/>
  <c r="E36" i="2" a="1"/>
  <c r="E36" i="2" s="1"/>
  <c r="D95" i="2" a="1"/>
  <c r="D95" i="2" s="1"/>
  <c r="H95" i="2" s="1"/>
  <c r="D63" i="2" a="1"/>
  <c r="D63" i="2" s="1"/>
  <c r="H63" i="2" s="1"/>
  <c r="D31" i="2" a="1"/>
  <c r="D31" i="2" s="1"/>
  <c r="H31" i="2" s="1"/>
  <c r="E99" i="2" a="1"/>
  <c r="E99" i="2" s="1"/>
  <c r="E67" i="2" a="1"/>
  <c r="E67" i="2" s="1"/>
  <c r="E35" i="2" a="1"/>
  <c r="E35" i="2" s="1"/>
  <c r="F103" i="2" a="1"/>
  <c r="F103" i="2" s="1"/>
  <c r="F71" i="2" a="1"/>
  <c r="F71" i="2" s="1"/>
  <c r="F39" i="2" a="1"/>
  <c r="F39" i="2" s="1"/>
  <c r="F7" i="2" a="1"/>
  <c r="F7" i="2" s="1"/>
  <c r="G76" i="2" a="1"/>
  <c r="G76" i="2" s="1"/>
  <c r="G44" i="2" a="1"/>
  <c r="G44" i="2" s="1"/>
  <c r="G12" i="2" a="1"/>
  <c r="G12" i="2" s="1"/>
  <c r="A45" i="5" a="1"/>
  <c r="A45" i="5" s="1"/>
  <c r="A13" i="5" a="1"/>
  <c r="A13" i="5" s="1"/>
  <c r="B33" i="5" a="1"/>
  <c r="B33" i="5" s="1"/>
  <c r="C54" i="5" a="1"/>
  <c r="C54" i="5" s="1"/>
  <c r="C22" i="5" a="1"/>
  <c r="C22" i="5" s="1"/>
  <c r="D43" i="5" a="1"/>
  <c r="D43" i="5" s="1"/>
  <c r="D11" i="5" a="1"/>
  <c r="D11" i="5" s="1"/>
  <c r="F34" i="4"/>
  <c r="D94" i="2" a="1"/>
  <c r="D94" i="2" s="1"/>
  <c r="D62" i="2" a="1"/>
  <c r="D62" i="2" s="1"/>
  <c r="H62" i="2" s="1"/>
  <c r="D30" i="2" a="1"/>
  <c r="D30" i="2" s="1"/>
  <c r="H30" i="2" s="1"/>
  <c r="E98" i="2" a="1"/>
  <c r="E98" i="2" s="1"/>
  <c r="E66" i="2" a="1"/>
  <c r="E66" i="2" s="1"/>
  <c r="E34" i="2" a="1"/>
  <c r="E34" i="2" s="1"/>
  <c r="F102" i="2" a="1"/>
  <c r="F102" i="2" s="1"/>
  <c r="F70" i="2" a="1"/>
  <c r="F70" i="2" s="1"/>
  <c r="F38" i="2" a="1"/>
  <c r="F38" i="2" s="1"/>
  <c r="F6" i="2" a="1"/>
  <c r="F6" i="2" s="1"/>
  <c r="G75" i="2" a="1"/>
  <c r="G75" i="2" s="1"/>
  <c r="G43" i="2" a="1"/>
  <c r="G43" i="2" s="1"/>
  <c r="G11" i="2" a="1"/>
  <c r="G11" i="2" s="1"/>
  <c r="A44" i="5" a="1"/>
  <c r="A44" i="5" s="1"/>
  <c r="A12" i="5" a="1"/>
  <c r="A12" i="5" s="1"/>
  <c r="B32" i="5" a="1"/>
  <c r="B32" i="5" s="1"/>
  <c r="C53" i="5" a="1"/>
  <c r="C53" i="5" s="1"/>
  <c r="C21" i="5" a="1"/>
  <c r="C21" i="5" s="1"/>
  <c r="D42" i="5" a="1"/>
  <c r="D42" i="5" s="1"/>
  <c r="D10" i="5" a="1"/>
  <c r="D10" i="5" s="1"/>
  <c r="F12" i="4"/>
  <c r="AO16" i="4"/>
  <c r="AO23" i="4"/>
  <c r="AO37" i="4"/>
  <c r="AO17" i="4"/>
  <c r="AO24" i="4"/>
  <c r="AO31" i="4"/>
  <c r="AO38" i="4"/>
  <c r="AO45" i="4"/>
  <c r="AO52" i="4"/>
  <c r="AO51" i="4"/>
  <c r="AO30" i="4"/>
  <c r="AO44" i="4"/>
  <c r="M12" i="4"/>
  <c r="M56" i="4"/>
  <c r="M42" i="4"/>
  <c r="M14" i="4"/>
  <c r="M55" i="4"/>
  <c r="M41" i="4"/>
  <c r="M13" i="4"/>
  <c r="M30" i="4"/>
  <c r="K8" i="4"/>
  <c r="K7" i="4"/>
  <c r="M44" i="4"/>
  <c r="M58" i="4"/>
  <c r="M16" i="4"/>
  <c r="M27" i="4"/>
  <c r="M28" i="4"/>
  <c r="M29" i="4"/>
  <c r="M57" i="4"/>
  <c r="M43" i="4"/>
  <c r="M15" i="4"/>
  <c r="D7" i="4"/>
  <c r="AA16" i="4"/>
  <c r="AA23" i="4"/>
  <c r="AA30" i="4"/>
  <c r="AA37" i="4"/>
  <c r="AA44" i="4"/>
  <c r="AA51" i="4"/>
  <c r="AA58" i="4"/>
  <c r="F59" i="4"/>
  <c r="F45" i="4"/>
  <c r="F31" i="4"/>
  <c r="F17" i="4"/>
  <c r="M54" i="4"/>
  <c r="M40" i="4"/>
  <c r="M26" i="4"/>
  <c r="AO58" i="4"/>
  <c r="F58" i="4"/>
  <c r="F44" i="4"/>
  <c r="F30" i="4"/>
  <c r="F16" i="4"/>
  <c r="M53" i="4"/>
  <c r="M39" i="4"/>
  <c r="M25" i="4"/>
  <c r="AA17" i="4"/>
  <c r="AA24" i="4"/>
  <c r="AA31" i="4"/>
  <c r="AA38" i="4"/>
  <c r="AA45" i="4"/>
  <c r="AA52" i="4"/>
  <c r="AA59" i="4"/>
  <c r="F57" i="4"/>
  <c r="F43" i="4"/>
  <c r="F29" i="4"/>
  <c r="F15" i="4"/>
  <c r="M52" i="4"/>
  <c r="M38" i="4"/>
  <c r="M24" i="4"/>
  <c r="AO59" i="4"/>
  <c r="F56" i="4"/>
  <c r="F42" i="4"/>
  <c r="F28" i="4"/>
  <c r="F14" i="4"/>
  <c r="M51" i="4"/>
  <c r="M37" i="4"/>
  <c r="M23" i="4"/>
  <c r="F55" i="4"/>
  <c r="F41" i="4"/>
  <c r="F27" i="4"/>
  <c r="F13" i="4"/>
  <c r="M64" i="4"/>
  <c r="M50" i="4"/>
  <c r="M36" i="4"/>
  <c r="M22" i="4"/>
  <c r="F54" i="4"/>
  <c r="F40" i="4"/>
  <c r="F26" i="4"/>
  <c r="M63" i="4"/>
  <c r="M49" i="4"/>
  <c r="M35" i="4"/>
  <c r="M21" i="4"/>
  <c r="F53" i="4"/>
  <c r="F39" i="4"/>
  <c r="F25" i="4"/>
  <c r="M62" i="4"/>
  <c r="M48" i="4"/>
  <c r="M34" i="4"/>
  <c r="M20" i="4"/>
  <c r="K60" i="4"/>
  <c r="K46" i="4"/>
  <c r="K32" i="4"/>
  <c r="K18" i="4"/>
  <c r="F52" i="4"/>
  <c r="F38" i="4"/>
  <c r="R5" i="4"/>
  <c r="T16" i="4"/>
  <c r="T23" i="4"/>
  <c r="T30" i="4"/>
  <c r="T37" i="4"/>
  <c r="T44" i="4"/>
  <c r="T51" i="4"/>
  <c r="T58" i="4"/>
  <c r="M61" i="4"/>
  <c r="M47" i="4"/>
  <c r="M33" i="4"/>
  <c r="M19" i="4"/>
  <c r="K59" i="4"/>
  <c r="K45" i="4"/>
  <c r="K31" i="4"/>
  <c r="K17" i="4"/>
  <c r="R7" i="4"/>
  <c r="M60" i="4"/>
  <c r="M46" i="4"/>
  <c r="M32" i="4"/>
  <c r="M18" i="4"/>
  <c r="K30" i="4"/>
  <c r="T17" i="4"/>
  <c r="T24" i="4"/>
  <c r="T31" i="4"/>
  <c r="T38" i="4"/>
  <c r="T45" i="4"/>
  <c r="T52" i="4"/>
  <c r="T59" i="4"/>
  <c r="M59" i="4"/>
  <c r="M45" i="4"/>
  <c r="M31" i="4"/>
  <c r="M17" i="4"/>
  <c r="K29" i="4"/>
  <c r="AF16" i="4"/>
  <c r="AF23" i="4"/>
  <c r="AF30" i="4"/>
  <c r="AF37" i="4"/>
  <c r="AF44" i="4"/>
  <c r="AF51" i="4"/>
  <c r="AF58" i="4"/>
  <c r="AO18" i="4"/>
  <c r="AO46" i="4"/>
  <c r="AO26" i="4"/>
  <c r="AO33" i="4"/>
  <c r="AO13" i="4"/>
  <c r="AO20" i="4"/>
  <c r="AO27" i="4"/>
  <c r="AO34" i="4"/>
  <c r="AO41" i="4"/>
  <c r="AO48" i="4"/>
  <c r="AO55" i="4"/>
  <c r="AO62" i="4"/>
  <c r="AO60" i="4"/>
  <c r="AO40" i="4"/>
  <c r="AO25" i="4"/>
  <c r="AO39" i="4"/>
  <c r="AO19" i="4"/>
  <c r="AO54" i="4"/>
  <c r="AO14" i="4"/>
  <c r="AO21" i="4"/>
  <c r="AO28" i="4"/>
  <c r="AO35" i="4"/>
  <c r="AO42" i="4"/>
  <c r="AO49" i="4"/>
  <c r="AO56" i="4"/>
  <c r="AO63" i="4"/>
  <c r="AO32" i="4"/>
  <c r="AO61" i="4"/>
  <c r="AO53" i="4"/>
  <c r="AO12" i="4"/>
  <c r="AO47" i="4"/>
  <c r="AO15" i="4"/>
  <c r="AO22" i="4"/>
  <c r="AO29" i="4"/>
  <c r="AO36" i="4"/>
  <c r="AO43" i="4"/>
  <c r="AO50" i="4"/>
  <c r="AO57" i="4"/>
  <c r="AO64" i="4"/>
  <c r="AM16" i="4"/>
  <c r="AM23" i="4"/>
  <c r="AM58" i="4"/>
  <c r="AM31" i="4"/>
  <c r="AM39" i="4"/>
  <c r="AM33" i="4"/>
  <c r="AM34" i="4"/>
  <c r="AM37" i="4"/>
  <c r="AM38" i="4"/>
  <c r="AM25" i="4"/>
  <c r="AM60" i="4"/>
  <c r="AM40" i="4"/>
  <c r="AM20" i="4"/>
  <c r="AM55" i="4"/>
  <c r="AM14" i="4"/>
  <c r="AM21" i="4"/>
  <c r="AM28" i="4"/>
  <c r="AM35" i="4"/>
  <c r="AM42" i="4"/>
  <c r="AM49" i="4"/>
  <c r="AM56" i="4"/>
  <c r="AM63" i="4"/>
  <c r="AM30" i="4"/>
  <c r="AM17" i="4"/>
  <c r="AM59" i="4"/>
  <c r="AM18" i="4"/>
  <c r="AM32" i="4"/>
  <c r="AM26" i="4"/>
  <c r="AM61" i="4"/>
  <c r="AM41" i="4"/>
  <c r="AM4" i="4"/>
  <c r="AM51" i="4"/>
  <c r="AM52" i="4"/>
  <c r="AM53" i="4"/>
  <c r="AM12" i="4"/>
  <c r="AM54" i="4"/>
  <c r="AM27" i="4"/>
  <c r="AM48" i="4"/>
  <c r="AM15" i="4"/>
  <c r="AM22" i="4"/>
  <c r="AM29" i="4"/>
  <c r="AM36" i="4"/>
  <c r="AM43" i="4"/>
  <c r="AM50" i="4"/>
  <c r="AM57" i="4"/>
  <c r="AM64" i="4"/>
  <c r="AM44" i="4"/>
  <c r="AM24" i="4"/>
  <c r="AM45" i="4"/>
  <c r="AM46" i="4"/>
  <c r="AM19" i="4"/>
  <c r="AM47" i="4"/>
  <c r="AM13" i="4"/>
  <c r="AM62" i="4"/>
  <c r="AF7" i="4"/>
  <c r="AF8" i="4"/>
  <c r="AH52" i="4"/>
  <c r="AH31" i="4"/>
  <c r="AH17" i="4"/>
  <c r="AH24" i="4"/>
  <c r="AH38" i="4"/>
  <c r="AH45" i="4"/>
  <c r="AH59" i="4"/>
  <c r="AH16" i="4"/>
  <c r="AH23" i="4"/>
  <c r="AH30" i="4"/>
  <c r="AH37" i="4"/>
  <c r="AH44" i="4"/>
  <c r="AH51" i="4"/>
  <c r="AH58" i="4"/>
  <c r="AH18" i="4"/>
  <c r="AH53" i="4"/>
  <c r="AH12" i="4"/>
  <c r="AH26" i="4"/>
  <c r="AH54" i="4"/>
  <c r="AH13" i="4"/>
  <c r="AH20" i="4"/>
  <c r="AH27" i="4"/>
  <c r="AH34" i="4"/>
  <c r="AH41" i="4"/>
  <c r="AH48" i="4"/>
  <c r="AH55" i="4"/>
  <c r="AH62" i="4"/>
  <c r="AH39" i="4"/>
  <c r="AH40" i="4"/>
  <c r="AH46" i="4"/>
  <c r="AH19" i="4"/>
  <c r="AH47" i="4"/>
  <c r="AH14" i="4"/>
  <c r="AH21" i="4"/>
  <c r="AH28" i="4"/>
  <c r="AH35" i="4"/>
  <c r="AH42" i="4"/>
  <c r="AH49" i="4"/>
  <c r="AH56" i="4"/>
  <c r="AH63" i="4"/>
  <c r="AH32" i="4"/>
  <c r="AH61" i="4"/>
  <c r="AH25" i="4"/>
  <c r="AH60" i="4"/>
  <c r="AH33" i="4"/>
  <c r="AH15" i="4"/>
  <c r="AH22" i="4"/>
  <c r="AH29" i="4"/>
  <c r="AH36" i="4"/>
  <c r="AH43" i="4"/>
  <c r="AH50" i="4"/>
  <c r="AH57" i="4"/>
  <c r="AH64" i="4"/>
  <c r="AF24" i="4"/>
  <c r="AF31" i="4"/>
  <c r="AF18" i="4"/>
  <c r="AF53" i="4"/>
  <c r="AF54" i="4"/>
  <c r="AF55" i="4"/>
  <c r="AF45" i="4"/>
  <c r="AF60" i="4"/>
  <c r="AF47" i="4"/>
  <c r="AF13" i="4"/>
  <c r="AF27" i="4"/>
  <c r="AF62" i="4"/>
  <c r="AF14" i="4"/>
  <c r="AF21" i="4"/>
  <c r="AF28" i="4"/>
  <c r="AF35" i="4"/>
  <c r="AF42" i="4"/>
  <c r="AF49" i="4"/>
  <c r="AF56" i="4"/>
  <c r="AF63" i="4"/>
  <c r="AF38" i="4"/>
  <c r="AF46" i="4"/>
  <c r="AF19" i="4"/>
  <c r="AF61" i="4"/>
  <c r="AF41" i="4"/>
  <c r="AF17" i="4"/>
  <c r="AF52" i="4"/>
  <c r="AF25" i="4"/>
  <c r="AF32" i="4"/>
  <c r="AF26" i="4"/>
  <c r="AF40" i="4"/>
  <c r="AF20" i="4"/>
  <c r="AF34" i="4"/>
  <c r="AF4" i="4"/>
  <c r="AF15" i="4"/>
  <c r="AF22" i="4"/>
  <c r="AF29" i="4"/>
  <c r="AF36" i="4"/>
  <c r="AF43" i="4"/>
  <c r="AF50" i="4"/>
  <c r="AF57" i="4"/>
  <c r="AF64" i="4"/>
  <c r="AF59" i="4"/>
  <c r="AF39" i="4"/>
  <c r="AF12" i="4"/>
  <c r="AF33" i="4"/>
  <c r="AF48" i="4"/>
  <c r="Y24" i="4"/>
  <c r="Y13" i="4"/>
  <c r="Y41" i="4"/>
  <c r="Y55" i="4"/>
  <c r="Y62" i="4"/>
  <c r="Y31" i="4"/>
  <c r="Y39" i="4"/>
  <c r="Y48" i="4"/>
  <c r="Y45" i="4"/>
  <c r="Y25" i="4"/>
  <c r="Y60" i="4"/>
  <c r="Y12" i="4"/>
  <c r="Y33" i="4"/>
  <c r="Y61" i="4"/>
  <c r="Y34" i="4"/>
  <c r="Y14" i="4"/>
  <c r="Y21" i="4"/>
  <c r="Y28" i="4"/>
  <c r="Y35" i="4"/>
  <c r="Y42" i="4"/>
  <c r="Y49" i="4"/>
  <c r="Y56" i="4"/>
  <c r="Y63" i="4"/>
  <c r="Y17" i="4"/>
  <c r="Y52" i="4"/>
  <c r="Y46" i="4"/>
  <c r="Y27" i="4"/>
  <c r="Y59" i="4"/>
  <c r="Y18" i="4"/>
  <c r="Y32" i="4"/>
  <c r="Y19" i="4"/>
  <c r="Y40" i="4"/>
  <c r="Y54" i="4"/>
  <c r="Y15" i="4"/>
  <c r="Y22" i="4"/>
  <c r="Y29" i="4"/>
  <c r="Y36" i="4"/>
  <c r="Y43" i="4"/>
  <c r="Y50" i="4"/>
  <c r="Y57" i="4"/>
  <c r="Y64" i="4"/>
  <c r="Y38" i="4"/>
  <c r="Y53" i="4"/>
  <c r="Y26" i="4"/>
  <c r="Y47" i="4"/>
  <c r="Y20" i="4"/>
  <c r="AA12" i="4"/>
  <c r="AA26" i="4"/>
  <c r="AA40" i="4"/>
  <c r="AA19" i="4"/>
  <c r="AA33" i="4"/>
  <c r="AA61" i="4"/>
  <c r="AA47" i="4"/>
  <c r="Y8" i="4"/>
  <c r="Y7" i="4"/>
  <c r="AA18" i="4"/>
  <c r="AA25" i="4"/>
  <c r="AA32" i="4"/>
  <c r="AA39" i="4"/>
  <c r="AA46" i="4"/>
  <c r="AA53" i="4"/>
  <c r="AA60" i="4"/>
  <c r="AA54" i="4"/>
  <c r="AA13" i="4"/>
  <c r="AA20" i="4"/>
  <c r="AA27" i="4"/>
  <c r="AA34" i="4"/>
  <c r="AA41" i="4"/>
  <c r="AA48" i="4"/>
  <c r="AA55" i="4"/>
  <c r="AA62" i="4"/>
  <c r="AA14" i="4"/>
  <c r="AA21" i="4"/>
  <c r="AA28" i="4"/>
  <c r="AA35" i="4"/>
  <c r="AA42" i="4"/>
  <c r="AA49" i="4"/>
  <c r="AA56" i="4"/>
  <c r="AA63" i="4"/>
  <c r="AA15" i="4"/>
  <c r="AA22" i="4"/>
  <c r="AA29" i="4"/>
  <c r="AA36" i="4"/>
  <c r="AA43" i="4"/>
  <c r="AA50" i="4"/>
  <c r="AA57" i="4"/>
  <c r="AA64" i="4"/>
  <c r="T18" i="4"/>
  <c r="T60" i="4"/>
  <c r="T26" i="4"/>
  <c r="T54" i="4"/>
  <c r="T13" i="4"/>
  <c r="T20" i="4"/>
  <c r="T27" i="4"/>
  <c r="T34" i="4"/>
  <c r="T41" i="4"/>
  <c r="T48" i="4"/>
  <c r="T55" i="4"/>
  <c r="T62" i="4"/>
  <c r="T53" i="4"/>
  <c r="T61" i="4"/>
  <c r="T25" i="4"/>
  <c r="T39" i="4"/>
  <c r="T19" i="4"/>
  <c r="T47" i="4"/>
  <c r="T14" i="4"/>
  <c r="T21" i="4"/>
  <c r="T28" i="4"/>
  <c r="T35" i="4"/>
  <c r="T42" i="4"/>
  <c r="T49" i="4"/>
  <c r="T56" i="4"/>
  <c r="T63" i="4"/>
  <c r="T32" i="4"/>
  <c r="T40" i="4"/>
  <c r="T46" i="4"/>
  <c r="T12" i="4"/>
  <c r="T33" i="4"/>
  <c r="T15" i="4"/>
  <c r="T22" i="4"/>
  <c r="T29" i="4"/>
  <c r="T36" i="4"/>
  <c r="T43" i="4"/>
  <c r="T50" i="4"/>
  <c r="T57" i="4"/>
  <c r="T64" i="4"/>
  <c r="R44" i="4"/>
  <c r="R45" i="4"/>
  <c r="R25" i="4"/>
  <c r="R53" i="4"/>
  <c r="R19" i="4"/>
  <c r="R54" i="4"/>
  <c r="R55" i="4"/>
  <c r="R51" i="4"/>
  <c r="R24" i="4"/>
  <c r="R31" i="4"/>
  <c r="R46" i="4"/>
  <c r="R33" i="4"/>
  <c r="R20" i="4"/>
  <c r="R62" i="4"/>
  <c r="R14" i="4"/>
  <c r="R21" i="4"/>
  <c r="R28" i="4"/>
  <c r="R35" i="4"/>
  <c r="R42" i="4"/>
  <c r="R49" i="4"/>
  <c r="R56" i="4"/>
  <c r="R63" i="4"/>
  <c r="R16" i="4"/>
  <c r="R58" i="4"/>
  <c r="R52" i="4"/>
  <c r="R47" i="4"/>
  <c r="R41" i="4"/>
  <c r="R4" i="4"/>
  <c r="R30" i="4"/>
  <c r="R38" i="4"/>
  <c r="R32" i="4"/>
  <c r="R39" i="4"/>
  <c r="R12" i="4"/>
  <c r="R61" i="4"/>
  <c r="R13" i="4"/>
  <c r="R27" i="4"/>
  <c r="R34" i="4"/>
  <c r="R15" i="4"/>
  <c r="R22" i="4"/>
  <c r="R29" i="4"/>
  <c r="R36" i="4"/>
  <c r="R43" i="4"/>
  <c r="R50" i="4"/>
  <c r="R57" i="4"/>
  <c r="R64" i="4"/>
  <c r="R23" i="4"/>
  <c r="R37" i="4"/>
  <c r="R17" i="4"/>
  <c r="R59" i="4"/>
  <c r="R18" i="4"/>
  <c r="R60" i="4"/>
  <c r="R26" i="4"/>
  <c r="R40" i="4"/>
  <c r="R48" i="4"/>
  <c r="E104" i="2" a="1"/>
  <c r="E104" i="2" s="1"/>
  <c r="D104" i="2" a="1"/>
  <c r="D104" i="2" s="1"/>
  <c r="E4" i="2" a="1"/>
  <c r="E4" i="2" s="1"/>
  <c r="D4" i="2" a="1"/>
  <c r="D4" i="2" s="1"/>
  <c r="H99" i="2"/>
  <c r="H96" i="2"/>
  <c r="H82" i="2"/>
  <c r="F4" i="2" a="1"/>
  <c r="F4" i="2" s="1"/>
  <c r="G4" i="2" a="1"/>
  <c r="G4" i="2" s="1"/>
  <c r="F104" i="2" a="1"/>
  <c r="F104" i="2" s="1"/>
  <c r="G104" i="2" a="1"/>
  <c r="G104" i="2" s="1"/>
  <c r="H8" i="2"/>
  <c r="H7" i="2"/>
  <c r="H6" i="2"/>
  <c r="H5" i="2"/>
  <c r="H92" i="2"/>
  <c r="H91" i="2"/>
  <c r="H90" i="2"/>
  <c r="H94" i="2"/>
  <c r="H93" i="2"/>
  <c r="H103" i="2"/>
  <c r="H89" i="2"/>
  <c r="H88" i="2"/>
  <c r="H102" i="2"/>
  <c r="H101" i="2"/>
  <c r="H3" i="2"/>
  <c r="H2" i="2"/>
  <c r="D42" i="3" a="1"/>
  <c r="D42" i="3" s="1"/>
  <c r="D28" i="3" a="1"/>
  <c r="D28" i="3" s="1"/>
  <c r="D14" i="3" a="1"/>
  <c r="D14" i="3" s="1"/>
  <c r="E50" i="3" a="1"/>
  <c r="E50" i="3" s="1"/>
  <c r="E36" i="3" a="1"/>
  <c r="E36" i="3" s="1"/>
  <c r="E22" i="3" a="1"/>
  <c r="E22" i="3" s="1"/>
  <c r="E8" i="3" a="1"/>
  <c r="E8" i="3" s="1"/>
  <c r="I51" i="3" a="1"/>
  <c r="I51" i="3" s="1"/>
  <c r="G48" i="3" a="1"/>
  <c r="G48" i="3" s="1"/>
  <c r="I44" i="3" a="1"/>
  <c r="I44" i="3" s="1"/>
  <c r="G41" i="3" a="1"/>
  <c r="G41" i="3" s="1"/>
  <c r="I37" i="3" a="1"/>
  <c r="I37" i="3" s="1"/>
  <c r="G34" i="3" a="1"/>
  <c r="G34" i="3" s="1"/>
  <c r="I30" i="3" a="1"/>
  <c r="I30" i="3" s="1"/>
  <c r="G27" i="3" a="1"/>
  <c r="G27" i="3" s="1"/>
  <c r="I23" i="3" a="1"/>
  <c r="I23" i="3" s="1"/>
  <c r="G20" i="3" a="1"/>
  <c r="G20" i="3" s="1"/>
  <c r="I16" i="3" a="1"/>
  <c r="I16" i="3" s="1"/>
  <c r="G13" i="3" a="1"/>
  <c r="G13" i="3" s="1"/>
  <c r="I9" i="3" a="1"/>
  <c r="I9" i="3" s="1"/>
  <c r="G6" i="3" a="1"/>
  <c r="G6" i="3" s="1"/>
  <c r="D41" i="3" a="1"/>
  <c r="D41" i="3" s="1"/>
  <c r="D27" i="3" a="1"/>
  <c r="D27" i="3" s="1"/>
  <c r="D13" i="3" a="1"/>
  <c r="D13" i="3" s="1"/>
  <c r="E49" i="3" a="1"/>
  <c r="E49" i="3" s="1"/>
  <c r="E35" i="3" a="1"/>
  <c r="E35" i="3" s="1"/>
  <c r="E21" i="3" a="1"/>
  <c r="E21" i="3" s="1"/>
  <c r="E7" i="3" a="1"/>
  <c r="E7" i="3" s="1"/>
  <c r="H51" i="3" a="1"/>
  <c r="H51" i="3" s="1"/>
  <c r="F48" i="3" a="1"/>
  <c r="F48" i="3" s="1"/>
  <c r="H44" i="3" a="1"/>
  <c r="H44" i="3" s="1"/>
  <c r="F41" i="3" a="1"/>
  <c r="F41" i="3" s="1"/>
  <c r="H37" i="3" a="1"/>
  <c r="H37" i="3" s="1"/>
  <c r="F34" i="3" a="1"/>
  <c r="F34" i="3" s="1"/>
  <c r="H30" i="3" a="1"/>
  <c r="H30" i="3" s="1"/>
  <c r="F27" i="3" a="1"/>
  <c r="F27" i="3" s="1"/>
  <c r="H23" i="3" a="1"/>
  <c r="H23" i="3" s="1"/>
  <c r="F20" i="3" a="1"/>
  <c r="F20" i="3" s="1"/>
  <c r="H16" i="3" a="1"/>
  <c r="H16" i="3" s="1"/>
  <c r="F13" i="3" a="1"/>
  <c r="F13" i="3" s="1"/>
  <c r="H9" i="3" a="1"/>
  <c r="H9" i="3" s="1"/>
  <c r="F6" i="3" a="1"/>
  <c r="F6" i="3" s="1"/>
  <c r="D40" i="3" a="1"/>
  <c r="D40" i="3" s="1"/>
  <c r="D26" i="3" a="1"/>
  <c r="D26" i="3" s="1"/>
  <c r="D12" i="3" a="1"/>
  <c r="D12" i="3" s="1"/>
  <c r="E48" i="3" a="1"/>
  <c r="E48" i="3" s="1"/>
  <c r="E34" i="3" a="1"/>
  <c r="E34" i="3" s="1"/>
  <c r="E20" i="3" a="1"/>
  <c r="E20" i="3" s="1"/>
  <c r="E6" i="3" a="1"/>
  <c r="E6" i="3" s="1"/>
  <c r="G51" i="3" a="1"/>
  <c r="G51" i="3" s="1"/>
  <c r="I47" i="3" a="1"/>
  <c r="I47" i="3" s="1"/>
  <c r="G44" i="3" a="1"/>
  <c r="G44" i="3" s="1"/>
  <c r="I40" i="3" a="1"/>
  <c r="I40" i="3" s="1"/>
  <c r="G37" i="3" a="1"/>
  <c r="G37" i="3" s="1"/>
  <c r="I33" i="3" a="1"/>
  <c r="I33" i="3" s="1"/>
  <c r="G30" i="3" a="1"/>
  <c r="G30" i="3" s="1"/>
  <c r="I26" i="3" a="1"/>
  <c r="I26" i="3" s="1"/>
  <c r="G23" i="3" a="1"/>
  <c r="G23" i="3" s="1"/>
  <c r="I19" i="3" a="1"/>
  <c r="I19" i="3" s="1"/>
  <c r="G16" i="3" a="1"/>
  <c r="G16" i="3" s="1"/>
  <c r="I12" i="3" a="1"/>
  <c r="I12" i="3" s="1"/>
  <c r="G9" i="3" a="1"/>
  <c r="G9" i="3" s="1"/>
  <c r="I5" i="3" a="1"/>
  <c r="I5" i="3" s="1"/>
  <c r="D39" i="3" a="1"/>
  <c r="D39" i="3" s="1"/>
  <c r="D25" i="3" a="1"/>
  <c r="D25" i="3" s="1"/>
  <c r="D11" i="3" a="1"/>
  <c r="D11" i="3" s="1"/>
  <c r="E47" i="3" a="1"/>
  <c r="E47" i="3" s="1"/>
  <c r="E33" i="3" a="1"/>
  <c r="E33" i="3" s="1"/>
  <c r="E19" i="3" a="1"/>
  <c r="E19" i="3" s="1"/>
  <c r="E5" i="3" a="1"/>
  <c r="E5" i="3" s="1"/>
  <c r="F51" i="3" a="1"/>
  <c r="F51" i="3" s="1"/>
  <c r="H47" i="3" a="1"/>
  <c r="H47" i="3" s="1"/>
  <c r="F44" i="3" a="1"/>
  <c r="F44" i="3" s="1"/>
  <c r="H40" i="3" a="1"/>
  <c r="H40" i="3" s="1"/>
  <c r="F37" i="3" a="1"/>
  <c r="F37" i="3" s="1"/>
  <c r="H33" i="3" a="1"/>
  <c r="H33" i="3" s="1"/>
  <c r="F30" i="3" a="1"/>
  <c r="F30" i="3" s="1"/>
  <c r="H26" i="3" a="1"/>
  <c r="H26" i="3" s="1"/>
  <c r="F23" i="3" a="1"/>
  <c r="F23" i="3" s="1"/>
  <c r="H19" i="3" a="1"/>
  <c r="H19" i="3" s="1"/>
  <c r="F16" i="3" a="1"/>
  <c r="F16" i="3" s="1"/>
  <c r="H12" i="3" a="1"/>
  <c r="H12" i="3" s="1"/>
  <c r="F9" i="3" a="1"/>
  <c r="F9" i="3" s="1"/>
  <c r="H5" i="3" a="1"/>
  <c r="H5" i="3" s="1"/>
  <c r="D38" i="3" a="1"/>
  <c r="D38" i="3" s="1"/>
  <c r="D24" i="3" a="1"/>
  <c r="D24" i="3" s="1"/>
  <c r="D10" i="3" a="1"/>
  <c r="D10" i="3" s="1"/>
  <c r="E46" i="3" a="1"/>
  <c r="E46" i="3" s="1"/>
  <c r="E32" i="3" a="1"/>
  <c r="E32" i="3" s="1"/>
  <c r="E18" i="3" a="1"/>
  <c r="E18" i="3" s="1"/>
  <c r="I50" i="3" a="1"/>
  <c r="I50" i="3" s="1"/>
  <c r="G47" i="3" a="1"/>
  <c r="G47" i="3" s="1"/>
  <c r="I43" i="3" a="1"/>
  <c r="I43" i="3" s="1"/>
  <c r="G40" i="3" a="1"/>
  <c r="G40" i="3" s="1"/>
  <c r="I36" i="3" a="1"/>
  <c r="I36" i="3" s="1"/>
  <c r="G33" i="3" a="1"/>
  <c r="G33" i="3" s="1"/>
  <c r="I29" i="3" a="1"/>
  <c r="I29" i="3" s="1"/>
  <c r="G26" i="3" a="1"/>
  <c r="G26" i="3" s="1"/>
  <c r="I22" i="3" a="1"/>
  <c r="I22" i="3" s="1"/>
  <c r="G19" i="3" a="1"/>
  <c r="G19" i="3" s="1"/>
  <c r="I15" i="3" a="1"/>
  <c r="I15" i="3" s="1"/>
  <c r="G12" i="3" a="1"/>
  <c r="G12" i="3" s="1"/>
  <c r="I8" i="3" a="1"/>
  <c r="I8" i="3" s="1"/>
  <c r="G5" i="3" a="1"/>
  <c r="G5" i="3" s="1"/>
  <c r="D37" i="3" a="1"/>
  <c r="D37" i="3" s="1"/>
  <c r="D23" i="3" a="1"/>
  <c r="D23" i="3" s="1"/>
  <c r="D9" i="3" a="1"/>
  <c r="D9" i="3" s="1"/>
  <c r="E45" i="3" a="1"/>
  <c r="E45" i="3" s="1"/>
  <c r="E31" i="3" a="1"/>
  <c r="E31" i="3" s="1"/>
  <c r="E17" i="3" a="1"/>
  <c r="E17" i="3" s="1"/>
  <c r="H50" i="3" a="1"/>
  <c r="H50" i="3" s="1"/>
  <c r="F47" i="3" a="1"/>
  <c r="F47" i="3" s="1"/>
  <c r="H43" i="3" a="1"/>
  <c r="H43" i="3" s="1"/>
  <c r="F40" i="3" a="1"/>
  <c r="F40" i="3" s="1"/>
  <c r="H36" i="3" a="1"/>
  <c r="H36" i="3" s="1"/>
  <c r="F33" i="3" a="1"/>
  <c r="F33" i="3" s="1"/>
  <c r="H29" i="3" a="1"/>
  <c r="H29" i="3" s="1"/>
  <c r="F26" i="3" a="1"/>
  <c r="F26" i="3" s="1"/>
  <c r="H22" i="3" a="1"/>
  <c r="H22" i="3" s="1"/>
  <c r="F19" i="3" a="1"/>
  <c r="F19" i="3" s="1"/>
  <c r="H15" i="3" a="1"/>
  <c r="H15" i="3" s="1"/>
  <c r="F12" i="3" a="1"/>
  <c r="F12" i="3" s="1"/>
  <c r="H8" i="3" a="1"/>
  <c r="H8" i="3" s="1"/>
  <c r="F5" i="3" a="1"/>
  <c r="F5" i="3" s="1"/>
  <c r="D50" i="3" a="1"/>
  <c r="D50" i="3" s="1"/>
  <c r="D36" i="3" a="1"/>
  <c r="D36" i="3" s="1"/>
  <c r="D22" i="3" a="1"/>
  <c r="D22" i="3" s="1"/>
  <c r="D8" i="3" a="1"/>
  <c r="D8" i="3" s="1"/>
  <c r="E44" i="3" a="1"/>
  <c r="E44" i="3" s="1"/>
  <c r="E30" i="3" a="1"/>
  <c r="E30" i="3" s="1"/>
  <c r="E16" i="3" a="1"/>
  <c r="E16" i="3" s="1"/>
  <c r="G50" i="3" a="1"/>
  <c r="G50" i="3" s="1"/>
  <c r="I46" i="3" a="1"/>
  <c r="I46" i="3" s="1"/>
  <c r="G43" i="3" a="1"/>
  <c r="G43" i="3" s="1"/>
  <c r="I39" i="3" a="1"/>
  <c r="I39" i="3" s="1"/>
  <c r="G36" i="3" a="1"/>
  <c r="G36" i="3" s="1"/>
  <c r="I32" i="3" a="1"/>
  <c r="I32" i="3" s="1"/>
  <c r="G29" i="3" a="1"/>
  <c r="G29" i="3" s="1"/>
  <c r="I25" i="3" a="1"/>
  <c r="I25" i="3" s="1"/>
  <c r="G22" i="3" a="1"/>
  <c r="G22" i="3" s="1"/>
  <c r="I18" i="3" a="1"/>
  <c r="I18" i="3" s="1"/>
  <c r="G15" i="3" a="1"/>
  <c r="G15" i="3" s="1"/>
  <c r="I11" i="3" a="1"/>
  <c r="I11" i="3" s="1"/>
  <c r="G8" i="3" a="1"/>
  <c r="G8" i="3" s="1"/>
  <c r="D49" i="3" a="1"/>
  <c r="D49" i="3" s="1"/>
  <c r="D35" i="3" a="1"/>
  <c r="D35" i="3" s="1"/>
  <c r="D21" i="3" a="1"/>
  <c r="D21" i="3" s="1"/>
  <c r="D7" i="3" a="1"/>
  <c r="D7" i="3" s="1"/>
  <c r="E43" i="3" a="1"/>
  <c r="E43" i="3" s="1"/>
  <c r="E29" i="3" a="1"/>
  <c r="E29" i="3" s="1"/>
  <c r="E15" i="3" a="1"/>
  <c r="E15" i="3" s="1"/>
  <c r="F50" i="3" a="1"/>
  <c r="F50" i="3" s="1"/>
  <c r="H46" i="3" a="1"/>
  <c r="H46" i="3" s="1"/>
  <c r="F43" i="3" a="1"/>
  <c r="F43" i="3" s="1"/>
  <c r="H39" i="3" a="1"/>
  <c r="H39" i="3" s="1"/>
  <c r="F36" i="3" a="1"/>
  <c r="F36" i="3" s="1"/>
  <c r="H32" i="3" a="1"/>
  <c r="H32" i="3" s="1"/>
  <c r="F29" i="3" a="1"/>
  <c r="F29" i="3" s="1"/>
  <c r="H25" i="3" a="1"/>
  <c r="H25" i="3" s="1"/>
  <c r="F22" i="3" a="1"/>
  <c r="F22" i="3" s="1"/>
  <c r="H18" i="3" a="1"/>
  <c r="H18" i="3" s="1"/>
  <c r="F15" i="3" a="1"/>
  <c r="F15" i="3" s="1"/>
  <c r="H11" i="3" a="1"/>
  <c r="H11" i="3" s="1"/>
  <c r="F8" i="3" a="1"/>
  <c r="F8" i="3" s="1"/>
  <c r="D48" i="3" a="1"/>
  <c r="D48" i="3" s="1"/>
  <c r="D34" i="3" a="1"/>
  <c r="D34" i="3" s="1"/>
  <c r="D20" i="3" a="1"/>
  <c r="D20" i="3" s="1"/>
  <c r="D6" i="3" a="1"/>
  <c r="D6" i="3" s="1"/>
  <c r="E42" i="3" a="1"/>
  <c r="E42" i="3" s="1"/>
  <c r="E28" i="3" a="1"/>
  <c r="E28" i="3" s="1"/>
  <c r="E14" i="3" a="1"/>
  <c r="E14" i="3" s="1"/>
  <c r="I49" i="3" a="1"/>
  <c r="I49" i="3" s="1"/>
  <c r="G46" i="3" a="1"/>
  <c r="G46" i="3" s="1"/>
  <c r="I42" i="3" a="1"/>
  <c r="I42" i="3" s="1"/>
  <c r="G39" i="3" a="1"/>
  <c r="G39" i="3" s="1"/>
  <c r="I35" i="3" a="1"/>
  <c r="I35" i="3" s="1"/>
  <c r="G32" i="3" a="1"/>
  <c r="G32" i="3" s="1"/>
  <c r="I28" i="3" a="1"/>
  <c r="I28" i="3" s="1"/>
  <c r="G25" i="3" a="1"/>
  <c r="G25" i="3" s="1"/>
  <c r="I21" i="3" a="1"/>
  <c r="I21" i="3" s="1"/>
  <c r="G18" i="3" a="1"/>
  <c r="G18" i="3" s="1"/>
  <c r="I14" i="3" a="1"/>
  <c r="I14" i="3" s="1"/>
  <c r="G11" i="3" a="1"/>
  <c r="G11" i="3" s="1"/>
  <c r="I7" i="3" a="1"/>
  <c r="I7" i="3" s="1"/>
  <c r="D33" i="3" a="1"/>
  <c r="D33" i="3" s="1"/>
  <c r="D19" i="3" a="1"/>
  <c r="D19" i="3" s="1"/>
  <c r="D5" i="3" a="1"/>
  <c r="D5" i="3" s="1"/>
  <c r="E41" i="3" a="1"/>
  <c r="E41" i="3" s="1"/>
  <c r="E27" i="3" a="1"/>
  <c r="E27" i="3" s="1"/>
  <c r="E13" i="3" a="1"/>
  <c r="E13" i="3" s="1"/>
  <c r="H49" i="3" a="1"/>
  <c r="H49" i="3" s="1"/>
  <c r="F46" i="3" a="1"/>
  <c r="F46" i="3" s="1"/>
  <c r="H42" i="3" a="1"/>
  <c r="H42" i="3" s="1"/>
  <c r="F39" i="3" a="1"/>
  <c r="F39" i="3" s="1"/>
  <c r="H35" i="3" a="1"/>
  <c r="H35" i="3" s="1"/>
  <c r="F32" i="3" a="1"/>
  <c r="F32" i="3" s="1"/>
  <c r="H28" i="3" a="1"/>
  <c r="H28" i="3" s="1"/>
  <c r="F25" i="3" a="1"/>
  <c r="F25" i="3" s="1"/>
  <c r="H21" i="3" a="1"/>
  <c r="H21" i="3" s="1"/>
  <c r="F18" i="3" a="1"/>
  <c r="F18" i="3" s="1"/>
  <c r="H14" i="3" a="1"/>
  <c r="H14" i="3" s="1"/>
  <c r="F11" i="3" a="1"/>
  <c r="F11" i="3" s="1"/>
  <c r="H7" i="3" a="1"/>
  <c r="H7" i="3" s="1"/>
  <c r="D46" i="3" a="1"/>
  <c r="D46" i="3" s="1"/>
  <c r="D32" i="3" a="1"/>
  <c r="D32" i="3" s="1"/>
  <c r="D18" i="3" a="1"/>
  <c r="D18" i="3" s="1"/>
  <c r="E40" i="3" a="1"/>
  <c r="E40" i="3" s="1"/>
  <c r="E26" i="3" a="1"/>
  <c r="E26" i="3" s="1"/>
  <c r="E12" i="3" a="1"/>
  <c r="E12" i="3" s="1"/>
  <c r="I52" i="3" a="1"/>
  <c r="I52" i="3" s="1"/>
  <c r="G49" i="3" a="1"/>
  <c r="G49" i="3" s="1"/>
  <c r="I45" i="3" a="1"/>
  <c r="I45" i="3" s="1"/>
  <c r="G42" i="3" a="1"/>
  <c r="G42" i="3" s="1"/>
  <c r="I38" i="3" a="1"/>
  <c r="I38" i="3" s="1"/>
  <c r="G35" i="3" a="1"/>
  <c r="G35" i="3" s="1"/>
  <c r="I31" i="3" a="1"/>
  <c r="I31" i="3" s="1"/>
  <c r="G28" i="3" a="1"/>
  <c r="G28" i="3" s="1"/>
  <c r="I24" i="3" a="1"/>
  <c r="I24" i="3" s="1"/>
  <c r="G21" i="3" a="1"/>
  <c r="G21" i="3" s="1"/>
  <c r="I17" i="3" a="1"/>
  <c r="I17" i="3" s="1"/>
  <c r="G14" i="3" a="1"/>
  <c r="G14" i="3" s="1"/>
  <c r="I10" i="3" a="1"/>
  <c r="I10" i="3" s="1"/>
  <c r="G7" i="3" a="1"/>
  <c r="G7" i="3" s="1"/>
  <c r="D45" i="3" a="1"/>
  <c r="D45" i="3" s="1"/>
  <c r="D31" i="3" a="1"/>
  <c r="D31" i="3" s="1"/>
  <c r="D17" i="3" a="1"/>
  <c r="D17" i="3" s="1"/>
  <c r="E39" i="3" a="1"/>
  <c r="E39" i="3" s="1"/>
  <c r="E25" i="3" a="1"/>
  <c r="E25" i="3" s="1"/>
  <c r="E11" i="3" a="1"/>
  <c r="E11" i="3" s="1"/>
  <c r="H52" i="3" a="1"/>
  <c r="H52" i="3" s="1"/>
  <c r="F49" i="3" a="1"/>
  <c r="F49" i="3" s="1"/>
  <c r="H45" i="3" a="1"/>
  <c r="H45" i="3" s="1"/>
  <c r="F42" i="3" a="1"/>
  <c r="F42" i="3" s="1"/>
  <c r="H38" i="3" a="1"/>
  <c r="H38" i="3" s="1"/>
  <c r="F35" i="3" a="1"/>
  <c r="F35" i="3" s="1"/>
  <c r="H31" i="3" a="1"/>
  <c r="H31" i="3" s="1"/>
  <c r="F28" i="3" a="1"/>
  <c r="F28" i="3" s="1"/>
  <c r="H24" i="3" a="1"/>
  <c r="H24" i="3" s="1"/>
  <c r="F21" i="3" a="1"/>
  <c r="F21" i="3" s="1"/>
  <c r="H17" i="3" a="1"/>
  <c r="H17" i="3" s="1"/>
  <c r="F14" i="3" a="1"/>
  <c r="F14" i="3" s="1"/>
  <c r="H10" i="3" a="1"/>
  <c r="H10" i="3" s="1"/>
  <c r="F7" i="3" a="1"/>
  <c r="F7" i="3" s="1"/>
  <c r="D44" i="3" a="1"/>
  <c r="D44" i="3" s="1"/>
  <c r="D30" i="3" a="1"/>
  <c r="D30" i="3" s="1"/>
  <c r="D16" i="3" a="1"/>
  <c r="D16" i="3" s="1"/>
  <c r="E52" i="3" a="1"/>
  <c r="E52" i="3" s="1"/>
  <c r="E38" i="3" a="1"/>
  <c r="E38" i="3" s="1"/>
  <c r="E24" i="3" a="1"/>
  <c r="E24" i="3" s="1"/>
  <c r="E10" i="3" a="1"/>
  <c r="E10" i="3" s="1"/>
  <c r="G52" i="3" a="1"/>
  <c r="G52" i="3" s="1"/>
  <c r="I48" i="3" a="1"/>
  <c r="I48" i="3" s="1"/>
  <c r="G45" i="3" a="1"/>
  <c r="G45" i="3" s="1"/>
  <c r="I41" i="3" a="1"/>
  <c r="I41" i="3" s="1"/>
  <c r="G38" i="3" a="1"/>
  <c r="G38" i="3" s="1"/>
  <c r="I34" i="3" a="1"/>
  <c r="I34" i="3" s="1"/>
  <c r="G31" i="3" a="1"/>
  <c r="G31" i="3" s="1"/>
  <c r="I27" i="3" a="1"/>
  <c r="I27" i="3" s="1"/>
  <c r="G24" i="3" a="1"/>
  <c r="G24" i="3" s="1"/>
  <c r="I20" i="3" a="1"/>
  <c r="I20" i="3" s="1"/>
  <c r="G17" i="3" a="1"/>
  <c r="G17" i="3" s="1"/>
  <c r="I13" i="3" a="1"/>
  <c r="I13" i="3" s="1"/>
  <c r="G10" i="3" a="1"/>
  <c r="G10" i="3" s="1"/>
  <c r="I6" i="3" a="1"/>
  <c r="I6" i="3" s="1"/>
  <c r="D43" i="3" a="1"/>
  <c r="D43" i="3" s="1"/>
  <c r="D29" i="3" a="1"/>
  <c r="D29" i="3" s="1"/>
  <c r="D15" i="3" a="1"/>
  <c r="D15" i="3" s="1"/>
  <c r="E51" i="3" a="1"/>
  <c r="E51" i="3" s="1"/>
  <c r="E37" i="3" a="1"/>
  <c r="E37" i="3" s="1"/>
  <c r="E23" i="3" a="1"/>
  <c r="E23" i="3" s="1"/>
  <c r="E9" i="3" a="1"/>
  <c r="E9" i="3" s="1"/>
  <c r="F52" i="3" a="1"/>
  <c r="F52" i="3" s="1"/>
  <c r="H48" i="3" a="1"/>
  <c r="H48" i="3" s="1"/>
  <c r="F45" i="3" a="1"/>
  <c r="F45" i="3" s="1"/>
  <c r="H41" i="3" a="1"/>
  <c r="H41" i="3" s="1"/>
  <c r="F38" i="3" a="1"/>
  <c r="F38" i="3" s="1"/>
  <c r="H34" i="3" a="1"/>
  <c r="H34" i="3" s="1"/>
  <c r="F31" i="3" a="1"/>
  <c r="F31" i="3" s="1"/>
  <c r="H27" i="3" a="1"/>
  <c r="H27" i="3" s="1"/>
  <c r="F24" i="3" a="1"/>
  <c r="F24" i="3" s="1"/>
  <c r="H20" i="3" a="1"/>
  <c r="H20" i="3" s="1"/>
  <c r="F17" i="3" a="1"/>
  <c r="F17" i="3" s="1"/>
  <c r="H13" i="3" a="1"/>
  <c r="H13" i="3" s="1"/>
  <c r="F10" i="3" a="1"/>
  <c r="F10" i="3" s="1"/>
  <c r="H10" i="2" l="1"/>
  <c r="H45" i="2"/>
  <c r="H42" i="2"/>
  <c r="H77" i="2"/>
  <c r="H40" i="2"/>
  <c r="H74" i="2"/>
  <c r="H24" i="2"/>
  <c r="H39" i="2"/>
  <c r="H78" i="2"/>
  <c r="H56" i="2"/>
  <c r="H71" i="2"/>
  <c r="H49" i="2"/>
  <c r="H28" i="2"/>
  <c r="H81" i="2"/>
  <c r="H60" i="2"/>
  <c r="H48" i="2"/>
  <c r="H25" i="2"/>
  <c r="H57" i="2"/>
  <c r="H35" i="2"/>
  <c r="H12" i="2"/>
  <c r="H44" i="2"/>
  <c r="H22" i="2"/>
  <c r="H72" i="2"/>
  <c r="H38" i="2"/>
  <c r="H9" i="2"/>
  <c r="H76" i="2"/>
  <c r="H54" i="2"/>
  <c r="H41" i="2"/>
  <c r="H18" i="2"/>
  <c r="H20" i="2"/>
  <c r="H86" i="2"/>
  <c r="H73" i="2"/>
  <c r="H21" i="2"/>
  <c r="H50" i="2"/>
  <c r="H52" i="2"/>
  <c r="H11" i="2"/>
  <c r="H27" i="2"/>
  <c r="H59" i="2"/>
  <c r="H34" i="2"/>
  <c r="H15" i="2"/>
  <c r="H66" i="2"/>
  <c r="H43" i="2"/>
  <c r="H37" i="2"/>
  <c r="H51" i="2"/>
  <c r="H16" i="2"/>
  <c r="H84" i="2"/>
  <c r="H85" i="2"/>
  <c r="H80" i="2"/>
  <c r="H61" i="2"/>
  <c r="H53" i="2"/>
  <c r="H17" i="2"/>
  <c r="H4" i="2"/>
  <c r="H75" i="2"/>
  <c r="H14" i="2"/>
  <c r="H19" i="2"/>
  <c r="H46" i="2"/>
  <c r="H47" i="2"/>
  <c r="H79" i="2"/>
  <c r="H26" i="2"/>
  <c r="H23" i="2"/>
  <c r="H58" i="2"/>
  <c r="H36" i="2"/>
  <c r="H55" i="2"/>
  <c r="H68" i="2"/>
  <c r="H13" i="2"/>
  <c r="H87" i="2"/>
  <c r="H104" i="2"/>
  <c r="D20" i="4"/>
  <c r="D32" i="4"/>
  <c r="D30" i="4"/>
  <c r="D15" i="4"/>
  <c r="D42" i="4"/>
  <c r="D41" i="4"/>
  <c r="D5" i="4"/>
  <c r="D53" i="4"/>
  <c r="D39" i="4"/>
  <c r="D25" i="4"/>
  <c r="D33" i="4"/>
  <c r="D59" i="4"/>
  <c r="D58" i="4"/>
  <c r="D57" i="4"/>
  <c r="D14" i="4"/>
  <c r="D55" i="4"/>
  <c r="D26" i="4"/>
  <c r="D52" i="4"/>
  <c r="D38" i="4"/>
  <c r="D24" i="4"/>
  <c r="D48" i="4"/>
  <c r="D19" i="4"/>
  <c r="D18" i="4"/>
  <c r="D45" i="4"/>
  <c r="D44" i="4"/>
  <c r="D13" i="4"/>
  <c r="D4" i="4"/>
  <c r="D40" i="4"/>
  <c r="D12" i="4"/>
  <c r="D51" i="4"/>
  <c r="D37" i="4"/>
  <c r="D23" i="4"/>
  <c r="D62" i="4"/>
  <c r="D61" i="4"/>
  <c r="D46" i="4"/>
  <c r="D17" i="4"/>
  <c r="D16" i="4"/>
  <c r="D29" i="4"/>
  <c r="D28" i="4"/>
  <c r="D64" i="4"/>
  <c r="D50" i="4"/>
  <c r="D36" i="4"/>
  <c r="D22" i="4"/>
  <c r="D34" i="4"/>
  <c r="D47" i="4"/>
  <c r="D60" i="4"/>
  <c r="D31" i="4"/>
  <c r="D43" i="4"/>
  <c r="D56" i="4"/>
  <c r="D27" i="4"/>
  <c r="D54" i="4"/>
  <c r="D63" i="4"/>
  <c r="D49" i="4"/>
  <c r="D35" i="4"/>
  <c r="D2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<sst xmlns="http://schemas.openxmlformats.org/spreadsheetml/2006/main" count="145" uniqueCount="37">
  <si>
    <t>T_le</t>
  </si>
  <si>
    <t>T_os</t>
  </si>
  <si>
    <t>T_w</t>
  </si>
  <si>
    <t>T_rto</t>
  </si>
  <si>
    <t>T_dco</t>
  </si>
  <si>
    <t>T_a</t>
  </si>
  <si>
    <t>X</t>
  </si>
  <si>
    <t>Y</t>
  </si>
  <si>
    <t>L</t>
  </si>
  <si>
    <t>R</t>
  </si>
  <si>
    <t>Lx</t>
  </si>
  <si>
    <t>Ly</t>
  </si>
  <si>
    <t>Rx</t>
  </si>
  <si>
    <t>Ry</t>
  </si>
  <si>
    <t>M</t>
  </si>
  <si>
    <t>Mx</t>
  </si>
  <si>
    <t>My</t>
  </si>
  <si>
    <t>Points</t>
  </si>
  <si>
    <t>distance</t>
  </si>
  <si>
    <t>Period</t>
  </si>
  <si>
    <t>PC A Presync</t>
  </si>
  <si>
    <t>Framerate</t>
  </si>
  <si>
    <t>PC B Presync</t>
  </si>
  <si>
    <t>PC A Postsync</t>
  </si>
  <si>
    <t>PC A Midsync</t>
  </si>
  <si>
    <t>PC B Midsync</t>
  </si>
  <si>
    <t>Frame</t>
  </si>
  <si>
    <t>Time</t>
  </si>
  <si>
    <t>Timestamp</t>
  </si>
  <si>
    <t>PC B Postsync</t>
  </si>
  <si>
    <t>Distance</t>
  </si>
  <si>
    <t>Time B</t>
  </si>
  <si>
    <t>Time A</t>
  </si>
  <si>
    <t>Timestamp A</t>
  </si>
  <si>
    <t>Timestamp B</t>
  </si>
  <si>
    <t>First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</si>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</sst>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2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WallL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Walls!$D$2:$D$1001</c:f>
              <c:numCache>
                <c:formatCode>0.000000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1.3713114694837714E-3</c:v>
                </c:pt>
                <c:pt idx="3">
                  <c:v>5.4852329237746744E-3</c:v>
                </c:pt>
                <c:pt idx="4">
                  <c:v>1.2341725500675693E-2</c:v>
                </c:pt>
                <c:pt idx="5">
                  <c:v>2.1940724430237424E-2</c:v>
                </c:pt>
                <c:pt idx="6">
                  <c:v>3.4282139035326509E-2</c:v>
                </c:pt>
                <c:pt idx="7">
                  <c:v>4.9365852732591975E-2</c:v>
                </c:pt>
                <c:pt idx="8">
                  <c:v>6.7191723033545259E-2</c:v>
                </c:pt>
                <c:pt idx="9">
                  <c:v>8.7759581545753917E-2</c:v>
                </c:pt>
                <c:pt idx="10">
                  <c:v>0.11106923397466062</c:v>
                </c:pt>
                <c:pt idx="11">
                  <c:v>0.13712046012534529</c:v>
                </c:pt>
                <c:pt idx="12">
                  <c:v>0.1659130139043441</c:v>
                </c:pt>
                <c:pt idx="13">
                  <c:v>0.19744662332243479</c:v>
                </c:pt>
                <c:pt idx="14">
                  <c:v>0.23172099049696726</c:v>
                </c:pt>
                <c:pt idx="15">
                  <c:v>0.26873579165447836</c:v>
                </c:pt>
                <c:pt idx="16">
                  <c:v>0.30849067713404565</c:v>
                </c:pt>
                <c:pt idx="17">
                  <c:v>0.35098527139069802</c:v>
                </c:pt>
                <c:pt idx="18">
                  <c:v>0.39621917299842835</c:v>
                </c:pt>
                <c:pt idx="19">
                  <c:v>0.44419195465462735</c:v>
                </c:pt>
                <c:pt idx="20">
                  <c:v>0.49490316318355099</c:v>
                </c:pt>
                <c:pt idx="21">
                  <c:v>0.54835231954103847</c:v>
                </c:pt>
                <c:pt idx="22">
                  <c:v>0.60453891881883237</c:v>
                </c:pt>
                <c:pt idx="23">
                  <c:v>0.66346243024929663</c:v>
                </c:pt>
                <c:pt idx="24">
                  <c:v>0.72512229721058929</c:v>
                </c:pt>
                <c:pt idx="25">
                  <c:v>0.78951793723183528</c:v>
                </c:pt>
                <c:pt idx="26">
                  <c:v>0.85664874199864016</c:v>
                </c:pt>
                <c:pt idx="27">
                  <c:v>0.92651407735877456</c:v>
                </c:pt>
                <c:pt idx="28">
                  <c:v>0.99911328332831317</c:v>
                </c:pt>
                <c:pt idx="29">
                  <c:v>1.0744456740976602</c:v>
                </c:pt>
                <c:pt idx="30">
                  <c:v>1.1525105380383138</c:v>
                </c:pt>
                <c:pt idx="31">
                  <c:v>1.2333071377092324</c:v>
                </c:pt>
                <c:pt idx="32">
                  <c:v>1.3168347098641675</c:v>
                </c:pt>
                <c:pt idx="33">
                  <c:v>1.4030924654585988</c:v>
                </c:pt>
                <c:pt idx="34">
                  <c:v>1.492079589657294</c:v>
                </c:pt>
                <c:pt idx="35">
                  <c:v>1.58379524184204</c:v>
                </c:pt>
                <c:pt idx="36">
                  <c:v>1.6782385556194299</c:v>
                </c:pt>
                <c:pt idx="37">
                  <c:v>1.7754086388293331</c:v>
                </c:pt>
                <c:pt idx="38">
                  <c:v>1.8753045735529668</c:v>
                </c:pt>
                <c:pt idx="39">
                  <c:v>1.9779254161219342</c:v>
                </c:pt>
                <c:pt idx="40">
                  <c:v>2.0832701971267511</c:v>
                </c:pt>
                <c:pt idx="41">
                  <c:v>2.1913379214263955</c:v>
                </c:pt>
                <c:pt idx="42">
                  <c:v>2.3021275681574593</c:v>
                </c:pt>
                <c:pt idx="43">
                  <c:v>2.4156380907436983</c:v>
                </c:pt>
                <c:pt idx="44">
                  <c:v>2.5318684169063772</c:v>
                </c:pt>
                <c:pt idx="45">
                  <c:v>2.650817448673763</c:v>
                </c:pt>
                <c:pt idx="46">
                  <c:v>2.7724840623920954</c:v>
                </c:pt>
                <c:pt idx="47">
                  <c:v>2.896867108735762</c:v>
                </c:pt>
                <c:pt idx="48">
                  <c:v>3.0239654127184963</c:v>
                </c:pt>
                <c:pt idx="49">
                  <c:v>3.1537777737040642</c:v>
                </c:pt>
                <c:pt idx="50">
                  <c:v>3.2863029654180878</c:v>
                </c:pt>
                <c:pt idx="51">
                  <c:v>3.421539735959243</c:v>
                </c:pt>
                <c:pt idx="52">
                  <c:v>3.5594868078113109</c:v>
                </c:pt>
                <c:pt idx="53">
                  <c:v>3.7001428778551144</c:v>
                </c:pt>
                <c:pt idx="54">
                  <c:v>3.8435066173809673</c:v>
                </c:pt>
                <c:pt idx="55">
                  <c:v>3.9895766721010091</c:v>
                </c:pt>
                <c:pt idx="56">
                  <c:v>4.1383516621622789</c:v>
                </c:pt>
                <c:pt idx="57">
                  <c:v>4.2898301821595055</c:v>
                </c:pt>
                <c:pt idx="58">
                  <c:v>4.4440108011485222</c:v>
                </c:pt>
                <c:pt idx="59">
                  <c:v>4.6008920626596819</c:v>
                </c:pt>
                <c:pt idx="60">
                  <c:v>4.7604724847117836</c:v>
                </c:pt>
                <c:pt idx="61">
                  <c:v>4.922750559825829</c:v>
                </c:pt>
                <c:pt idx="62">
                  <c:v>5.0877247550395168</c:v>
                </c:pt>
                <c:pt idx="63">
                  <c:v>5.255393511921568</c:v>
                </c:pt>
                <c:pt idx="64">
                  <c:v>5.4257552465864478</c:v>
                </c:pt>
                <c:pt idx="65">
                  <c:v>5.5988083497094294</c:v>
                </c:pt>
                <c:pt idx="66">
                  <c:v>5.7745511865416574</c:v>
                </c:pt>
                <c:pt idx="67">
                  <c:v>5.9529820969257798</c:v>
                </c:pt>
                <c:pt idx="68">
                  <c:v>6.1340993953113525</c:v>
                </c:pt>
                <c:pt idx="69">
                  <c:v>6.3179013707710396</c:v>
                </c:pt>
                <c:pt idx="70">
                  <c:v>6.5043862870166436</c:v>
                </c:pt>
                <c:pt idx="71">
                  <c:v>6.6935523824155325</c:v>
                </c:pt>
                <c:pt idx="72">
                  <c:v>6.8853978700072958</c:v>
                </c:pt>
                <c:pt idx="73">
                  <c:v>7.0799209375204555</c:v>
                </c:pt>
                <c:pt idx="74">
                  <c:v>7.2771197473899178</c:v>
                </c:pt>
                <c:pt idx="75">
                  <c:v>7.4769924367741396</c:v>
                </c:pt>
                <c:pt idx="76">
                  <c:v>7.6795371175725222</c:v>
                </c:pt>
                <c:pt idx="77">
                  <c:v>7.8847518764437154</c:v>
                </c:pt>
                <c:pt idx="78">
                  <c:v>8.0926347748232956</c:v>
                </c:pt>
                <c:pt idx="79">
                  <c:v>8.3031838489422398</c:v>
                </c:pt>
                <c:pt idx="80">
                  <c:v>8.5163971098455136</c:v>
                </c:pt>
                <c:pt idx="81">
                  <c:v>8.7322725434106587</c:v>
                </c:pt>
                <c:pt idx="82">
                  <c:v>8.9508081103670634</c:v>
                </c:pt>
                <c:pt idx="83">
                  <c:v>9.1720017463151748</c:v>
                </c:pt>
                <c:pt idx="84">
                  <c:v>9.3958513617458834</c:v>
                </c:pt>
                <c:pt idx="85">
                  <c:v>9.6223548420603606</c:v>
                </c:pt>
                <c:pt idx="86">
                  <c:v>9.8515100475898407</c:v>
                </c:pt>
                <c:pt idx="87">
                  <c:v>10.083314813616255</c:v>
                </c:pt>
                <c:pt idx="88">
                  <c:v>10.317766950392297</c:v>
                </c:pt>
                <c:pt idx="89">
                  <c:v>10.554864243162115</c:v>
                </c:pt>
                <c:pt idx="90">
                  <c:v>10.794604452182625</c:v>
                </c:pt>
                <c:pt idx="91">
                  <c:v>11.036985312744093</c:v>
                </c:pt>
                <c:pt idx="92">
                  <c:v>11.282004535192073</c:v>
                </c:pt>
                <c:pt idx="93">
                  <c:v>11.529659804948665</c:v>
                </c:pt>
                <c:pt idx="94">
                  <c:v>11.779948782534461</c:v>
                </c:pt>
                <c:pt idx="95">
                  <c:v>12.032869103590883</c:v>
                </c:pt>
                <c:pt idx="96">
                  <c:v>12.288418378902122</c:v>
                </c:pt>
                <c:pt idx="97">
                  <c:v>12.546594194417935</c:v>
                </c:pt>
                <c:pt idx="98">
                  <c:v>12.807394111276665</c:v>
                </c:pt>
                <c:pt idx="99">
                  <c:v>13.070815665827752</c:v>
                </c:pt>
                <c:pt idx="100">
                  <c:v>13.336856369655379</c:v>
                </c:pt>
                <c:pt idx="101">
                  <c:v>13.605513709602008</c:v>
                </c:pt>
                <c:pt idx="102">
                  <c:v>15.571996117907277</c:v>
                </c:pt>
              </c:numCache>
            </c:numRef>
          </c:xVal>
          <c:yVal>
            <c:numRef>
              <c:f>Walls!$E$2:$E$1001</c:f>
              <c:numCache>
                <c:formatCode>0.000000</c:formatCode>
                <c:ptCount val="1000"/>
                <c:pt idx="0">
                  <c:v>-1.23</c:v>
                </c:pt>
                <c:pt idx="1">
                  <c:v>5.27</c:v>
                </c:pt>
                <c:pt idx="2">
                  <c:v>6.1623387880473333</c:v>
                </c:pt>
                <c:pt idx="3">
                  <c:v>7.0546691466025031</c:v>
                </c:pt>
                <c:pt idx="4">
                  <c:v>7.9469826462529749</c:v>
                </c:pt>
                <c:pt idx="5">
                  <c:v>8.8392708577454737</c:v>
                </c:pt>
                <c:pt idx="6">
                  <c:v>9.7315253520656064</c:v>
                </c:pt>
                <c:pt idx="7">
                  <c:v>10.623737700517491</c:v>
                </c:pt>
                <c:pt idx="8">
                  <c:v>11.51589947480338</c:v>
                </c:pt>
                <c:pt idx="9">
                  <c:v>12.408002247103271</c:v>
                </c:pt>
                <c:pt idx="10">
                  <c:v>13.300037590154528</c:v>
                </c:pt>
                <c:pt idx="11">
                  <c:v>14.191997077331484</c:v>
                </c:pt>
                <c:pt idx="12">
                  <c:v>15.083872282725048</c:v>
                </c:pt>
                <c:pt idx="13">
                  <c:v>15.975654781222294</c:v>
                </c:pt>
                <c:pt idx="14">
                  <c:v>16.867336148586062</c:v>
                </c:pt>
                <c:pt idx="15">
                  <c:v>17.758907961534522</c:v>
                </c:pt>
                <c:pt idx="16">
                  <c:v>18.65036179782075</c:v>
                </c:pt>
                <c:pt idx="17">
                  <c:v>19.541689236312294</c:v>
                </c:pt>
                <c:pt idx="18">
                  <c:v>20.432881857070718</c:v>
                </c:pt>
                <c:pt idx="19">
                  <c:v>21.323931241431147</c:v>
                </c:pt>
                <c:pt idx="20">
                  <c:v>22.21482897208179</c:v>
                </c:pt>
                <c:pt idx="21">
                  <c:v>23.105566633143454</c:v>
                </c:pt>
                <c:pt idx="22">
                  <c:v>23.996135810249044</c:v>
                </c:pt>
                <c:pt idx="23">
                  <c:v>24.886528090623056</c:v>
                </c:pt>
                <c:pt idx="24">
                  <c:v>25.776735063161041</c:v>
                </c:pt>
                <c:pt idx="25">
                  <c:v>26.666748318509061</c:v>
                </c:pt>
                <c:pt idx="26">
                  <c:v>27.55655944914314</c:v>
                </c:pt>
                <c:pt idx="27">
                  <c:v>28.446160049448665</c:v>
                </c:pt>
                <c:pt idx="28">
                  <c:v>29.335541715799806</c:v>
                </c:pt>
                <c:pt idx="29">
                  <c:v>30.22469604663889</c:v>
                </c:pt>
                <c:pt idx="30">
                  <c:v>31.113614642555781</c:v>
                </c:pt>
                <c:pt idx="31">
                  <c:v>32.002289106367215</c:v>
                </c:pt>
                <c:pt idx="32">
                  <c:v>32.890711043196134</c:v>
                </c:pt>
                <c:pt idx="33">
                  <c:v>33.778872060550938</c:v>
                </c:pt>
                <c:pt idx="34">
                  <c:v>34.666763768404877</c:v>
                </c:pt>
                <c:pt idx="35">
                  <c:v>35.554377779275178</c:v>
                </c:pt>
                <c:pt idx="36">
                  <c:v>36.441705708302351</c:v>
                </c:pt>
                <c:pt idx="37">
                  <c:v>37.328739173329424</c:v>
                </c:pt>
                <c:pt idx="38">
                  <c:v>38.215469794981018</c:v>
                </c:pt>
                <c:pt idx="39">
                  <c:v>39.101889196742604</c:v>
                </c:pt>
                <c:pt idx="40">
                  <c:v>39.987989005039594</c:v>
                </c:pt>
                <c:pt idx="41">
                  <c:v>40.873760849316454</c:v>
                </c:pt>
                <c:pt idx="42">
                  <c:v>41.75919636211573</c:v>
                </c:pt>
                <c:pt idx="43">
                  <c:v>42.644287179157203</c:v>
                </c:pt>
                <c:pt idx="44">
                  <c:v>43.529024939416729</c:v>
                </c:pt>
                <c:pt idx="45">
                  <c:v>44.41340128520541</c:v>
                </c:pt>
                <c:pt idx="46">
                  <c:v>45.297407862248392</c:v>
                </c:pt>
                <c:pt idx="47">
                  <c:v>46.181036319763862</c:v>
                </c:pt>
                <c:pt idx="48">
                  <c:v>47.064278310541965</c:v>
                </c:pt>
                <c:pt idx="49">
                  <c:v>47.947125491023542</c:v>
                </c:pt>
                <c:pt idx="50">
                  <c:v>48.829569521379071</c:v>
                </c:pt>
                <c:pt idx="51">
                  <c:v>49.711602065587343</c:v>
                </c:pt>
                <c:pt idx="52">
                  <c:v>50.593214791514313</c:v>
                </c:pt>
                <c:pt idx="53">
                  <c:v>51.474399370991705</c:v>
                </c:pt>
                <c:pt idx="54">
                  <c:v>52.355147479895791</c:v>
                </c:pt>
                <c:pt idx="55">
                  <c:v>53.235450798225898</c:v>
                </c:pt>
                <c:pt idx="56">
                  <c:v>54.115301010183131</c:v>
                </c:pt>
                <c:pt idx="57">
                  <c:v>54.994689804248864</c:v>
                </c:pt>
                <c:pt idx="58">
                  <c:v>55.873608873263237</c:v>
                </c:pt>
                <c:pt idx="59">
                  <c:v>56.752049914503672</c:v>
                </c:pt>
                <c:pt idx="60">
                  <c:v>57.630004629763306</c:v>
                </c:pt>
                <c:pt idx="61">
                  <c:v>58.50746472542933</c:v>
                </c:pt>
                <c:pt idx="62">
                  <c:v>59.384421912561351</c:v>
                </c:pt>
                <c:pt idx="63">
                  <c:v>60.260867906969764</c:v>
                </c:pt>
                <c:pt idx="64">
                  <c:v>61.136794429293928</c:v>
                </c:pt>
                <c:pt idx="65">
                  <c:v>62.012193205080408</c:v>
                </c:pt>
                <c:pt idx="66">
                  <c:v>62.887055964861091</c:v>
                </c:pt>
                <c:pt idx="67">
                  <c:v>63.761374444231421</c:v>
                </c:pt>
                <c:pt idx="68">
                  <c:v>64.635140383928345</c:v>
                </c:pt>
                <c:pt idx="69">
                  <c:v>65.508345529908397</c:v>
                </c:pt>
                <c:pt idx="70">
                  <c:v>66.380981633425648</c:v>
                </c:pt>
                <c:pt idx="71">
                  <c:v>67.253040451109669</c:v>
                </c:pt>
                <c:pt idx="72">
                  <c:v>68.124513745043359</c:v>
                </c:pt>
                <c:pt idx="73">
                  <c:v>68.995393282840737</c:v>
                </c:pt>
                <c:pt idx="74">
                  <c:v>69.865670837724821</c:v>
                </c:pt>
                <c:pt idx="75">
                  <c:v>70.735338188605169</c:v>
                </c:pt>
                <c:pt idx="76">
                  <c:v>71.604387120155749</c:v>
                </c:pt>
                <c:pt idx="77">
                  <c:v>72.472809422892368</c:v>
                </c:pt>
                <c:pt idx="78">
                  <c:v>73.340596893250307</c:v>
                </c:pt>
                <c:pt idx="79">
                  <c:v>74.207741333661829</c:v>
                </c:pt>
                <c:pt idx="80">
                  <c:v>75.074234552633527</c:v>
                </c:pt>
                <c:pt idx="81">
                  <c:v>75.94006836482383</c:v>
                </c:pt>
                <c:pt idx="82">
                  <c:v>76.805234591120225</c:v>
                </c:pt>
                <c:pt idx="83">
                  <c:v>77.669725058716566</c:v>
                </c:pt>
                <c:pt idx="84">
                  <c:v>78.533531601190319</c:v>
                </c:pt>
                <c:pt idx="85">
                  <c:v>79.396646058579606</c:v>
                </c:pt>
                <c:pt idx="86">
                  <c:v>80.259060277460321</c:v>
                </c:pt>
                <c:pt idx="87">
                  <c:v>81.120766111023258</c:v>
                </c:pt>
                <c:pt idx="88">
                  <c:v>81.981755419150886</c:v>
                </c:pt>
                <c:pt idx="89">
                  <c:v>82.842020068494421</c:v>
                </c:pt>
                <c:pt idx="90">
                  <c:v>83.701551932550501</c:v>
                </c:pt>
                <c:pt idx="91">
                  <c:v>84.560342891738131</c:v>
                </c:pt>
                <c:pt idx="92">
                  <c:v>85.418384833475201</c:v>
                </c:pt>
                <c:pt idx="93">
                  <c:v>86.275669652255246</c:v>
                </c:pt>
                <c:pt idx="94">
                  <c:v>87.13218924972395</c:v>
                </c:pt>
                <c:pt idx="95">
                  <c:v>87.987935534755707</c:v>
                </c:pt>
                <c:pt idx="96">
                  <c:v>88.842900423530011</c:v>
                </c:pt>
                <c:pt idx="97">
                  <c:v>89.697075839607777</c:v>
                </c:pt>
                <c:pt idx="98">
                  <c:v>90.550453714007759</c:v>
                </c:pt>
                <c:pt idx="99">
                  <c:v>91.403025985282653</c:v>
                </c:pt>
                <c:pt idx="100">
                  <c:v>92.254784599595311</c:v>
                </c:pt>
                <c:pt idx="101">
                  <c:v>93.105721510794794</c:v>
                </c:pt>
                <c:pt idx="102">
                  <c:v>99.301118748892279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76-C042-A718-16D1F1939DDA}"/>
            </c:ext>
          </c:extLst>
        </c:ser>
        <c:ser>
          <c:idx val="1"/>
          <c:order val="1"/>
          <c:tx>
            <c:v>WallR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Walls!$F$2:$F$1001</c:f>
              <c:numCache>
                <c:formatCode>0.000000</c:formatCode>
                <c:ptCount val="1000"/>
                <c:pt idx="0">
                  <c:v>10</c:v>
                </c:pt>
                <c:pt idx="1">
                  <c:v>10</c:v>
                </c:pt>
                <c:pt idx="2">
                  <c:v>10.001324078892139</c:v>
                </c:pt>
                <c:pt idx="3">
                  <c:v>10.005296303060618</c:v>
                </c:pt>
                <c:pt idx="4">
                  <c:v>10.011916634981731</c:v>
                </c:pt>
                <c:pt idx="5">
                  <c:v>10.021185012116462</c:v>
                </c:pt>
                <c:pt idx="6">
                  <c:v>10.033101346910883</c:v>
                </c:pt>
                <c:pt idx="7">
                  <c:v>10.047665526797232</c:v>
                </c:pt>
                <c:pt idx="8">
                  <c:v>10.064877414194655</c:v>
                </c:pt>
                <c:pt idx="9">
                  <c:v>10.084736846510907</c:v>
                </c:pt>
                <c:pt idx="10">
                  <c:v>10.107243636143437</c:v>
                </c:pt>
                <c:pt idx="11">
                  <c:v>10.132397570481601</c:v>
                </c:pt>
                <c:pt idx="12">
                  <c:v>10.160198411908368</c:v>
                </c:pt>
                <c:pt idx="13">
                  <c:v>10.190645897802597</c:v>
                </c:pt>
                <c:pt idx="14">
                  <c:v>10.223739740541646</c:v>
                </c:pt>
                <c:pt idx="15">
                  <c:v>10.259479627504106</c:v>
                </c:pt>
                <c:pt idx="16">
                  <c:v>10.29786522107247</c:v>
                </c:pt>
                <c:pt idx="17">
                  <c:v>10.338896158636658</c:v>
                </c:pt>
                <c:pt idx="18">
                  <c:v>10.382572052597311</c:v>
                </c:pt>
                <c:pt idx="19">
                  <c:v>10.428892490369492</c:v>
                </c:pt>
                <c:pt idx="20">
                  <c:v>10.477857034386318</c:v>
                </c:pt>
                <c:pt idx="21">
                  <c:v>10.529465222103624</c:v>
                </c:pt>
                <c:pt idx="22">
                  <c:v>10.583716566003716</c:v>
                </c:pt>
                <c:pt idx="23">
                  <c:v>10.640610553600538</c:v>
                </c:pt>
                <c:pt idx="24">
                  <c:v>10.700146647444114</c:v>
                </c:pt>
                <c:pt idx="25">
                  <c:v>10.762324285125828</c:v>
                </c:pt>
                <c:pt idx="26">
                  <c:v>10.827142879283713</c:v>
                </c:pt>
                <c:pt idx="27">
                  <c:v>10.894601817607793</c:v>
                </c:pt>
                <c:pt idx="28">
                  <c:v>10.964700462846281</c:v>
                </c:pt>
                <c:pt idx="29">
                  <c:v>11.037438152811148</c:v>
                </c:pt>
                <c:pt idx="30">
                  <c:v>11.112814200384719</c:v>
                </c:pt>
                <c:pt idx="31">
                  <c:v>11.190827893526034</c:v>
                </c:pt>
                <c:pt idx="32">
                  <c:v>11.271478495277506</c:v>
                </c:pt>
                <c:pt idx="33">
                  <c:v>11.354765243771965</c:v>
                </c:pt>
                <c:pt idx="34">
                  <c:v>11.44068735223982</c:v>
                </c:pt>
                <c:pt idx="35">
                  <c:v>11.529244009016622</c:v>
                </c:pt>
                <c:pt idx="36">
                  <c:v>11.620434377550509</c:v>
                </c:pt>
                <c:pt idx="37">
                  <c:v>11.714257596410278</c:v>
                </c:pt>
                <c:pt idx="38">
                  <c:v>11.81071277929334</c:v>
                </c:pt>
                <c:pt idx="39">
                  <c:v>11.90979901503448</c:v>
                </c:pt>
                <c:pt idx="40">
                  <c:v>12.011515367613868</c:v>
                </c:pt>
                <c:pt idx="41">
                  <c:v>12.11586087616655</c:v>
                </c:pt>
                <c:pt idx="42">
                  <c:v>12.222834554990982</c:v>
                </c:pt>
                <c:pt idx="43">
                  <c:v>12.332435393558683</c:v>
                </c:pt>
                <c:pt idx="44">
                  <c:v>12.444662356523622</c:v>
                </c:pt>
                <c:pt idx="45">
                  <c:v>12.559514383732107</c:v>
                </c:pt>
                <c:pt idx="46">
                  <c:v>12.676990390232561</c:v>
                </c:pt>
                <c:pt idx="47">
                  <c:v>12.797089266286207</c:v>
                </c:pt>
                <c:pt idx="48">
                  <c:v>12.919809877377077</c:v>
                </c:pt>
                <c:pt idx="49">
                  <c:v>13.045151064223091</c:v>
                </c:pt>
                <c:pt idx="50">
                  <c:v>13.173111642786751</c:v>
                </c:pt>
                <c:pt idx="51">
                  <c:v>13.303690404286442</c:v>
                </c:pt>
                <c:pt idx="52">
                  <c:v>13.436886115207869</c:v>
                </c:pt>
                <c:pt idx="53">
                  <c:v>13.572697517315703</c:v>
                </c:pt>
                <c:pt idx="54">
                  <c:v>13.711123327665518</c:v>
                </c:pt>
                <c:pt idx="55">
                  <c:v>13.85216223861562</c:v>
                </c:pt>
                <c:pt idx="56">
                  <c:v>13.995812917839828</c:v>
                </c:pt>
                <c:pt idx="57">
                  <c:v>14.142074008339819</c:v>
                </c:pt>
                <c:pt idx="58">
                  <c:v>14.290944128457852</c:v>
                </c:pt>
                <c:pt idx="59">
                  <c:v>14.442421871890076</c:v>
                </c:pt>
                <c:pt idx="60">
                  <c:v>14.596505807699657</c:v>
                </c:pt>
                <c:pt idx="61">
                  <c:v>14.753194480330251</c:v>
                </c:pt>
                <c:pt idx="62">
                  <c:v>14.912486409619987</c:v>
                </c:pt>
                <c:pt idx="63">
                  <c:v>15.074380090815112</c:v>
                </c:pt>
                <c:pt idx="64">
                  <c:v>15.23887399458448</c:v>
                </c:pt>
                <c:pt idx="65">
                  <c:v>15.405966567033886</c:v>
                </c:pt>
                <c:pt idx="66">
                  <c:v>15.575656229720835</c:v>
                </c:pt>
                <c:pt idx="67">
                  <c:v>15.747941379669157</c:v>
                </c:pt>
                <c:pt idx="68">
                  <c:v>15.92282038938464</c:v>
                </c:pt>
                <c:pt idx="69">
                  <c:v>16.100291606869973</c:v>
                </c:pt>
                <c:pt idx="70">
                  <c:v>16.280353355640557</c:v>
                </c:pt>
                <c:pt idx="71">
                  <c:v>16.463003934740243</c:v>
                </c:pt>
                <c:pt idx="72">
                  <c:v>16.648241618757595</c:v>
                </c:pt>
                <c:pt idx="73">
                  <c:v>16.836064657841916</c:v>
                </c:pt>
                <c:pt idx="74">
                  <c:v>17.02647127772002</c:v>
                </c:pt>
                <c:pt idx="75">
                  <c:v>17.21945967971277</c:v>
                </c:pt>
                <c:pt idx="76">
                  <c:v>17.41502804075219</c:v>
                </c:pt>
                <c:pt idx="77">
                  <c:v>17.61317451339886</c:v>
                </c:pt>
                <c:pt idx="78">
                  <c:v>17.813897225859023</c:v>
                </c:pt>
                <c:pt idx="79">
                  <c:v>18.017194282002379</c:v>
                </c:pt>
                <c:pt idx="80">
                  <c:v>18.223063761380274</c:v>
                </c:pt>
                <c:pt idx="81">
                  <c:v>18.431503719243381</c:v>
                </c:pt>
                <c:pt idx="82">
                  <c:v>18.642512186560452</c:v>
                </c:pt>
                <c:pt idx="83">
                  <c:v>18.856087170036801</c:v>
                </c:pt>
                <c:pt idx="84">
                  <c:v>19.07222665213294</c:v>
                </c:pt>
                <c:pt idx="85">
                  <c:v>19.290928591083969</c:v>
                </c:pt>
                <c:pt idx="86">
                  <c:v>19.512190920918556</c:v>
                </c:pt>
                <c:pt idx="87">
                  <c:v>19.736011551478839</c:v>
                </c:pt>
                <c:pt idx="88">
                  <c:v>19.962388368439633</c:v>
                </c:pt>
                <c:pt idx="89">
                  <c:v>20.191319233328898</c:v>
                </c:pt>
                <c:pt idx="90">
                  <c:v>20.422801983547629</c:v>
                </c:pt>
                <c:pt idx="91">
                  <c:v>20.656834432390497</c:v>
                </c:pt>
                <c:pt idx="92">
                  <c:v>20.893414369066363</c:v>
                </c:pt>
                <c:pt idx="93">
                  <c:v>21.132539558719088</c:v>
                </c:pt>
                <c:pt idx="94">
                  <c:v>21.374207742449016</c:v>
                </c:pt>
                <c:pt idx="95">
                  <c:v>21.61841663733378</c:v>
                </c:pt>
                <c:pt idx="96">
                  <c:v>21.865163936450358</c:v>
                </c:pt>
                <c:pt idx="97">
                  <c:v>22.114447308896615</c:v>
                </c:pt>
                <c:pt idx="98">
                  <c:v>22.36626439981319</c:v>
                </c:pt>
                <c:pt idx="99">
                  <c:v>22.620612830406117</c:v>
                </c:pt>
                <c:pt idx="100">
                  <c:v>22.877490197968996</c:v>
                </c:pt>
                <c:pt idx="101">
                  <c:v>23.136894075905843</c:v>
                </c:pt>
                <c:pt idx="102">
                  <c:v>25.103376484211115</c:v>
                </c:pt>
              </c:numCache>
            </c:numRef>
          </c:xVal>
          <c:yVal>
            <c:numRef>
              <c:f>Walls!$G$2:$G$1001</c:f>
              <c:numCache>
                <c:formatCode>0.000000</c:formatCode>
                <c:ptCount val="1000"/>
                <c:pt idx="0">
                  <c:v>-1.23</c:v>
                </c:pt>
                <c:pt idx="1">
                  <c:v>5.27</c:v>
                </c:pt>
                <c:pt idx="2">
                  <c:v>6.1316036401570688</c:v>
                </c:pt>
                <c:pt idx="3">
                  <c:v>6.993199141162024</c:v>
                </c:pt>
                <c:pt idx="4">
                  <c:v>7.8547783639396389</c:v>
                </c:pt>
                <c:pt idx="5">
                  <c:v>8.7163331695684576</c:v>
                </c:pt>
                <c:pt idx="6">
                  <c:v>9.5778554193576859</c:v>
                </c:pt>
                <c:pt idx="7">
                  <c:v>10.439336974924064</c:v>
                </c:pt>
                <c:pt idx="8">
                  <c:v>11.30076969826875</c:v>
                </c:pt>
                <c:pt idx="9">
                  <c:v>12.162145451854199</c:v>
                </c:pt>
                <c:pt idx="10">
                  <c:v>13.023456098681033</c:v>
                </c:pt>
                <c:pt idx="11">
                  <c:v>13.884693502364904</c:v>
                </c:pt>
                <c:pt idx="12">
                  <c:v>14.745849527213361</c:v>
                </c:pt>
                <c:pt idx="13">
                  <c:v>15.606916038302685</c:v>
                </c:pt>
                <c:pt idx="14">
                  <c:v>16.467884901554768</c:v>
                </c:pt>
                <c:pt idx="15">
                  <c:v>17.32874798381393</c:v>
                </c:pt>
                <c:pt idx="16">
                  <c:v>18.189497152923739</c:v>
                </c:pt>
                <c:pt idx="17">
                  <c:v>19.05012427780386</c:v>
                </c:pt>
                <c:pt idx="18">
                  <c:v>19.91062122852685</c:v>
                </c:pt>
                <c:pt idx="19">
                  <c:v>20.770979876394946</c:v>
                </c:pt>
                <c:pt idx="20">
                  <c:v>21.631192094016882</c:v>
                </c:pt>
                <c:pt idx="21">
                  <c:v>22.491249755384629</c:v>
                </c:pt>
                <c:pt idx="22">
                  <c:v>23.351144735950196</c:v>
                </c:pt>
                <c:pt idx="23">
                  <c:v>24.210868912702345</c:v>
                </c:pt>
                <c:pt idx="24">
                  <c:v>25.070414164243346</c:v>
                </c:pt>
                <c:pt idx="25">
                  <c:v>25.929772370865667</c:v>
                </c:pt>
                <c:pt idx="26">
                  <c:v>26.788935414628742</c:v>
                </c:pt>
                <c:pt idx="27">
                  <c:v>27.647895179435579</c:v>
                </c:pt>
                <c:pt idx="28">
                  <c:v>28.50664355110947</c:v>
                </c:pt>
                <c:pt idx="29">
                  <c:v>29.365172417470642</c:v>
                </c:pt>
                <c:pt idx="30">
                  <c:v>30.223473668412872</c:v>
                </c:pt>
                <c:pt idx="31">
                  <c:v>31.081539195980135</c:v>
                </c:pt>
                <c:pt idx="32">
                  <c:v>31.939360894443144</c:v>
                </c:pt>
                <c:pt idx="33">
                  <c:v>32.796930660375949</c:v>
                </c:pt>
                <c:pt idx="34">
                  <c:v>33.65424039273249</c:v>
                </c:pt>
                <c:pt idx="35">
                  <c:v>34.511281992923138</c:v>
                </c:pt>
                <c:pt idx="36">
                  <c:v>35.368047364891133</c:v>
                </c:pt>
                <c:pt idx="37">
                  <c:v>36.224528415189177</c:v>
                </c:pt>
                <c:pt idx="38">
                  <c:v>37.08071705305575</c:v>
                </c:pt>
                <c:pt idx="39">
                  <c:v>37.936605190491647</c:v>
                </c:pt>
                <c:pt idx="40">
                  <c:v>38.792184742336332</c:v>
                </c:pt>
                <c:pt idx="41">
                  <c:v>39.647447626344345</c:v>
                </c:pt>
                <c:pt idx="42">
                  <c:v>40.502385763261628</c:v>
                </c:pt>
                <c:pt idx="43">
                  <c:v>41.356991076901849</c:v>
                </c:pt>
                <c:pt idx="44">
                  <c:v>42.211255494222669</c:v>
                </c:pt>
                <c:pt idx="45">
                  <c:v>43.065170945402073</c:v>
                </c:pt>
                <c:pt idx="46">
                  <c:v>43.918729363914551</c:v>
                </c:pt>
                <c:pt idx="47">
                  <c:v>44.771922686607297</c:v>
                </c:pt>
                <c:pt idx="48">
                  <c:v>45.624742853776368</c:v>
                </c:pt>
                <c:pt idx="49">
                  <c:v>46.477181809242893</c:v>
                </c:pt>
                <c:pt idx="50">
                  <c:v>47.329231500429088</c:v>
                </c:pt>
                <c:pt idx="51">
                  <c:v>48.180883878434358</c:v>
                </c:pt>
                <c:pt idx="52">
                  <c:v>49.032130898111362</c:v>
                </c:pt>
                <c:pt idx="53">
                  <c:v>49.882964518141918</c:v>
                </c:pt>
                <c:pt idx="54">
                  <c:v>50.73337670111313</c:v>
                </c:pt>
                <c:pt idx="55">
                  <c:v>51.583359413593101</c:v>
                </c:pt>
                <c:pt idx="56">
                  <c:v>52.432904626207034</c:v>
                </c:pt>
                <c:pt idx="57">
                  <c:v>53.282004313712918</c:v>
                </c:pt>
                <c:pt idx="58">
                  <c:v>54.130650455077415</c:v>
                </c:pt>
                <c:pt idx="59">
                  <c:v>54.978835033551633</c:v>
                </c:pt>
                <c:pt idx="60">
                  <c:v>55.826550036746852</c:v>
                </c:pt>
                <c:pt idx="61">
                  <c:v>56.673787456710158</c:v>
                </c:pt>
                <c:pt idx="62">
                  <c:v>57.520539290000158</c:v>
                </c:pt>
                <c:pt idx="63">
                  <c:v>58.366797537762579</c:v>
                </c:pt>
                <c:pt idx="64">
                  <c:v>59.212554205805787</c:v>
                </c:pt>
                <c:pt idx="65">
                  <c:v>60.057801304676332</c:v>
                </c:pt>
                <c:pt idx="66">
                  <c:v>60.902530849734404</c:v>
                </c:pt>
                <c:pt idx="67">
                  <c:v>61.746734861229314</c:v>
                </c:pt>
                <c:pt idx="68">
                  <c:v>62.590405364374803</c:v>
                </c:pt>
                <c:pt idx="69">
                  <c:v>63.433534389424409</c:v>
                </c:pt>
                <c:pt idx="70">
                  <c:v>64.276113971746753</c:v>
                </c:pt>
                <c:pt idx="71">
                  <c:v>65.118136151900785</c:v>
                </c:pt>
                <c:pt idx="72">
                  <c:v>65.959592975710976</c:v>
                </c:pt>
                <c:pt idx="73">
                  <c:v>66.800476494342377</c:v>
                </c:pt>
                <c:pt idx="74">
                  <c:v>67.640778764375881</c:v>
                </c:pt>
                <c:pt idx="75">
                  <c:v>68.480491847883044</c:v>
                </c:pt>
                <c:pt idx="76">
                  <c:v>69.319607812501246</c:v>
                </c:pt>
                <c:pt idx="77">
                  <c:v>70.15811873150858</c:v>
                </c:pt>
                <c:pt idx="78">
                  <c:v>70.996016683898659</c:v>
                </c:pt>
                <c:pt idx="79">
                  <c:v>71.833293754455511</c:v>
                </c:pt>
                <c:pt idx="80">
                  <c:v>72.669942033828335</c:v>
                </c:pt>
                <c:pt idx="81">
                  <c:v>73.505953618606213</c:v>
                </c:pt>
                <c:pt idx="82">
                  <c:v>74.341320611392817</c:v>
                </c:pt>
                <c:pt idx="83">
                  <c:v>75.176035120880883</c:v>
                </c:pt>
                <c:pt idx="84">
                  <c:v>76.010089261926922</c:v>
                </c:pt>
                <c:pt idx="85">
                  <c:v>76.843475155625569</c:v>
                </c:pt>
                <c:pt idx="86">
                  <c:v>77.676184929384078</c:v>
                </c:pt>
                <c:pt idx="87">
                  <c:v>78.508210716996729</c:v>
                </c:pt>
                <c:pt idx="88">
                  <c:v>79.339544658719035</c:v>
                </c:pt>
                <c:pt idx="89">
                  <c:v>80.170178901342041</c:v>
                </c:pt>
                <c:pt idx="90">
                  <c:v>81.000105598266515</c:v>
                </c:pt>
                <c:pt idx="91">
                  <c:v>81.829316909577116</c:v>
                </c:pt>
                <c:pt idx="92">
                  <c:v>82.657805002116348</c:v>
                </c:pt>
                <c:pt idx="93">
                  <c:v>83.485562049558638</c:v>
                </c:pt>
                <c:pt idx="94">
                  <c:v>84.31258023248418</c:v>
                </c:pt>
                <c:pt idx="95">
                  <c:v>85.138851738452985</c:v>
                </c:pt>
                <c:pt idx="96">
                  <c:v>85.964368762078479</c:v>
                </c:pt>
                <c:pt idx="97">
                  <c:v>86.789123505101315</c:v>
                </c:pt>
                <c:pt idx="98">
                  <c:v>87.613108176463072</c:v>
                </c:pt>
                <c:pt idx="99">
                  <c:v>88.436314992379778</c:v>
                </c:pt>
                <c:pt idx="100">
                  <c:v>89.258736176415539</c:v>
                </c:pt>
                <c:pt idx="101">
                  <c:v>90.080363959555925</c:v>
                </c:pt>
                <c:pt idx="102">
                  <c:v>96.275761197653409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76-C042-A718-16D1F1939DDA}"/>
            </c:ext>
          </c:extLst>
        </c:ser>
        <c:ser>
          <c:idx val="2"/>
          <c:order val="2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Grid!$D$2:$D$52</c:f>
              <c:numCache>
                <c:formatCode>0.000000</c:formatCode>
                <c:ptCount val="51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0.8009202786932974</c:v>
                </c:pt>
                <c:pt idx="4">
                  <c:v>0.81208153758626622</c:v>
                </c:pt>
                <c:pt idx="5">
                  <c:v>0.83871721981682867</c:v>
                </c:pt>
                <c:pt idx="6">
                  <c:v>0.878330246585449</c:v>
                </c:pt>
                <c:pt idx="7">
                  <c:v>0.93100185159227067</c:v>
                </c:pt>
                <c:pt idx="8">
                  <c:v>0.99732401818573635</c:v>
                </c:pt>
                <c:pt idx="9">
                  <c:v>1.0815692779489723</c:v>
                </c:pt>
                <c:pt idx="10">
                  <c:v>1.1735990826995248</c:v>
                </c:pt>
                <c:pt idx="11">
                  <c:v>1.2806247232327905</c:v>
                </c:pt>
                <c:pt idx="12">
                  <c:v>1.4007781553796121</c:v>
                </c:pt>
                <c:pt idx="13">
                  <c:v>1.5371575569622564</c:v>
                </c:pt>
                <c:pt idx="14">
                  <c:v>1.6866730990426504</c:v>
                </c:pt>
                <c:pt idx="15">
                  <c:v>1.8529418180759762</c:v>
                </c:pt>
                <c:pt idx="16">
                  <c:v>2.0274754163107787</c:v>
                </c:pt>
                <c:pt idx="17">
                  <c:v>2.2212878086431829</c:v>
                </c:pt>
                <c:pt idx="18">
                  <c:v>2.4239706636326446</c:v>
                </c:pt>
                <c:pt idx="19">
                  <c:v>2.642369965971227</c:v>
                </c:pt>
                <c:pt idx="20">
                  <c:v>2.881672492577934</c:v>
                </c:pt>
                <c:pt idx="21">
                  <c:v>3.1253965249723592</c:v>
                </c:pt>
                <c:pt idx="22">
                  <c:v>3.3825522395695771</c:v>
                </c:pt>
                <c:pt idx="23">
                  <c:v>3.6566297018828777</c:v>
                </c:pt>
                <c:pt idx="24">
                  <c:v>3.9305070439802989</c:v>
                </c:pt>
                <c:pt idx="25">
                  <c:v>4.2444753281426415</c:v>
                </c:pt>
                <c:pt idx="26">
                  <c:v>4.5604881230939895</c:v>
                </c:pt>
                <c:pt idx="27">
                  <c:v>4.8768847744511845</c:v>
                </c:pt>
                <c:pt idx="28">
                  <c:v>5.2303296457632769</c:v>
                </c:pt>
                <c:pt idx="29">
                  <c:v>5.5838540126540579</c:v>
                </c:pt>
                <c:pt idx="30">
                  <c:v>5.9545863562108821</c:v>
                </c:pt>
                <c:pt idx="31">
                  <c:v>6.3390241328969523</c:v>
                </c:pt>
                <c:pt idx="32">
                  <c:v>6.7381562248326645</c:v>
                </c:pt>
                <c:pt idx="33">
                  <c:v>7.1478999144613908</c:v>
                </c:pt>
                <c:pt idx="34">
                  <c:v>7.5690062042649515</c:v>
                </c:pt>
                <c:pt idx="35">
                  <c:v>8.017886359722695</c:v>
                </c:pt>
                <c:pt idx="36">
                  <c:v>8.4626944718939399</c:v>
                </c:pt>
                <c:pt idx="37">
                  <c:v>8.9170908905372244</c:v>
                </c:pt>
                <c:pt idx="38">
                  <c:v>9.3964728360820686</c:v>
                </c:pt>
                <c:pt idx="39">
                  <c:v>9.8980973384753383</c:v>
                </c:pt>
                <c:pt idx="40">
                  <c:v>10.386897581100868</c:v>
                </c:pt>
                <c:pt idx="41">
                  <c:v>10.926243897634038</c:v>
                </c:pt>
                <c:pt idx="42">
                  <c:v>11.447811790302239</c:v>
                </c:pt>
                <c:pt idx="43">
                  <c:v>11.986354122322894</c:v>
                </c:pt>
                <c:pt idx="44">
                  <c:v>12.571759398392828</c:v>
                </c:pt>
                <c:pt idx="45">
                  <c:v>13.131321689044569</c:v>
                </c:pt>
                <c:pt idx="46">
                  <c:v>13.719828597940023</c:v>
                </c:pt>
                <c:pt idx="47">
                  <c:v>14.315693130847706</c:v>
                </c:pt>
                <c:pt idx="48">
                  <c:v>14.926766011492417</c:v>
                </c:pt>
                <c:pt idx="49">
                  <c:v>15.531837521740192</c:v>
                </c:pt>
                <c:pt idx="50">
                  <c:v>16.135396353212347</c:v>
                </c:pt>
              </c:numCache>
            </c:numRef>
          </c:xVal>
          <c:yVal>
            <c:numRef>
              <c:f>Grid!$E$2:$E$52</c:f>
              <c:numCache>
                <c:formatCode>0.000000</c:formatCode>
                <c:ptCount val="51"/>
                <c:pt idx="0">
                  <c:v>0</c:v>
                </c:pt>
                <c:pt idx="1">
                  <c:v>1.9899999999999998</c:v>
                </c:pt>
                <c:pt idx="2">
                  <c:v>4</c:v>
                </c:pt>
                <c:pt idx="3">
                  <c:v>5.9999992265630127</c:v>
                </c:pt>
                <c:pt idx="4">
                  <c:v>7.9149632098370146</c:v>
                </c:pt>
                <c:pt idx="5">
                  <c:v>10.004788937714181</c:v>
                </c:pt>
                <c:pt idx="6">
                  <c:v>12.004392624114674</c:v>
                </c:pt>
                <c:pt idx="7">
                  <c:v>13.978686314796565</c:v>
                </c:pt>
                <c:pt idx="8">
                  <c:v>15.957571377530636</c:v>
                </c:pt>
                <c:pt idx="9">
                  <c:v>18.035860127702342</c:v>
                </c:pt>
                <c:pt idx="10">
                  <c:v>19.973672408100327</c:v>
                </c:pt>
                <c:pt idx="11">
                  <c:v>21.945766570991324</c:v>
                </c:pt>
                <c:pt idx="12">
                  <c:v>23.912095175362182</c:v>
                </c:pt>
                <c:pt idx="13">
                  <c:v>25.91745909068473</c:v>
                </c:pt>
                <c:pt idx="14">
                  <c:v>27.911858548474619</c:v>
                </c:pt>
                <c:pt idx="15">
                  <c:v>29.940050517859767</c:v>
                </c:pt>
                <c:pt idx="16">
                  <c:v>31.902300005236672</c:v>
                </c:pt>
                <c:pt idx="17">
                  <c:v>33.923022617353652</c:v>
                </c:pt>
                <c:pt idx="18">
                  <c:v>35.892617596426007</c:v>
                </c:pt>
                <c:pt idx="19">
                  <c:v>37.880653269972697</c:v>
                </c:pt>
                <c:pt idx="20">
                  <c:v>39.926702242760058</c:v>
                </c:pt>
                <c:pt idx="21">
                  <c:v>41.891640744934392</c:v>
                </c:pt>
                <c:pt idx="22">
                  <c:v>43.854866574976285</c:v>
                </c:pt>
                <c:pt idx="23">
                  <c:v>45.841041411076148</c:v>
                </c:pt>
                <c:pt idx="24">
                  <c:v>47.731300115989598</c:v>
                </c:pt>
                <c:pt idx="25">
                  <c:v>49.797578158510831</c:v>
                </c:pt>
                <c:pt idx="26">
                  <c:v>51.782576820344346</c:v>
                </c:pt>
                <c:pt idx="27">
                  <c:v>53.68646215463464</c:v>
                </c:pt>
                <c:pt idx="28">
                  <c:v>55.726059779432887</c:v>
                </c:pt>
                <c:pt idx="29">
                  <c:v>57.684402173474723</c:v>
                </c:pt>
                <c:pt idx="30">
                  <c:v>59.659912564106634</c:v>
                </c:pt>
                <c:pt idx="31">
                  <c:v>61.632801656253093</c:v>
                </c:pt>
                <c:pt idx="32">
                  <c:v>63.607871828471133</c:v>
                </c:pt>
                <c:pt idx="33">
                  <c:v>65.565445378396049</c:v>
                </c:pt>
                <c:pt idx="34">
                  <c:v>67.510375686395491</c:v>
                </c:pt>
                <c:pt idx="35">
                  <c:v>69.515746943168679</c:v>
                </c:pt>
                <c:pt idx="36">
                  <c:v>71.440001504911208</c:v>
                </c:pt>
                <c:pt idx="37">
                  <c:v>73.346597745348163</c:v>
                </c:pt>
                <c:pt idx="38">
                  <c:v>75.298590758742293</c:v>
                </c:pt>
                <c:pt idx="39">
                  <c:v>77.281109478105293</c:v>
                </c:pt>
                <c:pt idx="40">
                  <c:v>79.158517329860686</c:v>
                </c:pt>
                <c:pt idx="41">
                  <c:v>81.172546069517679</c:v>
                </c:pt>
                <c:pt idx="42">
                  <c:v>83.067058437486651</c:v>
                </c:pt>
                <c:pt idx="43">
                  <c:v>84.9724079796745</c:v>
                </c:pt>
                <c:pt idx="44">
                  <c:v>86.989158169853283</c:v>
                </c:pt>
                <c:pt idx="45">
                  <c:v>88.867581810091252</c:v>
                </c:pt>
                <c:pt idx="46">
                  <c:v>90.794721719433724</c:v>
                </c:pt>
                <c:pt idx="47">
                  <c:v>92.698653102503457</c:v>
                </c:pt>
                <c:pt idx="48">
                  <c:v>94.62400758818454</c:v>
                </c:pt>
                <c:pt idx="49">
                  <c:v>96.530283661445296</c:v>
                </c:pt>
                <c:pt idx="50">
                  <c:v>98.431794044522903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76-C042-A718-16D1F1939DDA}"/>
            </c:ext>
          </c:extLst>
        </c:ser>
        <c:ser>
          <c:idx val="3"/>
          <c:order val="3"/>
          <c:tx>
            <c:v>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Grid!$F$2:$F$52</c:f>
              <c:numCache>
                <c:formatCode>0.000000</c:formatCode>
                <c:ptCount val="51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1.8008983410186943</c:v>
                </c:pt>
                <c:pt idx="4">
                  <c:v>1.8124463763350036</c:v>
                </c:pt>
                <c:pt idx="5">
                  <c:v>1.8381164623127688</c:v>
                </c:pt>
                <c:pt idx="6">
                  <c:v>1.8782519875561547</c:v>
                </c:pt>
                <c:pt idx="7">
                  <c:v>1.9302512738970563</c:v>
                </c:pt>
                <c:pt idx="8">
                  <c:v>1.9972676213473051</c:v>
                </c:pt>
                <c:pt idx="9">
                  <c:v>2.0798964145423042</c:v>
                </c:pt>
                <c:pt idx="10">
                  <c:v>2.1718419706730288</c:v>
                </c:pt>
                <c:pt idx="11">
                  <c:v>2.2791160628405009</c:v>
                </c:pt>
                <c:pt idx="12">
                  <c:v>2.3957727334413903</c:v>
                </c:pt>
                <c:pt idx="13">
                  <c:v>2.5318595458092545</c:v>
                </c:pt>
                <c:pt idx="14">
                  <c:v>2.6807415485409365</c:v>
                </c:pt>
                <c:pt idx="15">
                  <c:v>2.844650334496805</c:v>
                </c:pt>
                <c:pt idx="16">
                  <c:v>3.0165407378291889</c:v>
                </c:pt>
                <c:pt idx="17">
                  <c:v>3.2118426332942818</c:v>
                </c:pt>
                <c:pt idx="18">
                  <c:v>3.4126515887781466</c:v>
                </c:pt>
                <c:pt idx="19">
                  <c:v>3.6312647596828924</c:v>
                </c:pt>
                <c:pt idx="20">
                  <c:v>3.8690981522286165</c:v>
                </c:pt>
                <c:pt idx="21">
                  <c:v>4.1087498307759915</c:v>
                </c:pt>
                <c:pt idx="22">
                  <c:v>4.3647996925247412</c:v>
                </c:pt>
                <c:pt idx="23">
                  <c:v>4.6356465764833388</c:v>
                </c:pt>
                <c:pt idx="24">
                  <c:v>4.9141515607252018</c:v>
                </c:pt>
                <c:pt idx="25">
                  <c:v>5.2240337821586991</c:v>
                </c:pt>
                <c:pt idx="26">
                  <c:v>5.5380833291382601</c:v>
                </c:pt>
                <c:pt idx="27">
                  <c:v>5.8524446518296145</c:v>
                </c:pt>
                <c:pt idx="28">
                  <c:v>6.2011256486767365</c:v>
                </c:pt>
                <c:pt idx="29">
                  <c:v>6.5550353997876414</c:v>
                </c:pt>
                <c:pt idx="30">
                  <c:v>6.9272027970330328</c:v>
                </c:pt>
                <c:pt idx="31">
                  <c:v>7.3093704023976329</c:v>
                </c:pt>
                <c:pt idx="32">
                  <c:v>7.7111764494441672</c:v>
                </c:pt>
                <c:pt idx="33">
                  <c:v>8.1196848500554211</c:v>
                </c:pt>
                <c:pt idx="34">
                  <c:v>8.5320177416715524</c:v>
                </c:pt>
                <c:pt idx="35">
                  <c:v>8.9782654339897476</c:v>
                </c:pt>
                <c:pt idx="36">
                  <c:v>9.4283640775779531</c:v>
                </c:pt>
                <c:pt idx="37">
                  <c:v>9.8813802790498926</c:v>
                </c:pt>
                <c:pt idx="38">
                  <c:v>10.355729836828573</c:v>
                </c:pt>
                <c:pt idx="39">
                  <c:v>10.852093473251671</c:v>
                </c:pt>
                <c:pt idx="40">
                  <c:v>11.349461868239928</c:v>
                </c:pt>
                <c:pt idx="41">
                  <c:v>11.876922848184506</c:v>
                </c:pt>
                <c:pt idx="42">
                  <c:v>12.406211242618383</c:v>
                </c:pt>
                <c:pt idx="43">
                  <c:v>12.943281388658761</c:v>
                </c:pt>
                <c:pt idx="44">
                  <c:v>13.500394314911034</c:v>
                </c:pt>
                <c:pt idx="45">
                  <c:v>14.069365707875988</c:v>
                </c:pt>
                <c:pt idx="46">
                  <c:v>14.660399765999387</c:v>
                </c:pt>
                <c:pt idx="47">
                  <c:v>15.257465337349458</c:v>
                </c:pt>
                <c:pt idx="48">
                  <c:v>15.867001491985043</c:v>
                </c:pt>
                <c:pt idx="49">
                  <c:v>16.476611038559678</c:v>
                </c:pt>
                <c:pt idx="50">
                  <c:v>17.078657191256216</c:v>
                </c:pt>
              </c:numCache>
            </c:numRef>
          </c:xVal>
          <c:yVal>
            <c:numRef>
              <c:f>Grid!$G$2:$G$52</c:f>
              <c:numCache>
                <c:formatCode>0.000000</c:formatCode>
                <c:ptCount val="51"/>
                <c:pt idx="0">
                  <c:v>0</c:v>
                </c:pt>
                <c:pt idx="1">
                  <c:v>1.9899999999999998</c:v>
                </c:pt>
                <c:pt idx="2">
                  <c:v>4</c:v>
                </c:pt>
                <c:pt idx="3">
                  <c:v>5.9899992527618782</c:v>
                </c:pt>
                <c:pt idx="4">
                  <c:v>7.9499614642181262</c:v>
                </c:pt>
                <c:pt idx="5">
                  <c:v>9.9597934741315068</c:v>
                </c:pt>
                <c:pt idx="6">
                  <c:v>11.989392484019188</c:v>
                </c:pt>
                <c:pt idx="7">
                  <c:v>13.938695333977865</c:v>
                </c:pt>
                <c:pt idx="8">
                  <c:v>15.937568214700608</c:v>
                </c:pt>
                <c:pt idx="9">
                  <c:v>17.975889864104015</c:v>
                </c:pt>
                <c:pt idx="10">
                  <c:v>19.913706118540468</c:v>
                </c:pt>
                <c:pt idx="11">
                  <c:v>21.89079409947438</c:v>
                </c:pt>
                <c:pt idx="12">
                  <c:v>23.802234069578326</c:v>
                </c:pt>
                <c:pt idx="13">
                  <c:v>25.807617833571168</c:v>
                </c:pt>
                <c:pt idx="14">
                  <c:v>27.797050740943554</c:v>
                </c:pt>
                <c:pt idx="15">
                  <c:v>29.800352408509632</c:v>
                </c:pt>
                <c:pt idx="16">
                  <c:v>31.737738369993263</c:v>
                </c:pt>
                <c:pt idx="17">
                  <c:v>33.778409703424558</c:v>
                </c:pt>
                <c:pt idx="18">
                  <c:v>35.733118336325035</c:v>
                </c:pt>
                <c:pt idx="19">
                  <c:v>37.726160509702481</c:v>
                </c:pt>
                <c:pt idx="20">
                  <c:v>39.76231315595733</c:v>
                </c:pt>
                <c:pt idx="21">
                  <c:v>41.697526994169124</c:v>
                </c:pt>
                <c:pt idx="22">
                  <c:v>43.655854913164404</c:v>
                </c:pt>
                <c:pt idx="23">
                  <c:v>45.622286052223714</c:v>
                </c:pt>
                <c:pt idx="24">
                  <c:v>47.54723946679357</c:v>
                </c:pt>
                <c:pt idx="25">
                  <c:v>49.588851527683914</c:v>
                </c:pt>
                <c:pt idx="26">
                  <c:v>51.564036801564896</c:v>
                </c:pt>
                <c:pt idx="27">
                  <c:v>53.458123218747787</c:v>
                </c:pt>
                <c:pt idx="28">
                  <c:v>55.473173852290685</c:v>
                </c:pt>
                <c:pt idx="29">
                  <c:v>57.436527369042608</c:v>
                </c:pt>
                <c:pt idx="30">
                  <c:v>59.421942882791129</c:v>
                </c:pt>
                <c:pt idx="31">
                  <c:v>61.385086256445803</c:v>
                </c:pt>
                <c:pt idx="32">
                  <c:v>63.374919139348421</c:v>
                </c:pt>
                <c:pt idx="33">
                  <c:v>65.32764288588902</c:v>
                </c:pt>
                <c:pt idx="34">
                  <c:v>67.233546113529002</c:v>
                </c:pt>
                <c:pt idx="35">
                  <c:v>69.229259141598078</c:v>
                </c:pt>
                <c:pt idx="36">
                  <c:v>71.177949777680283</c:v>
                </c:pt>
                <c:pt idx="37">
                  <c:v>73.079734912448217</c:v>
                </c:pt>
                <c:pt idx="38">
                  <c:v>75.012369590568397</c:v>
                </c:pt>
                <c:pt idx="39">
                  <c:v>76.975589218785572</c:v>
                </c:pt>
                <c:pt idx="40">
                  <c:v>78.886932842963276</c:v>
                </c:pt>
                <c:pt idx="41">
                  <c:v>80.857559032408503</c:v>
                </c:pt>
                <c:pt idx="42">
                  <c:v>82.781061810984909</c:v>
                </c:pt>
                <c:pt idx="43">
                  <c:v>84.681631575095139</c:v>
                </c:pt>
                <c:pt idx="44">
                  <c:v>86.602467115040483</c:v>
                </c:pt>
                <c:pt idx="45">
                  <c:v>88.514607459696435</c:v>
                </c:pt>
                <c:pt idx="46">
                  <c:v>90.451431383112961</c:v>
                </c:pt>
                <c:pt idx="47">
                  <c:v>92.360225947130473</c:v>
                </c:pt>
                <c:pt idx="48">
                  <c:v>94.280822366621166</c:v>
                </c:pt>
                <c:pt idx="49">
                  <c:v>96.201395510431382</c:v>
                </c:pt>
                <c:pt idx="50">
                  <c:v>98.098140203325855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76-C042-A718-16D1F1939DDA}"/>
            </c:ext>
          </c:extLst>
        </c:ser>
        <c:ser>
          <c:idx val="4"/>
          <c:order val="4"/>
          <c:tx>
            <c:v>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Grid!$H$2:$H$52</c:f>
              <c:numCache>
                <c:formatCode>0.000000</c:formatCode>
                <c:ptCount val="51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2.7009263577437537</c:v>
                </c:pt>
                <c:pt idx="4">
                  <c:v>2.7129555329428854</c:v>
                </c:pt>
                <c:pt idx="5">
                  <c:v>2.7380728487962642</c:v>
                </c:pt>
                <c:pt idx="6">
                  <c:v>2.7775651530747041</c:v>
                </c:pt>
                <c:pt idx="7">
                  <c:v>2.829456022808472</c:v>
                </c:pt>
                <c:pt idx="8">
                  <c:v>2.8964040083949385</c:v>
                </c:pt>
                <c:pt idx="9">
                  <c:v>2.978567564150012</c:v>
                </c:pt>
                <c:pt idx="10">
                  <c:v>3.07198743344901</c:v>
                </c:pt>
                <c:pt idx="11">
                  <c:v>3.178882402006991</c:v>
                </c:pt>
                <c:pt idx="12">
                  <c:v>3.294739773553033</c:v>
                </c:pt>
                <c:pt idx="13">
                  <c:v>3.4302257184087921</c:v>
                </c:pt>
                <c:pt idx="14">
                  <c:v>3.579582974561788</c:v>
                </c:pt>
                <c:pt idx="15">
                  <c:v>3.7428043207839892</c:v>
                </c:pt>
                <c:pt idx="16">
                  <c:v>3.9152861218138355</c:v>
                </c:pt>
                <c:pt idx="17">
                  <c:v>4.1058652224185153</c:v>
                </c:pt>
                <c:pt idx="18">
                  <c:v>4.3102829680339596</c:v>
                </c:pt>
                <c:pt idx="19">
                  <c:v>4.5262785919794624</c:v>
                </c:pt>
                <c:pt idx="20">
                  <c:v>4.760594192372082</c:v>
                </c:pt>
                <c:pt idx="21">
                  <c:v>5.0039388759489043</c:v>
                </c:pt>
                <c:pt idx="22">
                  <c:v>5.2608042599698024</c:v>
                </c:pt>
                <c:pt idx="23">
                  <c:v>5.5269808737085668</c:v>
                </c:pt>
                <c:pt idx="24">
                  <c:v>5.8091795817506977</c:v>
                </c:pt>
                <c:pt idx="25">
                  <c:v>6.1170086406953601</c:v>
                </c:pt>
                <c:pt idx="26">
                  <c:v>6.4312429742304857</c:v>
                </c:pt>
                <c:pt idx="27">
                  <c:v>6.7508373476658221</c:v>
                </c:pt>
                <c:pt idx="28">
                  <c:v>7.0921656963940336</c:v>
                </c:pt>
                <c:pt idx="29">
                  <c:v>7.4471883064106237</c:v>
                </c:pt>
                <c:pt idx="30">
                  <c:v>7.8158880128366945</c:v>
                </c:pt>
                <c:pt idx="31">
                  <c:v>8.1943558465225124</c:v>
                </c:pt>
                <c:pt idx="32">
                  <c:v>8.5922328510608281</c:v>
                </c:pt>
                <c:pt idx="33">
                  <c:v>8.9976232931119284</c:v>
                </c:pt>
                <c:pt idx="34">
                  <c:v>9.4163451886528264</c:v>
                </c:pt>
                <c:pt idx="35">
                  <c:v>9.8572436816413074</c:v>
                </c:pt>
                <c:pt idx="36">
                  <c:v>10.307405290526503</c:v>
                </c:pt>
                <c:pt idx="37">
                  <c:v>10.771105708070536</c:v>
                </c:pt>
                <c:pt idx="38">
                  <c:v>11.248322514964741</c:v>
                </c:pt>
                <c:pt idx="39">
                  <c:v>11.734058822610677</c:v>
                </c:pt>
                <c:pt idx="40">
                  <c:v>12.238103961060915</c:v>
                </c:pt>
                <c:pt idx="41">
                  <c:v>12.755594561414284</c:v>
                </c:pt>
                <c:pt idx="42">
                  <c:v>13.283817707308231</c:v>
                </c:pt>
                <c:pt idx="43">
                  <c:v>13.828056613683657</c:v>
                </c:pt>
                <c:pt idx="44">
                  <c:v>14.380021948336548</c:v>
                </c:pt>
                <c:pt idx="45">
                  <c:v>14.945063683138414</c:v>
                </c:pt>
                <c:pt idx="46">
                  <c:v>15.526107769861483</c:v>
                </c:pt>
                <c:pt idx="47">
                  <c:v>16.123324903902017</c:v>
                </c:pt>
                <c:pt idx="48">
                  <c:v>16.728340212184602</c:v>
                </c:pt>
                <c:pt idx="49">
                  <c:v>17.333411722432377</c:v>
                </c:pt>
                <c:pt idx="50">
                  <c:v>17.938483232680152</c:v>
                </c:pt>
              </c:numCache>
            </c:numRef>
          </c:xVal>
          <c:yVal>
            <c:numRef>
              <c:f>Grid!$I$2:$I$52</c:f>
              <c:numCache>
                <c:formatCode>0.000000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5.9999992163111289</c:v>
                </c:pt>
                <c:pt idx="4">
                  <c:v>7.9999590115756076</c:v>
                </c:pt>
                <c:pt idx="5">
                  <c:v>9.9497935061841609</c:v>
                </c:pt>
                <c:pt idx="6">
                  <c:v>11.949399527787689</c:v>
                </c:pt>
                <c:pt idx="7">
                  <c:v>13.898705243564297</c:v>
                </c:pt>
                <c:pt idx="8">
                  <c:v>15.897580389979453</c:v>
                </c:pt>
                <c:pt idx="9">
                  <c:v>17.925912720956134</c:v>
                </c:pt>
                <c:pt idx="10">
                  <c:v>19.89369257581432</c:v>
                </c:pt>
                <c:pt idx="11">
                  <c:v>21.860786446188214</c:v>
                </c:pt>
                <c:pt idx="12">
                  <c:v>23.757247345509363</c:v>
                </c:pt>
                <c:pt idx="13">
                  <c:v>25.752648919748705</c:v>
                </c:pt>
                <c:pt idx="14">
                  <c:v>27.74706018470004</c:v>
                </c:pt>
                <c:pt idx="15">
                  <c:v>29.740384713186987</c:v>
                </c:pt>
                <c:pt idx="16">
                  <c:v>31.682737787227477</c:v>
                </c:pt>
                <c:pt idx="17">
                  <c:v>33.673632935180535</c:v>
                </c:pt>
                <c:pt idx="18">
                  <c:v>35.663154804627517</c:v>
                </c:pt>
                <c:pt idx="19">
                  <c:v>37.63133427032966</c:v>
                </c:pt>
                <c:pt idx="20">
                  <c:v>39.637694015928204</c:v>
                </c:pt>
                <c:pt idx="21">
                  <c:v>41.602679482477541</c:v>
                </c:pt>
                <c:pt idx="22">
                  <c:v>43.565943268438787</c:v>
                </c:pt>
                <c:pt idx="23">
                  <c:v>45.497687414597806</c:v>
                </c:pt>
                <c:pt idx="24">
                  <c:v>47.447366546748768</c:v>
                </c:pt>
                <c:pt idx="25">
                  <c:v>49.474118500275509</c:v>
                </c:pt>
                <c:pt idx="26">
                  <c:v>51.449274359279556</c:v>
                </c:pt>
                <c:pt idx="27">
                  <c:v>53.372902408666846</c:v>
                </c:pt>
                <c:pt idx="28">
                  <c:v>55.343556828418002</c:v>
                </c:pt>
                <c:pt idx="29">
                  <c:v>57.311790257182821</c:v>
                </c:pt>
                <c:pt idx="30">
                  <c:v>59.277507533449082</c:v>
                </c:pt>
                <c:pt idx="31">
                  <c:v>61.220995793676124</c:v>
                </c:pt>
                <c:pt idx="32">
                  <c:v>63.191218483688431</c:v>
                </c:pt>
                <c:pt idx="33">
                  <c:v>65.129269852530001</c:v>
                </c:pt>
                <c:pt idx="34">
                  <c:v>67.064484696667407</c:v>
                </c:pt>
                <c:pt idx="35">
                  <c:v>69.035776594947876</c:v>
                </c:pt>
                <c:pt idx="36">
                  <c:v>70.984452660797771</c:v>
                </c:pt>
                <c:pt idx="37">
                  <c:v>72.929951518803023</c:v>
                </c:pt>
                <c:pt idx="38">
                  <c:v>74.872179106638185</c:v>
                </c:pt>
                <c:pt idx="39">
                  <c:v>76.791669861554624</c:v>
                </c:pt>
                <c:pt idx="40">
                  <c:v>78.727108411892758</c:v>
                </c:pt>
                <c:pt idx="41">
                  <c:v>80.658995407106559</c:v>
                </c:pt>
                <c:pt idx="42">
                  <c:v>82.577605453934211</c:v>
                </c:pt>
                <c:pt idx="43">
                  <c:v>84.50212822504335</c:v>
                </c:pt>
                <c:pt idx="44">
                  <c:v>86.403632573741135</c:v>
                </c:pt>
                <c:pt idx="45">
                  <c:v>88.301292278932564</c:v>
                </c:pt>
                <c:pt idx="46">
                  <c:v>90.204571547177295</c:v>
                </c:pt>
                <c:pt idx="47">
                  <c:v>92.113318669909575</c:v>
                </c:pt>
                <c:pt idx="48">
                  <c:v>94.019612569045648</c:v>
                </c:pt>
                <c:pt idx="49">
                  <c:v>95.925888642306418</c:v>
                </c:pt>
                <c:pt idx="50">
                  <c:v>97.832164715567188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76-C042-A718-16D1F1939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08863"/>
        <c:axId val="1642056495"/>
      </c:scatterChart>
      <c:valAx>
        <c:axId val="16420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56495"/>
        <c:crosses val="autoZero"/>
        <c:crossBetween val="midCat"/>
      </c:valAx>
      <c:valAx>
        <c:axId val="16420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08863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WallL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Walls!$D$2:$D$1001</c:f>
              <c:numCache>
                <c:formatCode>0.000000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1.3713114694837714E-3</c:v>
                </c:pt>
                <c:pt idx="3">
                  <c:v>5.4852329237746744E-3</c:v>
                </c:pt>
                <c:pt idx="4">
                  <c:v>1.2341725500675693E-2</c:v>
                </c:pt>
                <c:pt idx="5">
                  <c:v>2.1940724430237424E-2</c:v>
                </c:pt>
                <c:pt idx="6">
                  <c:v>3.4282139035326509E-2</c:v>
                </c:pt>
                <c:pt idx="7">
                  <c:v>4.9365852732591975E-2</c:v>
                </c:pt>
                <c:pt idx="8">
                  <c:v>6.7191723033545259E-2</c:v>
                </c:pt>
                <c:pt idx="9">
                  <c:v>8.7759581545753917E-2</c:v>
                </c:pt>
                <c:pt idx="10">
                  <c:v>0.11106923397466062</c:v>
                </c:pt>
                <c:pt idx="11">
                  <c:v>0.13712046012534529</c:v>
                </c:pt>
                <c:pt idx="12">
                  <c:v>0.1659130139043441</c:v>
                </c:pt>
                <c:pt idx="13">
                  <c:v>0.19744662332243479</c:v>
                </c:pt>
                <c:pt idx="14">
                  <c:v>0.23172099049696726</c:v>
                </c:pt>
                <c:pt idx="15">
                  <c:v>0.26873579165447836</c:v>
                </c:pt>
                <c:pt idx="16">
                  <c:v>0.30849067713404565</c:v>
                </c:pt>
                <c:pt idx="17">
                  <c:v>0.35098527139069802</c:v>
                </c:pt>
                <c:pt idx="18">
                  <c:v>0.39621917299842835</c:v>
                </c:pt>
                <c:pt idx="19">
                  <c:v>0.44419195465462735</c:v>
                </c:pt>
                <c:pt idx="20">
                  <c:v>0.49490316318355099</c:v>
                </c:pt>
                <c:pt idx="21">
                  <c:v>0.54835231954103847</c:v>
                </c:pt>
                <c:pt idx="22">
                  <c:v>0.60453891881883237</c:v>
                </c:pt>
                <c:pt idx="23">
                  <c:v>0.66346243024929663</c:v>
                </c:pt>
                <c:pt idx="24">
                  <c:v>0.72512229721058929</c:v>
                </c:pt>
                <c:pt idx="25">
                  <c:v>0.78951793723183528</c:v>
                </c:pt>
                <c:pt idx="26">
                  <c:v>0.85664874199864016</c:v>
                </c:pt>
                <c:pt idx="27">
                  <c:v>0.92651407735877456</c:v>
                </c:pt>
                <c:pt idx="28">
                  <c:v>0.99911328332831317</c:v>
                </c:pt>
                <c:pt idx="29">
                  <c:v>1.0744456740976602</c:v>
                </c:pt>
                <c:pt idx="30">
                  <c:v>1.1525105380383138</c:v>
                </c:pt>
                <c:pt idx="31">
                  <c:v>1.2333071377092324</c:v>
                </c:pt>
                <c:pt idx="32">
                  <c:v>1.3168347098641675</c:v>
                </c:pt>
                <c:pt idx="33">
                  <c:v>1.4030924654585988</c:v>
                </c:pt>
                <c:pt idx="34">
                  <c:v>1.492079589657294</c:v>
                </c:pt>
                <c:pt idx="35">
                  <c:v>1.58379524184204</c:v>
                </c:pt>
                <c:pt idx="36">
                  <c:v>1.6782385556194299</c:v>
                </c:pt>
                <c:pt idx="37">
                  <c:v>1.7754086388293331</c:v>
                </c:pt>
                <c:pt idx="38">
                  <c:v>1.8753045735529668</c:v>
                </c:pt>
                <c:pt idx="39">
                  <c:v>1.9779254161219342</c:v>
                </c:pt>
                <c:pt idx="40">
                  <c:v>2.0832701971267511</c:v>
                </c:pt>
                <c:pt idx="41">
                  <c:v>2.1913379214263955</c:v>
                </c:pt>
                <c:pt idx="42">
                  <c:v>2.3021275681574593</c:v>
                </c:pt>
                <c:pt idx="43">
                  <c:v>2.4156380907436983</c:v>
                </c:pt>
                <c:pt idx="44">
                  <c:v>2.5318684169063772</c:v>
                </c:pt>
                <c:pt idx="45">
                  <c:v>2.650817448673763</c:v>
                </c:pt>
                <c:pt idx="46">
                  <c:v>2.7724840623920954</c:v>
                </c:pt>
                <c:pt idx="47">
                  <c:v>2.896867108735762</c:v>
                </c:pt>
                <c:pt idx="48">
                  <c:v>3.0239654127184963</c:v>
                </c:pt>
                <c:pt idx="49">
                  <c:v>3.1537777737040642</c:v>
                </c:pt>
                <c:pt idx="50">
                  <c:v>3.2863029654180878</c:v>
                </c:pt>
                <c:pt idx="51">
                  <c:v>3.421539735959243</c:v>
                </c:pt>
                <c:pt idx="52">
                  <c:v>3.5594868078113109</c:v>
                </c:pt>
                <c:pt idx="53">
                  <c:v>3.7001428778551144</c:v>
                </c:pt>
                <c:pt idx="54">
                  <c:v>3.8435066173809673</c:v>
                </c:pt>
                <c:pt idx="55">
                  <c:v>3.9895766721010091</c:v>
                </c:pt>
                <c:pt idx="56">
                  <c:v>4.1383516621622789</c:v>
                </c:pt>
                <c:pt idx="57">
                  <c:v>4.2898301821595055</c:v>
                </c:pt>
                <c:pt idx="58">
                  <c:v>4.4440108011485222</c:v>
                </c:pt>
                <c:pt idx="59">
                  <c:v>4.6008920626596819</c:v>
                </c:pt>
                <c:pt idx="60">
                  <c:v>4.7604724847117836</c:v>
                </c:pt>
                <c:pt idx="61">
                  <c:v>4.922750559825829</c:v>
                </c:pt>
                <c:pt idx="62">
                  <c:v>5.0877247550395168</c:v>
                </c:pt>
                <c:pt idx="63">
                  <c:v>5.255393511921568</c:v>
                </c:pt>
                <c:pt idx="64">
                  <c:v>5.4257552465864478</c:v>
                </c:pt>
                <c:pt idx="65">
                  <c:v>5.5988083497094294</c:v>
                </c:pt>
                <c:pt idx="66">
                  <c:v>5.7745511865416574</c:v>
                </c:pt>
                <c:pt idx="67">
                  <c:v>5.9529820969257798</c:v>
                </c:pt>
                <c:pt idx="68">
                  <c:v>6.1340993953113525</c:v>
                </c:pt>
                <c:pt idx="69">
                  <c:v>6.3179013707710396</c:v>
                </c:pt>
                <c:pt idx="70">
                  <c:v>6.5043862870166436</c:v>
                </c:pt>
                <c:pt idx="71">
                  <c:v>6.6935523824155325</c:v>
                </c:pt>
                <c:pt idx="72">
                  <c:v>6.8853978700072958</c:v>
                </c:pt>
                <c:pt idx="73">
                  <c:v>7.0799209375204555</c:v>
                </c:pt>
                <c:pt idx="74">
                  <c:v>7.2771197473899178</c:v>
                </c:pt>
                <c:pt idx="75">
                  <c:v>7.4769924367741396</c:v>
                </c:pt>
                <c:pt idx="76">
                  <c:v>7.6795371175725222</c:v>
                </c:pt>
                <c:pt idx="77">
                  <c:v>7.8847518764437154</c:v>
                </c:pt>
                <c:pt idx="78">
                  <c:v>8.0926347748232956</c:v>
                </c:pt>
                <c:pt idx="79">
                  <c:v>8.3031838489422398</c:v>
                </c:pt>
                <c:pt idx="80">
                  <c:v>8.5163971098455136</c:v>
                </c:pt>
                <c:pt idx="81">
                  <c:v>8.7322725434106587</c:v>
                </c:pt>
                <c:pt idx="82">
                  <c:v>8.9508081103670634</c:v>
                </c:pt>
                <c:pt idx="83">
                  <c:v>9.1720017463151748</c:v>
                </c:pt>
                <c:pt idx="84">
                  <c:v>9.3958513617458834</c:v>
                </c:pt>
                <c:pt idx="85">
                  <c:v>9.6223548420603606</c:v>
                </c:pt>
                <c:pt idx="86">
                  <c:v>9.8515100475898407</c:v>
                </c:pt>
                <c:pt idx="87">
                  <c:v>10.083314813616255</c:v>
                </c:pt>
                <c:pt idx="88">
                  <c:v>10.317766950392297</c:v>
                </c:pt>
                <c:pt idx="89">
                  <c:v>10.554864243162115</c:v>
                </c:pt>
                <c:pt idx="90">
                  <c:v>10.794604452182625</c:v>
                </c:pt>
                <c:pt idx="91">
                  <c:v>11.036985312744093</c:v>
                </c:pt>
                <c:pt idx="92">
                  <c:v>11.282004535192073</c:v>
                </c:pt>
                <c:pt idx="93">
                  <c:v>11.529659804948665</c:v>
                </c:pt>
                <c:pt idx="94">
                  <c:v>11.779948782534461</c:v>
                </c:pt>
                <c:pt idx="95">
                  <c:v>12.032869103590883</c:v>
                </c:pt>
                <c:pt idx="96">
                  <c:v>12.288418378902122</c:v>
                </c:pt>
                <c:pt idx="97">
                  <c:v>12.546594194417935</c:v>
                </c:pt>
                <c:pt idx="98">
                  <c:v>12.807394111276665</c:v>
                </c:pt>
                <c:pt idx="99">
                  <c:v>13.070815665827752</c:v>
                </c:pt>
                <c:pt idx="100">
                  <c:v>13.336856369655379</c:v>
                </c:pt>
                <c:pt idx="101">
                  <c:v>13.605513709602008</c:v>
                </c:pt>
                <c:pt idx="102">
                  <c:v>15.571996117907277</c:v>
                </c:pt>
              </c:numCache>
            </c:numRef>
          </c:xVal>
          <c:yVal>
            <c:numRef>
              <c:f>Walls!$E$2:$E$1001</c:f>
              <c:numCache>
                <c:formatCode>0.000000</c:formatCode>
                <c:ptCount val="1000"/>
                <c:pt idx="0">
                  <c:v>-1.23</c:v>
                </c:pt>
                <c:pt idx="1">
                  <c:v>5.27</c:v>
                </c:pt>
                <c:pt idx="2">
                  <c:v>6.1623387880473333</c:v>
                </c:pt>
                <c:pt idx="3">
                  <c:v>7.0546691466025031</c:v>
                </c:pt>
                <c:pt idx="4">
                  <c:v>7.9469826462529749</c:v>
                </c:pt>
                <c:pt idx="5">
                  <c:v>8.8392708577454737</c:v>
                </c:pt>
                <c:pt idx="6">
                  <c:v>9.7315253520656064</c:v>
                </c:pt>
                <c:pt idx="7">
                  <c:v>10.623737700517491</c:v>
                </c:pt>
                <c:pt idx="8">
                  <c:v>11.51589947480338</c:v>
                </c:pt>
                <c:pt idx="9">
                  <c:v>12.408002247103271</c:v>
                </c:pt>
                <c:pt idx="10">
                  <c:v>13.300037590154528</c:v>
                </c:pt>
                <c:pt idx="11">
                  <c:v>14.191997077331484</c:v>
                </c:pt>
                <c:pt idx="12">
                  <c:v>15.083872282725048</c:v>
                </c:pt>
                <c:pt idx="13">
                  <c:v>15.975654781222294</c:v>
                </c:pt>
                <c:pt idx="14">
                  <c:v>16.867336148586062</c:v>
                </c:pt>
                <c:pt idx="15">
                  <c:v>17.758907961534522</c:v>
                </c:pt>
                <c:pt idx="16">
                  <c:v>18.65036179782075</c:v>
                </c:pt>
                <c:pt idx="17">
                  <c:v>19.541689236312294</c:v>
                </c:pt>
                <c:pt idx="18">
                  <c:v>20.432881857070718</c:v>
                </c:pt>
                <c:pt idx="19">
                  <c:v>21.323931241431147</c:v>
                </c:pt>
                <c:pt idx="20">
                  <c:v>22.21482897208179</c:v>
                </c:pt>
                <c:pt idx="21">
                  <c:v>23.105566633143454</c:v>
                </c:pt>
                <c:pt idx="22">
                  <c:v>23.996135810249044</c:v>
                </c:pt>
                <c:pt idx="23">
                  <c:v>24.886528090623056</c:v>
                </c:pt>
                <c:pt idx="24">
                  <c:v>25.776735063161041</c:v>
                </c:pt>
                <c:pt idx="25">
                  <c:v>26.666748318509061</c:v>
                </c:pt>
                <c:pt idx="26">
                  <c:v>27.55655944914314</c:v>
                </c:pt>
                <c:pt idx="27">
                  <c:v>28.446160049448665</c:v>
                </c:pt>
                <c:pt idx="28">
                  <c:v>29.335541715799806</c:v>
                </c:pt>
                <c:pt idx="29">
                  <c:v>30.22469604663889</c:v>
                </c:pt>
                <c:pt idx="30">
                  <c:v>31.113614642555781</c:v>
                </c:pt>
                <c:pt idx="31">
                  <c:v>32.002289106367215</c:v>
                </c:pt>
                <c:pt idx="32">
                  <c:v>32.890711043196134</c:v>
                </c:pt>
                <c:pt idx="33">
                  <c:v>33.778872060550938</c:v>
                </c:pt>
                <c:pt idx="34">
                  <c:v>34.666763768404877</c:v>
                </c:pt>
                <c:pt idx="35">
                  <c:v>35.554377779275178</c:v>
                </c:pt>
                <c:pt idx="36">
                  <c:v>36.441705708302351</c:v>
                </c:pt>
                <c:pt idx="37">
                  <c:v>37.328739173329424</c:v>
                </c:pt>
                <c:pt idx="38">
                  <c:v>38.215469794981018</c:v>
                </c:pt>
                <c:pt idx="39">
                  <c:v>39.101889196742604</c:v>
                </c:pt>
                <c:pt idx="40">
                  <c:v>39.987989005039594</c:v>
                </c:pt>
                <c:pt idx="41">
                  <c:v>40.873760849316454</c:v>
                </c:pt>
                <c:pt idx="42">
                  <c:v>41.75919636211573</c:v>
                </c:pt>
                <c:pt idx="43">
                  <c:v>42.644287179157203</c:v>
                </c:pt>
                <c:pt idx="44">
                  <c:v>43.529024939416729</c:v>
                </c:pt>
                <c:pt idx="45">
                  <c:v>44.41340128520541</c:v>
                </c:pt>
                <c:pt idx="46">
                  <c:v>45.297407862248392</c:v>
                </c:pt>
                <c:pt idx="47">
                  <c:v>46.181036319763862</c:v>
                </c:pt>
                <c:pt idx="48">
                  <c:v>47.064278310541965</c:v>
                </c:pt>
                <c:pt idx="49">
                  <c:v>47.947125491023542</c:v>
                </c:pt>
                <c:pt idx="50">
                  <c:v>48.829569521379071</c:v>
                </c:pt>
                <c:pt idx="51">
                  <c:v>49.711602065587343</c:v>
                </c:pt>
                <c:pt idx="52">
                  <c:v>50.593214791514313</c:v>
                </c:pt>
                <c:pt idx="53">
                  <c:v>51.474399370991705</c:v>
                </c:pt>
                <c:pt idx="54">
                  <c:v>52.355147479895791</c:v>
                </c:pt>
                <c:pt idx="55">
                  <c:v>53.235450798225898</c:v>
                </c:pt>
                <c:pt idx="56">
                  <c:v>54.115301010183131</c:v>
                </c:pt>
                <c:pt idx="57">
                  <c:v>54.994689804248864</c:v>
                </c:pt>
                <c:pt idx="58">
                  <c:v>55.873608873263237</c:v>
                </c:pt>
                <c:pt idx="59">
                  <c:v>56.752049914503672</c:v>
                </c:pt>
                <c:pt idx="60">
                  <c:v>57.630004629763306</c:v>
                </c:pt>
                <c:pt idx="61">
                  <c:v>58.50746472542933</c:v>
                </c:pt>
                <c:pt idx="62">
                  <c:v>59.384421912561351</c:v>
                </c:pt>
                <c:pt idx="63">
                  <c:v>60.260867906969764</c:v>
                </c:pt>
                <c:pt idx="64">
                  <c:v>61.136794429293928</c:v>
                </c:pt>
                <c:pt idx="65">
                  <c:v>62.012193205080408</c:v>
                </c:pt>
                <c:pt idx="66">
                  <c:v>62.887055964861091</c:v>
                </c:pt>
                <c:pt idx="67">
                  <c:v>63.761374444231421</c:v>
                </c:pt>
                <c:pt idx="68">
                  <c:v>64.635140383928345</c:v>
                </c:pt>
                <c:pt idx="69">
                  <c:v>65.508345529908397</c:v>
                </c:pt>
                <c:pt idx="70">
                  <c:v>66.380981633425648</c:v>
                </c:pt>
                <c:pt idx="71">
                  <c:v>67.253040451109669</c:v>
                </c:pt>
                <c:pt idx="72">
                  <c:v>68.124513745043359</c:v>
                </c:pt>
                <c:pt idx="73">
                  <c:v>68.995393282840737</c:v>
                </c:pt>
                <c:pt idx="74">
                  <c:v>69.865670837724821</c:v>
                </c:pt>
                <c:pt idx="75">
                  <c:v>70.735338188605169</c:v>
                </c:pt>
                <c:pt idx="76">
                  <c:v>71.604387120155749</c:v>
                </c:pt>
                <c:pt idx="77">
                  <c:v>72.472809422892368</c:v>
                </c:pt>
                <c:pt idx="78">
                  <c:v>73.340596893250307</c:v>
                </c:pt>
                <c:pt idx="79">
                  <c:v>74.207741333661829</c:v>
                </c:pt>
                <c:pt idx="80">
                  <c:v>75.074234552633527</c:v>
                </c:pt>
                <c:pt idx="81">
                  <c:v>75.94006836482383</c:v>
                </c:pt>
                <c:pt idx="82">
                  <c:v>76.805234591120225</c:v>
                </c:pt>
                <c:pt idx="83">
                  <c:v>77.669725058716566</c:v>
                </c:pt>
                <c:pt idx="84">
                  <c:v>78.533531601190319</c:v>
                </c:pt>
                <c:pt idx="85">
                  <c:v>79.396646058579606</c:v>
                </c:pt>
                <c:pt idx="86">
                  <c:v>80.259060277460321</c:v>
                </c:pt>
                <c:pt idx="87">
                  <c:v>81.120766111023258</c:v>
                </c:pt>
                <c:pt idx="88">
                  <c:v>81.981755419150886</c:v>
                </c:pt>
                <c:pt idx="89">
                  <c:v>82.842020068494421</c:v>
                </c:pt>
                <c:pt idx="90">
                  <c:v>83.701551932550501</c:v>
                </c:pt>
                <c:pt idx="91">
                  <c:v>84.560342891738131</c:v>
                </c:pt>
                <c:pt idx="92">
                  <c:v>85.418384833475201</c:v>
                </c:pt>
                <c:pt idx="93">
                  <c:v>86.275669652255246</c:v>
                </c:pt>
                <c:pt idx="94">
                  <c:v>87.13218924972395</c:v>
                </c:pt>
                <c:pt idx="95">
                  <c:v>87.987935534755707</c:v>
                </c:pt>
                <c:pt idx="96">
                  <c:v>88.842900423530011</c:v>
                </c:pt>
                <c:pt idx="97">
                  <c:v>89.697075839607777</c:v>
                </c:pt>
                <c:pt idx="98">
                  <c:v>90.550453714007759</c:v>
                </c:pt>
                <c:pt idx="99">
                  <c:v>91.403025985282653</c:v>
                </c:pt>
                <c:pt idx="100">
                  <c:v>92.254784599595311</c:v>
                </c:pt>
                <c:pt idx="101">
                  <c:v>93.105721510794794</c:v>
                </c:pt>
                <c:pt idx="102">
                  <c:v>99.301118748892279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F-0542-B503-2F60F232F5A1}"/>
            </c:ext>
          </c:extLst>
        </c:ser>
        <c:ser>
          <c:idx val="1"/>
          <c:order val="1"/>
          <c:tx>
            <c:v>WallR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Walls!$F$2:$F$1001</c:f>
              <c:numCache>
                <c:formatCode>0.000000</c:formatCode>
                <c:ptCount val="1000"/>
                <c:pt idx="0">
                  <c:v>10</c:v>
                </c:pt>
                <c:pt idx="1">
                  <c:v>10</c:v>
                </c:pt>
                <c:pt idx="2">
                  <c:v>10.001324078892139</c:v>
                </c:pt>
                <c:pt idx="3">
                  <c:v>10.005296303060618</c:v>
                </c:pt>
                <c:pt idx="4">
                  <c:v>10.011916634981731</c:v>
                </c:pt>
                <c:pt idx="5">
                  <c:v>10.021185012116462</c:v>
                </c:pt>
                <c:pt idx="6">
                  <c:v>10.033101346910883</c:v>
                </c:pt>
                <c:pt idx="7">
                  <c:v>10.047665526797232</c:v>
                </c:pt>
                <c:pt idx="8">
                  <c:v>10.064877414194655</c:v>
                </c:pt>
                <c:pt idx="9">
                  <c:v>10.084736846510907</c:v>
                </c:pt>
                <c:pt idx="10">
                  <c:v>10.107243636143437</c:v>
                </c:pt>
                <c:pt idx="11">
                  <c:v>10.132397570481601</c:v>
                </c:pt>
                <c:pt idx="12">
                  <c:v>10.160198411908368</c:v>
                </c:pt>
                <c:pt idx="13">
                  <c:v>10.190645897802597</c:v>
                </c:pt>
                <c:pt idx="14">
                  <c:v>10.223739740541646</c:v>
                </c:pt>
                <c:pt idx="15">
                  <c:v>10.259479627504106</c:v>
                </c:pt>
                <c:pt idx="16">
                  <c:v>10.29786522107247</c:v>
                </c:pt>
                <c:pt idx="17">
                  <c:v>10.338896158636658</c:v>
                </c:pt>
                <c:pt idx="18">
                  <c:v>10.382572052597311</c:v>
                </c:pt>
                <c:pt idx="19">
                  <c:v>10.428892490369492</c:v>
                </c:pt>
                <c:pt idx="20">
                  <c:v>10.477857034386318</c:v>
                </c:pt>
                <c:pt idx="21">
                  <c:v>10.529465222103624</c:v>
                </c:pt>
                <c:pt idx="22">
                  <c:v>10.583716566003716</c:v>
                </c:pt>
                <c:pt idx="23">
                  <c:v>10.640610553600538</c:v>
                </c:pt>
                <c:pt idx="24">
                  <c:v>10.700146647444114</c:v>
                </c:pt>
                <c:pt idx="25">
                  <c:v>10.762324285125828</c:v>
                </c:pt>
                <c:pt idx="26">
                  <c:v>10.827142879283713</c:v>
                </c:pt>
                <c:pt idx="27">
                  <c:v>10.894601817607793</c:v>
                </c:pt>
                <c:pt idx="28">
                  <c:v>10.964700462846281</c:v>
                </c:pt>
                <c:pt idx="29">
                  <c:v>11.037438152811148</c:v>
                </c:pt>
                <c:pt idx="30">
                  <c:v>11.112814200384719</c:v>
                </c:pt>
                <c:pt idx="31">
                  <c:v>11.190827893526034</c:v>
                </c:pt>
                <c:pt idx="32">
                  <c:v>11.271478495277506</c:v>
                </c:pt>
                <c:pt idx="33">
                  <c:v>11.354765243771965</c:v>
                </c:pt>
                <c:pt idx="34">
                  <c:v>11.44068735223982</c:v>
                </c:pt>
                <c:pt idx="35">
                  <c:v>11.529244009016622</c:v>
                </c:pt>
                <c:pt idx="36">
                  <c:v>11.620434377550509</c:v>
                </c:pt>
                <c:pt idx="37">
                  <c:v>11.714257596410278</c:v>
                </c:pt>
                <c:pt idx="38">
                  <c:v>11.81071277929334</c:v>
                </c:pt>
                <c:pt idx="39">
                  <c:v>11.90979901503448</c:v>
                </c:pt>
                <c:pt idx="40">
                  <c:v>12.011515367613868</c:v>
                </c:pt>
                <c:pt idx="41">
                  <c:v>12.11586087616655</c:v>
                </c:pt>
                <c:pt idx="42">
                  <c:v>12.222834554990982</c:v>
                </c:pt>
                <c:pt idx="43">
                  <c:v>12.332435393558683</c:v>
                </c:pt>
                <c:pt idx="44">
                  <c:v>12.444662356523622</c:v>
                </c:pt>
                <c:pt idx="45">
                  <c:v>12.559514383732107</c:v>
                </c:pt>
                <c:pt idx="46">
                  <c:v>12.676990390232561</c:v>
                </c:pt>
                <c:pt idx="47">
                  <c:v>12.797089266286207</c:v>
                </c:pt>
                <c:pt idx="48">
                  <c:v>12.919809877377077</c:v>
                </c:pt>
                <c:pt idx="49">
                  <c:v>13.045151064223091</c:v>
                </c:pt>
                <c:pt idx="50">
                  <c:v>13.173111642786751</c:v>
                </c:pt>
                <c:pt idx="51">
                  <c:v>13.303690404286442</c:v>
                </c:pt>
                <c:pt idx="52">
                  <c:v>13.436886115207869</c:v>
                </c:pt>
                <c:pt idx="53">
                  <c:v>13.572697517315703</c:v>
                </c:pt>
                <c:pt idx="54">
                  <c:v>13.711123327665518</c:v>
                </c:pt>
                <c:pt idx="55">
                  <c:v>13.85216223861562</c:v>
                </c:pt>
                <c:pt idx="56">
                  <c:v>13.995812917839828</c:v>
                </c:pt>
                <c:pt idx="57">
                  <c:v>14.142074008339819</c:v>
                </c:pt>
                <c:pt idx="58">
                  <c:v>14.290944128457852</c:v>
                </c:pt>
                <c:pt idx="59">
                  <c:v>14.442421871890076</c:v>
                </c:pt>
                <c:pt idx="60">
                  <c:v>14.596505807699657</c:v>
                </c:pt>
                <c:pt idx="61">
                  <c:v>14.753194480330251</c:v>
                </c:pt>
                <c:pt idx="62">
                  <c:v>14.912486409619987</c:v>
                </c:pt>
                <c:pt idx="63">
                  <c:v>15.074380090815112</c:v>
                </c:pt>
                <c:pt idx="64">
                  <c:v>15.23887399458448</c:v>
                </c:pt>
                <c:pt idx="65">
                  <c:v>15.405966567033886</c:v>
                </c:pt>
                <c:pt idx="66">
                  <c:v>15.575656229720835</c:v>
                </c:pt>
                <c:pt idx="67">
                  <c:v>15.747941379669157</c:v>
                </c:pt>
                <c:pt idx="68">
                  <c:v>15.92282038938464</c:v>
                </c:pt>
                <c:pt idx="69">
                  <c:v>16.100291606869973</c:v>
                </c:pt>
                <c:pt idx="70">
                  <c:v>16.280353355640557</c:v>
                </c:pt>
                <c:pt idx="71">
                  <c:v>16.463003934740243</c:v>
                </c:pt>
                <c:pt idx="72">
                  <c:v>16.648241618757595</c:v>
                </c:pt>
                <c:pt idx="73">
                  <c:v>16.836064657841916</c:v>
                </c:pt>
                <c:pt idx="74">
                  <c:v>17.02647127772002</c:v>
                </c:pt>
                <c:pt idx="75">
                  <c:v>17.21945967971277</c:v>
                </c:pt>
                <c:pt idx="76">
                  <c:v>17.41502804075219</c:v>
                </c:pt>
                <c:pt idx="77">
                  <c:v>17.61317451339886</c:v>
                </c:pt>
                <c:pt idx="78">
                  <c:v>17.813897225859023</c:v>
                </c:pt>
                <c:pt idx="79">
                  <c:v>18.017194282002379</c:v>
                </c:pt>
                <c:pt idx="80">
                  <c:v>18.223063761380274</c:v>
                </c:pt>
                <c:pt idx="81">
                  <c:v>18.431503719243381</c:v>
                </c:pt>
                <c:pt idx="82">
                  <c:v>18.642512186560452</c:v>
                </c:pt>
                <c:pt idx="83">
                  <c:v>18.856087170036801</c:v>
                </c:pt>
                <c:pt idx="84">
                  <c:v>19.07222665213294</c:v>
                </c:pt>
                <c:pt idx="85">
                  <c:v>19.290928591083969</c:v>
                </c:pt>
                <c:pt idx="86">
                  <c:v>19.512190920918556</c:v>
                </c:pt>
                <c:pt idx="87">
                  <c:v>19.736011551478839</c:v>
                </c:pt>
                <c:pt idx="88">
                  <c:v>19.962388368439633</c:v>
                </c:pt>
                <c:pt idx="89">
                  <c:v>20.191319233328898</c:v>
                </c:pt>
                <c:pt idx="90">
                  <c:v>20.422801983547629</c:v>
                </c:pt>
                <c:pt idx="91">
                  <c:v>20.656834432390497</c:v>
                </c:pt>
                <c:pt idx="92">
                  <c:v>20.893414369066363</c:v>
                </c:pt>
                <c:pt idx="93">
                  <c:v>21.132539558719088</c:v>
                </c:pt>
                <c:pt idx="94">
                  <c:v>21.374207742449016</c:v>
                </c:pt>
                <c:pt idx="95">
                  <c:v>21.61841663733378</c:v>
                </c:pt>
                <c:pt idx="96">
                  <c:v>21.865163936450358</c:v>
                </c:pt>
                <c:pt idx="97">
                  <c:v>22.114447308896615</c:v>
                </c:pt>
                <c:pt idx="98">
                  <c:v>22.36626439981319</c:v>
                </c:pt>
                <c:pt idx="99">
                  <c:v>22.620612830406117</c:v>
                </c:pt>
                <c:pt idx="100">
                  <c:v>22.877490197968996</c:v>
                </c:pt>
                <c:pt idx="101">
                  <c:v>23.136894075905843</c:v>
                </c:pt>
                <c:pt idx="102">
                  <c:v>25.103376484211115</c:v>
                </c:pt>
              </c:numCache>
            </c:numRef>
          </c:xVal>
          <c:yVal>
            <c:numRef>
              <c:f>Walls!$G$2:$G$1001</c:f>
              <c:numCache>
                <c:formatCode>0.000000</c:formatCode>
                <c:ptCount val="1000"/>
                <c:pt idx="0">
                  <c:v>-1.23</c:v>
                </c:pt>
                <c:pt idx="1">
                  <c:v>5.27</c:v>
                </c:pt>
                <c:pt idx="2">
                  <c:v>6.1316036401570688</c:v>
                </c:pt>
                <c:pt idx="3">
                  <c:v>6.993199141162024</c:v>
                </c:pt>
                <c:pt idx="4">
                  <c:v>7.8547783639396389</c:v>
                </c:pt>
                <c:pt idx="5">
                  <c:v>8.7163331695684576</c:v>
                </c:pt>
                <c:pt idx="6">
                  <c:v>9.5778554193576859</c:v>
                </c:pt>
                <c:pt idx="7">
                  <c:v>10.439336974924064</c:v>
                </c:pt>
                <c:pt idx="8">
                  <c:v>11.30076969826875</c:v>
                </c:pt>
                <c:pt idx="9">
                  <c:v>12.162145451854199</c:v>
                </c:pt>
                <c:pt idx="10">
                  <c:v>13.023456098681033</c:v>
                </c:pt>
                <c:pt idx="11">
                  <c:v>13.884693502364904</c:v>
                </c:pt>
                <c:pt idx="12">
                  <c:v>14.745849527213361</c:v>
                </c:pt>
                <c:pt idx="13">
                  <c:v>15.606916038302685</c:v>
                </c:pt>
                <c:pt idx="14">
                  <c:v>16.467884901554768</c:v>
                </c:pt>
                <c:pt idx="15">
                  <c:v>17.32874798381393</c:v>
                </c:pt>
                <c:pt idx="16">
                  <c:v>18.189497152923739</c:v>
                </c:pt>
                <c:pt idx="17">
                  <c:v>19.05012427780386</c:v>
                </c:pt>
                <c:pt idx="18">
                  <c:v>19.91062122852685</c:v>
                </c:pt>
                <c:pt idx="19">
                  <c:v>20.770979876394946</c:v>
                </c:pt>
                <c:pt idx="20">
                  <c:v>21.631192094016882</c:v>
                </c:pt>
                <c:pt idx="21">
                  <c:v>22.491249755384629</c:v>
                </c:pt>
                <c:pt idx="22">
                  <c:v>23.351144735950196</c:v>
                </c:pt>
                <c:pt idx="23">
                  <c:v>24.210868912702345</c:v>
                </c:pt>
                <c:pt idx="24">
                  <c:v>25.070414164243346</c:v>
                </c:pt>
                <c:pt idx="25">
                  <c:v>25.929772370865667</c:v>
                </c:pt>
                <c:pt idx="26">
                  <c:v>26.788935414628742</c:v>
                </c:pt>
                <c:pt idx="27">
                  <c:v>27.647895179435579</c:v>
                </c:pt>
                <c:pt idx="28">
                  <c:v>28.50664355110947</c:v>
                </c:pt>
                <c:pt idx="29">
                  <c:v>29.365172417470642</c:v>
                </c:pt>
                <c:pt idx="30">
                  <c:v>30.223473668412872</c:v>
                </c:pt>
                <c:pt idx="31">
                  <c:v>31.081539195980135</c:v>
                </c:pt>
                <c:pt idx="32">
                  <c:v>31.939360894443144</c:v>
                </c:pt>
                <c:pt idx="33">
                  <c:v>32.796930660375949</c:v>
                </c:pt>
                <c:pt idx="34">
                  <c:v>33.65424039273249</c:v>
                </c:pt>
                <c:pt idx="35">
                  <c:v>34.511281992923138</c:v>
                </c:pt>
                <c:pt idx="36">
                  <c:v>35.368047364891133</c:v>
                </c:pt>
                <c:pt idx="37">
                  <c:v>36.224528415189177</c:v>
                </c:pt>
                <c:pt idx="38">
                  <c:v>37.08071705305575</c:v>
                </c:pt>
                <c:pt idx="39">
                  <c:v>37.936605190491647</c:v>
                </c:pt>
                <c:pt idx="40">
                  <c:v>38.792184742336332</c:v>
                </c:pt>
                <c:pt idx="41">
                  <c:v>39.647447626344345</c:v>
                </c:pt>
                <c:pt idx="42">
                  <c:v>40.502385763261628</c:v>
                </c:pt>
                <c:pt idx="43">
                  <c:v>41.356991076901849</c:v>
                </c:pt>
                <c:pt idx="44">
                  <c:v>42.211255494222669</c:v>
                </c:pt>
                <c:pt idx="45">
                  <c:v>43.065170945402073</c:v>
                </c:pt>
                <c:pt idx="46">
                  <c:v>43.918729363914551</c:v>
                </c:pt>
                <c:pt idx="47">
                  <c:v>44.771922686607297</c:v>
                </c:pt>
                <c:pt idx="48">
                  <c:v>45.624742853776368</c:v>
                </c:pt>
                <c:pt idx="49">
                  <c:v>46.477181809242893</c:v>
                </c:pt>
                <c:pt idx="50">
                  <c:v>47.329231500429088</c:v>
                </c:pt>
                <c:pt idx="51">
                  <c:v>48.180883878434358</c:v>
                </c:pt>
                <c:pt idx="52">
                  <c:v>49.032130898111362</c:v>
                </c:pt>
                <c:pt idx="53">
                  <c:v>49.882964518141918</c:v>
                </c:pt>
                <c:pt idx="54">
                  <c:v>50.73337670111313</c:v>
                </c:pt>
                <c:pt idx="55">
                  <c:v>51.583359413593101</c:v>
                </c:pt>
                <c:pt idx="56">
                  <c:v>52.432904626207034</c:v>
                </c:pt>
                <c:pt idx="57">
                  <c:v>53.282004313712918</c:v>
                </c:pt>
                <c:pt idx="58">
                  <c:v>54.130650455077415</c:v>
                </c:pt>
                <c:pt idx="59">
                  <c:v>54.978835033551633</c:v>
                </c:pt>
                <c:pt idx="60">
                  <c:v>55.826550036746852</c:v>
                </c:pt>
                <c:pt idx="61">
                  <c:v>56.673787456710158</c:v>
                </c:pt>
                <c:pt idx="62">
                  <c:v>57.520539290000158</c:v>
                </c:pt>
                <c:pt idx="63">
                  <c:v>58.366797537762579</c:v>
                </c:pt>
                <c:pt idx="64">
                  <c:v>59.212554205805787</c:v>
                </c:pt>
                <c:pt idx="65">
                  <c:v>60.057801304676332</c:v>
                </c:pt>
                <c:pt idx="66">
                  <c:v>60.902530849734404</c:v>
                </c:pt>
                <c:pt idx="67">
                  <c:v>61.746734861229314</c:v>
                </c:pt>
                <c:pt idx="68">
                  <c:v>62.590405364374803</c:v>
                </c:pt>
                <c:pt idx="69">
                  <c:v>63.433534389424409</c:v>
                </c:pt>
                <c:pt idx="70">
                  <c:v>64.276113971746753</c:v>
                </c:pt>
                <c:pt idx="71">
                  <c:v>65.118136151900785</c:v>
                </c:pt>
                <c:pt idx="72">
                  <c:v>65.959592975710976</c:v>
                </c:pt>
                <c:pt idx="73">
                  <c:v>66.800476494342377</c:v>
                </c:pt>
                <c:pt idx="74">
                  <c:v>67.640778764375881</c:v>
                </c:pt>
                <c:pt idx="75">
                  <c:v>68.480491847883044</c:v>
                </c:pt>
                <c:pt idx="76">
                  <c:v>69.319607812501246</c:v>
                </c:pt>
                <c:pt idx="77">
                  <c:v>70.15811873150858</c:v>
                </c:pt>
                <c:pt idx="78">
                  <c:v>70.996016683898659</c:v>
                </c:pt>
                <c:pt idx="79">
                  <c:v>71.833293754455511</c:v>
                </c:pt>
                <c:pt idx="80">
                  <c:v>72.669942033828335</c:v>
                </c:pt>
                <c:pt idx="81">
                  <c:v>73.505953618606213</c:v>
                </c:pt>
                <c:pt idx="82">
                  <c:v>74.341320611392817</c:v>
                </c:pt>
                <c:pt idx="83">
                  <c:v>75.176035120880883</c:v>
                </c:pt>
                <c:pt idx="84">
                  <c:v>76.010089261926922</c:v>
                </c:pt>
                <c:pt idx="85">
                  <c:v>76.843475155625569</c:v>
                </c:pt>
                <c:pt idx="86">
                  <c:v>77.676184929384078</c:v>
                </c:pt>
                <c:pt idx="87">
                  <c:v>78.508210716996729</c:v>
                </c:pt>
                <c:pt idx="88">
                  <c:v>79.339544658719035</c:v>
                </c:pt>
                <c:pt idx="89">
                  <c:v>80.170178901342041</c:v>
                </c:pt>
                <c:pt idx="90">
                  <c:v>81.000105598266515</c:v>
                </c:pt>
                <c:pt idx="91">
                  <c:v>81.829316909577116</c:v>
                </c:pt>
                <c:pt idx="92">
                  <c:v>82.657805002116348</c:v>
                </c:pt>
                <c:pt idx="93">
                  <c:v>83.485562049558638</c:v>
                </c:pt>
                <c:pt idx="94">
                  <c:v>84.31258023248418</c:v>
                </c:pt>
                <c:pt idx="95">
                  <c:v>85.138851738452985</c:v>
                </c:pt>
                <c:pt idx="96">
                  <c:v>85.964368762078479</c:v>
                </c:pt>
                <c:pt idx="97">
                  <c:v>86.789123505101315</c:v>
                </c:pt>
                <c:pt idx="98">
                  <c:v>87.613108176463072</c:v>
                </c:pt>
                <c:pt idx="99">
                  <c:v>88.436314992379778</c:v>
                </c:pt>
                <c:pt idx="100">
                  <c:v>89.258736176415539</c:v>
                </c:pt>
                <c:pt idx="101">
                  <c:v>90.080363959555925</c:v>
                </c:pt>
                <c:pt idx="102">
                  <c:v>96.275761197653409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3F-0542-B503-2F60F232F5A1}"/>
            </c:ext>
          </c:extLst>
        </c:ser>
        <c:ser>
          <c:idx val="3"/>
          <c:order val="2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TransformedPaths!$A$2:$A$54</c:f>
              <c:numCache>
                <c:formatCode>General</c:formatCode>
                <c:ptCount val="53"/>
                <c:pt idx="0">
                  <c:v>20.080410157886774</c:v>
                </c:pt>
                <c:pt idx="1">
                  <c:v>19.475338647638999</c:v>
                </c:pt>
                <c:pt idx="2">
                  <c:v>18.870267137391224</c:v>
                </c:pt>
                <c:pt idx="3">
                  <c:v>18.265195627143449</c:v>
                </c:pt>
                <c:pt idx="4">
                  <c:v>17.662107262948552</c:v>
                </c:pt>
                <c:pt idx="5">
                  <c:v>17.070997920027139</c:v>
                </c:pt>
                <c:pt idx="6">
                  <c:v>16.493276664572647</c:v>
                </c:pt>
                <c:pt idx="7">
                  <c:v>15.928971801359751</c:v>
                </c:pt>
                <c:pt idx="8">
                  <c:v>15.378110977842596</c:v>
                </c:pt>
                <c:pt idx="9">
                  <c:v>14.840721182800394</c:v>
                </c:pt>
                <c:pt idx="10">
                  <c:v>14.316828745015187</c:v>
                </c:pt>
                <c:pt idx="11">
                  <c:v>13.806459331981728</c:v>
                </c:pt>
                <c:pt idx="12">
                  <c:v>13.309637948650277</c:v>
                </c:pt>
                <c:pt idx="13">
                  <c:v>13.066315400702933</c:v>
                </c:pt>
                <c:pt idx="14">
                  <c:v>12.826388936201056</c:v>
                </c:pt>
                <c:pt idx="15">
                  <c:v>12.356735970852014</c:v>
                </c:pt>
                <c:pt idx="16">
                  <c:v>11.900702062698713</c:v>
                </c:pt>
                <c:pt idx="17">
                  <c:v>11.458309554587004</c:v>
                </c:pt>
                <c:pt idx="18">
                  <c:v>11.029580121018398</c:v>
                </c:pt>
                <c:pt idx="19">
                  <c:v>10.614534767088116</c:v>
                </c:pt>
                <c:pt idx="20">
                  <c:v>10.213193827455882</c:v>
                </c:pt>
                <c:pt idx="21">
                  <c:v>9.8255769653497964</c:v>
                </c:pt>
                <c:pt idx="22">
                  <c:v>9.451703171602901</c:v>
                </c:pt>
                <c:pt idx="23">
                  <c:v>9.0915907637226496</c:v>
                </c:pt>
                <c:pt idx="24">
                  <c:v>8.7452573849936925</c:v>
                </c:pt>
                <c:pt idx="25">
                  <c:v>8.4127200036132308</c:v>
                </c:pt>
                <c:pt idx="26">
                  <c:v>8.0939949118597951</c:v>
                </c:pt>
                <c:pt idx="27">
                  <c:v>7.7890977252950506</c:v>
                </c:pt>
                <c:pt idx="28">
                  <c:v>7.4980433819986274</c:v>
                </c:pt>
                <c:pt idx="29">
                  <c:v>7.2208461418362617</c:v>
                </c:pt>
                <c:pt idx="30">
                  <c:v>6.9575195857613608</c:v>
                </c:pt>
                <c:pt idx="31">
                  <c:v>6.7080766151493094</c:v>
                </c:pt>
                <c:pt idx="32">
                  <c:v>6.4725294511654852</c:v>
                </c:pt>
                <c:pt idx="33">
                  <c:v>6.2508896341666969</c:v>
                </c:pt>
                <c:pt idx="34">
                  <c:v>6.0431680231354221</c:v>
                </c:pt>
                <c:pt idx="35">
                  <c:v>5.8493747951482646</c:v>
                </c:pt>
                <c:pt idx="36">
                  <c:v>5.6695194448766983</c:v>
                </c:pt>
                <c:pt idx="37">
                  <c:v>5.503610784122543</c:v>
                </c:pt>
                <c:pt idx="38">
                  <c:v>5.3516569413857837</c:v>
                </c:pt>
                <c:pt idx="39">
                  <c:v>5.2809154299911825</c:v>
                </c:pt>
                <c:pt idx="40">
                  <c:v>5.2136653614665533</c:v>
                </c:pt>
                <c:pt idx="41">
                  <c:v>5.0896428051001976</c:v>
                </c:pt>
                <c:pt idx="42">
                  <c:v>4.9795953486262761</c:v>
                </c:pt>
                <c:pt idx="43">
                  <c:v>4.8835283836907593</c:v>
                </c:pt>
                <c:pt idx="44">
                  <c:v>4.8014466169817638</c:v>
                </c:pt>
                <c:pt idx="45">
                  <c:v>4.7333540699990522</c:v>
                </c:pt>
                <c:pt idx="46">
                  <c:v>4.6792540788570136</c:v>
                </c:pt>
                <c:pt idx="47">
                  <c:v>4.6391492941211823</c:v>
                </c:pt>
                <c:pt idx="48">
                  <c:v>4.6130416806784069</c:v>
                </c:pt>
                <c:pt idx="49">
                  <c:v>4.6009325176405582</c:v>
                </c:pt>
                <c:pt idx="50">
                  <c:v>4.5999999999999996</c:v>
                </c:pt>
                <c:pt idx="51">
                  <c:v>4.5999999999999996</c:v>
                </c:pt>
                <c:pt idx="52">
                  <c:v>4.5999999999999996</c:v>
                </c:pt>
              </c:numCache>
            </c:numRef>
          </c:xVal>
          <c:yVal>
            <c:numRef>
              <c:f>TransformedPaths!$B$2:$B$54</c:f>
              <c:numCache>
                <c:formatCode>General</c:formatCode>
                <c:ptCount val="53"/>
                <c:pt idx="0">
                  <c:v>98.300049987637479</c:v>
                </c:pt>
                <c:pt idx="1">
                  <c:v>96.393773914376723</c:v>
                </c:pt>
                <c:pt idx="2">
                  <c:v>94.487497841115953</c:v>
                </c:pt>
                <c:pt idx="3">
                  <c:v>92.581221767855183</c:v>
                </c:pt>
                <c:pt idx="4">
                  <c:v>90.674318998969071</c:v>
                </c:pt>
                <c:pt idx="5">
                  <c:v>88.763671618263857</c:v>
                </c:pt>
                <c:pt idx="6">
                  <c:v>86.848933563155313</c:v>
                </c:pt>
                <c:pt idx="7">
                  <c:v>84.930198643986174</c:v>
                </c:pt>
                <c:pt idx="8">
                  <c:v>83.007560866920841</c:v>
                </c:pt>
                <c:pt idx="9">
                  <c:v>81.081114429339678</c:v>
                </c:pt>
                <c:pt idx="10">
                  <c:v>79.150953715223821</c:v>
                </c:pt>
                <c:pt idx="11">
                  <c:v>77.217173290531136</c:v>
                </c:pt>
                <c:pt idx="12">
                  <c:v>75.279867898562856</c:v>
                </c:pt>
                <c:pt idx="13">
                  <c:v>74.309922994482235</c:v>
                </c:pt>
                <c:pt idx="14">
                  <c:v>73.339132455321931</c:v>
                </c:pt>
                <c:pt idx="15">
                  <c:v>71.395062044862584</c:v>
                </c:pt>
                <c:pt idx="16">
                  <c:v>69.44775191463188</c:v>
                </c:pt>
                <c:pt idx="17">
                  <c:v>67.497297470803105</c:v>
                </c:pt>
                <c:pt idx="18">
                  <c:v>65.543794273601563</c:v>
                </c:pt>
                <c:pt idx="19">
                  <c:v>63.587338032622583</c:v>
                </c:pt>
                <c:pt idx="20">
                  <c:v>61.628024602142432</c:v>
                </c:pt>
                <c:pt idx="21">
                  <c:v>59.665949976422056</c:v>
                </c:pt>
                <c:pt idx="22">
                  <c:v>57.701210285003881</c:v>
                </c:pt>
                <c:pt idx="23">
                  <c:v>55.7339017880021</c:v>
                </c:pt>
                <c:pt idx="24">
                  <c:v>53.764120871386524</c:v>
                </c:pt>
                <c:pt idx="25">
                  <c:v>51.791964042260261</c:v>
                </c:pt>
                <c:pt idx="26">
                  <c:v>49.817527924131468</c:v>
                </c:pt>
                <c:pt idx="27">
                  <c:v>47.840909252179372</c:v>
                </c:pt>
                <c:pt idx="28">
                  <c:v>45.862204868514908</c:v>
                </c:pt>
                <c:pt idx="29">
                  <c:v>43.881511717435941</c:v>
                </c:pt>
                <c:pt idx="30">
                  <c:v>41.898926840677717</c:v>
                </c:pt>
                <c:pt idx="31">
                  <c:v>39.914547372658319</c:v>
                </c:pt>
                <c:pt idx="32">
                  <c:v>37.92847053571974</c:v>
                </c:pt>
                <c:pt idx="33">
                  <c:v>35.940793635364599</c:v>
                </c:pt>
                <c:pt idx="34">
                  <c:v>33.951614055488676</c:v>
                </c:pt>
                <c:pt idx="35">
                  <c:v>31.961029253609841</c:v>
                </c:pt>
                <c:pt idx="36">
                  <c:v>29.969136756093118</c:v>
                </c:pt>
                <c:pt idx="37">
                  <c:v>27.976034153372556</c:v>
                </c:pt>
                <c:pt idx="38">
                  <c:v>25.981819095169893</c:v>
                </c:pt>
                <c:pt idx="39">
                  <c:v>24.984324925834976</c:v>
                </c:pt>
                <c:pt idx="40">
                  <c:v>23.986589285710313</c:v>
                </c:pt>
                <c:pt idx="41">
                  <c:v>21.990442478935549</c:v>
                </c:pt>
                <c:pt idx="42">
                  <c:v>19.993476473714541</c:v>
                </c:pt>
                <c:pt idx="43">
                  <c:v>17.995789109051891</c:v>
                </c:pt>
                <c:pt idx="44">
                  <c:v>15.997478259294363</c:v>
                </c:pt>
                <c:pt idx="45">
                  <c:v>13.998641829335643</c:v>
                </c:pt>
                <c:pt idx="46">
                  <c:v>11.999377749819594</c:v>
                </c:pt>
                <c:pt idx="47">
                  <c:v>9.9997839723422732</c:v>
                </c:pt>
                <c:pt idx="48">
                  <c:v>7.9999584646529032</c:v>
                </c:pt>
                <c:pt idx="49">
                  <c:v>5.9999992058540528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3F-0542-B503-2F60F232F5A1}"/>
            </c:ext>
          </c:extLst>
        </c:ser>
        <c:ser>
          <c:idx val="2"/>
          <c:order val="3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TransformedPaths!$C$2:$C$54</c:f>
              <c:numCache>
                <c:formatCode>General</c:formatCode>
                <c:ptCount val="53"/>
                <c:pt idx="0">
                  <c:v>8.1999999999999993</c:v>
                </c:pt>
                <c:pt idx="1">
                  <c:v>8.1999999999999993</c:v>
                </c:pt>
                <c:pt idx="2">
                  <c:v>8.1999999999999993</c:v>
                </c:pt>
                <c:pt idx="3">
                  <c:v>8.2009444165505556</c:v>
                </c:pt>
                <c:pt idx="4">
                  <c:v>8.2132080899177708</c:v>
                </c:pt>
                <c:pt idx="5">
                  <c:v>8.2396488157834824</c:v>
                </c:pt>
                <c:pt idx="6">
                  <c:v>8.2802652654452231</c:v>
                </c:pt>
                <c:pt idx="7">
                  <c:v>8.3350553978402218</c:v>
                </c:pt>
                <c:pt idx="8">
                  <c:v>8.4040164596482327</c:v>
                </c:pt>
                <c:pt idx="9">
                  <c:v>8.4871449854297225</c:v>
                </c:pt>
                <c:pt idx="10">
                  <c:v>8.5844367978000378</c:v>
                </c:pt>
                <c:pt idx="11">
                  <c:v>8.6958870076393282</c:v>
                </c:pt>
                <c:pt idx="12">
                  <c:v>8.8214900143383375</c:v>
                </c:pt>
                <c:pt idx="13">
                  <c:v>8.8895968718404674</c:v>
                </c:pt>
                <c:pt idx="14">
                  <c:v>8.9612395060797212</c:v>
                </c:pt>
                <c:pt idx="15">
                  <c:v>9.1151284601552334</c:v>
                </c:pt>
                <c:pt idx="16">
                  <c:v>9.2831491433187807</c:v>
                </c:pt>
                <c:pt idx="17">
                  <c:v>9.465293112174777</c:v>
                </c:pt>
                <c:pt idx="18">
                  <c:v>9.6615512136027633</c:v>
                </c:pt>
                <c:pt idx="19">
                  <c:v>9.8719135852170439</c:v>
                </c:pt>
                <c:pt idx="20">
                  <c:v>10.096369655862475</c:v>
                </c:pt>
                <c:pt idx="21">
                  <c:v>10.334908146145779</c:v>
                </c:pt>
                <c:pt idx="22">
                  <c:v>10.587517069002104</c:v>
                </c:pt>
                <c:pt idx="23">
                  <c:v>10.854183730297621</c:v>
                </c:pt>
                <c:pt idx="24">
                  <c:v>11.134894729467362</c:v>
                </c:pt>
                <c:pt idx="25">
                  <c:v>11.429635960188421</c:v>
                </c:pt>
                <c:pt idx="26">
                  <c:v>11.738392611089239</c:v>
                </c:pt>
                <c:pt idx="27">
                  <c:v>12.061149166493522</c:v>
                </c:pt>
                <c:pt idx="28">
                  <c:v>12.397889407200296</c:v>
                </c:pt>
                <c:pt idx="29">
                  <c:v>12.748596411298536</c:v>
                </c:pt>
                <c:pt idx="30">
                  <c:v>13.11325255501788</c:v>
                </c:pt>
                <c:pt idx="31">
                  <c:v>13.491839513614082</c:v>
                </c:pt>
                <c:pt idx="32">
                  <c:v>13.88433826228993</c:v>
                </c:pt>
                <c:pt idx="33">
                  <c:v>14.290729077151241</c:v>
                </c:pt>
                <c:pt idx="34">
                  <c:v>14.710991536198151</c:v>
                </c:pt>
                <c:pt idx="35">
                  <c:v>15.14510452035114</c:v>
                </c:pt>
                <c:pt idx="36">
                  <c:v>15.593046214512583</c:v>
                </c:pt>
                <c:pt idx="37">
                  <c:v>16.054794108662691</c:v>
                </c:pt>
                <c:pt idx="38">
                  <c:v>16.530324998991034</c:v>
                </c:pt>
                <c:pt idx="39">
                  <c:v>16.773251627109062</c:v>
                </c:pt>
                <c:pt idx="40">
                  <c:v>17.019614989062291</c:v>
                </c:pt>
                <c:pt idx="41">
                  <c:v>17.52263949101723</c:v>
                </c:pt>
                <c:pt idx="42">
                  <c:v>18.039373226808323</c:v>
                </c:pt>
                <c:pt idx="43">
                  <c:v>18.569790229469959</c:v>
                </c:pt>
                <c:pt idx="44">
                  <c:v>19.113863844423349</c:v>
                </c:pt>
                <c:pt idx="45">
                  <c:v>19.671566730815982</c:v>
                </c:pt>
                <c:pt idx="46">
                  <c:v>20.242870862895586</c:v>
                </c:pt>
                <c:pt idx="47">
                  <c:v>20.827747531418481</c:v>
                </c:pt>
                <c:pt idx="48">
                  <c:v>21.426166898125192</c:v>
                </c:pt>
                <c:pt idx="49">
                  <c:v>22.031238408372971</c:v>
                </c:pt>
                <c:pt idx="50">
                  <c:v>22.636309918620746</c:v>
                </c:pt>
                <c:pt idx="51">
                  <c:v>23.241381428868522</c:v>
                </c:pt>
                <c:pt idx="52">
                  <c:v>23.846452939116297</c:v>
                </c:pt>
              </c:numCache>
            </c:numRef>
          </c:xVal>
          <c:yVal>
            <c:numRef>
              <c:f>TransformedPaths!$D$2:$D$54</c:f>
              <c:numCache>
                <c:formatCode>General</c:formatCode>
                <c:ptCount val="5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5.9999991854581571</c:v>
                </c:pt>
                <c:pt idx="4">
                  <c:v>7.9999573979133185</c:v>
                </c:pt>
                <c:pt idx="5">
                  <c:v>9.9997784242221712</c:v>
                </c:pt>
                <c:pt idx="6">
                  <c:v>11.999361769138851</c:v>
                </c:pt>
                <c:pt idx="7">
                  <c:v>13.998606949361486</c:v>
                </c:pt>
                <c:pt idx="8">
                  <c:v>15.997413498581697</c:v>
                </c:pt>
                <c:pt idx="9">
                  <c:v>17.995680972533243</c:v>
                </c:pt>
                <c:pt idx="10">
                  <c:v>19.993308954039563</c:v>
                </c:pt>
                <c:pt idx="11">
                  <c:v>21.990197058059934</c:v>
                </c:pt>
                <c:pt idx="12">
                  <c:v>23.98624493673406</c:v>
                </c:pt>
                <c:pt idx="13">
                  <c:v>24.983922444267467</c:v>
                </c:pt>
                <c:pt idx="14">
                  <c:v>25.981352284424734</c:v>
                </c:pt>
                <c:pt idx="15">
                  <c:v>27.97541884275844</c:v>
                </c:pt>
                <c:pt idx="16">
                  <c:v>29.96834440566353</c:v>
                </c:pt>
                <c:pt idx="17">
                  <c:v>31.960028824405779</c:v>
                </c:pt>
                <c:pt idx="18">
                  <c:v>33.950372012621116</c:v>
                </c:pt>
                <c:pt idx="19">
                  <c:v>35.939273951345129</c:v>
                </c:pt>
                <c:pt idx="20">
                  <c:v>37.926634694039237</c:v>
                </c:pt>
                <c:pt idx="21">
                  <c:v>39.912354371613262</c:v>
                </c:pt>
                <c:pt idx="22">
                  <c:v>41.89633319744398</c:v>
                </c:pt>
                <c:pt idx="23">
                  <c:v>43.878471472389691</c:v>
                </c:pt>
                <c:pt idx="24">
                  <c:v>45.8586695898003</c:v>
                </c:pt>
                <c:pt idx="25">
                  <c:v>47.836828040522661</c:v>
                </c:pt>
                <c:pt idx="26">
                  <c:v>49.812847417901295</c:v>
                </c:pt>
                <c:pt idx="27">
                  <c:v>51.786628422773632</c:v>
                </c:pt>
                <c:pt idx="28">
                  <c:v>53.758071868460064</c:v>
                </c:pt>
                <c:pt idx="29">
                  <c:v>55.727078685748353</c:v>
                </c:pt>
                <c:pt idx="30">
                  <c:v>57.693549927871928</c:v>
                </c:pt>
                <c:pt idx="31">
                  <c:v>59.657386775482294</c:v>
                </c:pt>
                <c:pt idx="32">
                  <c:v>61.618490541614833</c:v>
                </c:pt>
                <c:pt idx="33">
                  <c:v>63.576762676648073</c:v>
                </c:pt>
                <c:pt idx="34">
                  <c:v>65.532104773256009</c:v>
                </c:pt>
                <c:pt idx="35">
                  <c:v>67.484418571353302</c:v>
                </c:pt>
                <c:pt idx="36">
                  <c:v>69.433605963032988</c:v>
                </c:pt>
                <c:pt idx="37">
                  <c:v>71.379568997496705</c:v>
                </c:pt>
                <c:pt idx="38">
                  <c:v>73.322209885976832</c:v>
                </c:pt>
                <c:pt idx="39">
                  <c:v>74.292254011997954</c:v>
                </c:pt>
                <c:pt idx="40">
                  <c:v>75.261431006650625</c:v>
                </c:pt>
                <c:pt idx="41">
                  <c:v>77.197134909545994</c:v>
                </c:pt>
                <c:pt idx="42">
                  <c:v>79.129224321438372</c:v>
                </c:pt>
                <c:pt idx="43">
                  <c:v>81.057602150739157</c:v>
                </c:pt>
                <c:pt idx="44">
                  <c:v>82.982171492374533</c:v>
                </c:pt>
                <c:pt idx="45">
                  <c:v>84.902835632655325</c:v>
                </c:pt>
                <c:pt idx="46">
                  <c:v>86.819498054137028</c:v>
                </c:pt>
                <c:pt idx="47">
                  <c:v>88.732062440469917</c:v>
                </c:pt>
                <c:pt idx="48">
                  <c:v>90.640432823120605</c:v>
                </c:pt>
                <c:pt idx="49">
                  <c:v>92.546708896381375</c:v>
                </c:pt>
                <c:pt idx="50">
                  <c:v>94.452984969642131</c:v>
                </c:pt>
                <c:pt idx="51">
                  <c:v>96.359261042902901</c:v>
                </c:pt>
                <c:pt idx="52">
                  <c:v>98.265537116163657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3F-0542-B503-2F60F232F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08863"/>
        <c:axId val="1642056495"/>
      </c:scatterChart>
      <c:valAx>
        <c:axId val="16420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56495"/>
        <c:crosses val="autoZero"/>
        <c:crossBetween val="midCat"/>
      </c:valAx>
      <c:valAx>
        <c:axId val="16420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08863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20204</xdr:colOff>
      <xdr:row>1</xdr:row>
      <xdr:rowOff>12700</xdr:rowOff>
    </xdr:from>
    <xdr:to>
      <xdr:col>7</xdr:col>
      <xdr:colOff>23091</xdr:colOff>
      <xdr:row>36</xdr:row>
      <xdr:rowOff>57727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846F2-463B-8097-3475-A552E68A9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15010</xdr:colOff>
      <xdr:row>1</xdr:row>
      <xdr:rowOff>3463</xdr:rowOff>
    </xdr:from>
    <xdr:to>
      <xdr:col>10</xdr:col>
      <xdr:colOff>265545</xdr:colOff>
      <xdr:row>36</xdr:row>
      <xdr:rowOff>46181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77C3EE-F09B-C247-B10F-544FE6142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4125-715E-464F-9EAC-D650FFBBF387}">
  <dimension ref="A1:B7"/>
  <sheetViews>
    <sheetView zoomScale="110" zoomScaleNormal="100" workbookViewId="0">
      <selection activeCell="M19" sqref="M19"/>
    </sheetView>
  </sheetViews>
  <sheetFormatPr defaultColWidth="11" defaultRowHeight="15.75" x14ac:dyDescent="0.25"/>
  <cols>
    <col min="6" max="6" width="12.875" bestFit="1" customWidth="1"/>
    <col min="7" max="7" width="12.125" bestFit="1" customWidth="1"/>
  </cols>
  <sheetData>
    <row r="1" spans="1:2" x14ac:dyDescent="0.25">
      <c r="A1" t="s">
        <v>0</v>
      </c>
      <c r="B1">
        <v>6.5</v>
      </c>
    </row>
    <row r="2" spans="1:2" x14ac:dyDescent="0.25">
      <c r="A2" t="s">
        <v>1</v>
      </c>
      <c r="B2">
        <v>1.23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332.29500000000002</v>
      </c>
    </row>
    <row r="5" spans="1:2" x14ac:dyDescent="0.25">
      <c r="A5" t="s">
        <v>4</v>
      </c>
      <c r="B5">
        <v>101.73</v>
      </c>
    </row>
    <row r="7" spans="1:2" x14ac:dyDescent="0.25">
      <c r="A7" t="s">
        <v>5</v>
      </c>
      <c r="B7">
        <f>2*ASIN(B5/(2*B4))</f>
        <v>0.30735196280364058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86D5-E2BF-5247-B8F6-9385ECE71E83}">
  <dimension ref="A1:L104"/>
  <sheetViews>
    <sheetView tabSelected="1" workbookViewId="0">
      <selection activeCell="A2" sqref="A2:A104"/>
    </sheetView>
  </sheetViews>
  <sheetFormatPr defaultColWidth="11" defaultRowHeight="15.75" x14ac:dyDescent="0.25"/>
  <cols>
    <col min="2" max="2" width="10.625" bestFit="1" customWidth="1"/>
    <col min="3" max="3" width="9.625" bestFit="1" customWidth="1"/>
    <col min="4" max="7" width="11.625" bestFit="1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18</v>
      </c>
      <c r="K1" t="s">
        <v>17</v>
      </c>
      <c r="L1">
        <v>100</v>
      </c>
    </row>
    <row r="2" spans="1:12" x14ac:dyDescent="0.25">
      <c r="A2" s="2">
        <f>B2-Sheet1!$B$2</f>
        <v>-1.23</v>
      </c>
      <c r="B2" s="2">
        <v>0</v>
      </c>
      <c r="C2" s="2">
        <v>0</v>
      </c>
      <c r="D2" s="2" cm="1">
        <f t="array" ref="D2">S_x($B2,0)</f>
        <v>0</v>
      </c>
      <c r="E2" s="2" cm="1">
        <f t="array" ref="E2">S_y($B2,0)</f>
        <v>-1.23</v>
      </c>
      <c r="F2" s="2" cm="1">
        <f t="array" ref="F2">S_x($C2,Sheet1!$B$3)</f>
        <v>10</v>
      </c>
      <c r="G2" s="2" cm="1">
        <f t="array" ref="G2">S_y($C2,Sheet1!$B$3)</f>
        <v>-1.23</v>
      </c>
      <c r="H2">
        <f>SQRT(POWER(D2-F2,2)+POWER(E2-G2,2))</f>
        <v>10</v>
      </c>
    </row>
    <row r="3" spans="1:12" x14ac:dyDescent="0.25">
      <c r="A3" s="2">
        <f>B3-Sheet1!$B$2</f>
        <v>5.27</v>
      </c>
      <c r="B3" s="2">
        <f>Sheet1!$B$1</f>
        <v>6.5</v>
      </c>
      <c r="C3" s="3">
        <v>6.5</v>
      </c>
      <c r="D3" s="2" cm="1">
        <f t="array" ref="D3">S_x($B3,0)</f>
        <v>0</v>
      </c>
      <c r="E3" s="2" cm="1">
        <f t="array" ref="E3">S_y($B3,0)</f>
        <v>5.27</v>
      </c>
      <c r="F3" s="2" cm="1">
        <f t="array" ref="F3">S_x($C3,Sheet1!$B$3)</f>
        <v>10</v>
      </c>
      <c r="G3" s="2" cm="1">
        <f t="array" ref="G3">S_y($C3,Sheet1!$B$3)</f>
        <v>5.27</v>
      </c>
      <c r="H3">
        <f t="shared" ref="H3:H66" si="0">SQRT(POWER(D3-F3,2)+POWER(E3-G3,2))</f>
        <v>10</v>
      </c>
      <c r="K3" cm="1">
        <f t="array" ref="K3">T_tl(5)</f>
        <v>100.69725948251663</v>
      </c>
    </row>
    <row r="4" spans="1:12" x14ac:dyDescent="0.25">
      <c r="A4" s="2">
        <f>B4-Sheet1!$B$2</f>
        <v>6.162340192965349</v>
      </c>
      <c r="B4" s="2" cm="1">
        <f t="array" ref="B4:B103">Sheet1!$B$1+_xlfn.MAKEARRAY($L$1,1,_xlfn.LAMBDA(_xlpm.row,_xlpm.col,_xlpm.row/$L$1*T_l(0)))</f>
        <v>7.3923401929653485</v>
      </c>
      <c r="C4" s="2" cm="1">
        <f t="array" ref="C4:C103">Sheet1!$B$1+_xlfn.MAKEARRAY($L$1,1,_xlfn.LAMBDA(_xlpm.row,_xlpm.col,_xlpm.row/$L$1*T_l(Sheet1!$B$3)))</f>
        <v>7.3616049966849841</v>
      </c>
      <c r="D4" s="2" cm="1">
        <f t="array" ref="D4">S_x($B4,0)</f>
        <v>1.3713114694837714E-3</v>
      </c>
      <c r="E4" s="2" cm="1">
        <f t="array" ref="E4">S_y($B4,0)</f>
        <v>6.1623387880473333</v>
      </c>
      <c r="F4" s="2" cm="1">
        <f t="array" ref="F4">S_x($C4,Sheet1!$B$3)</f>
        <v>10.001324078892139</v>
      </c>
      <c r="G4" s="2" cm="1">
        <f t="array" ref="G4">S_y($C4,Sheet1!$B$3)</f>
        <v>6.1316036401570688</v>
      </c>
      <c r="H4">
        <f t="shared" si="0"/>
        <v>9.9999999999999929</v>
      </c>
    </row>
    <row r="5" spans="1:12" x14ac:dyDescent="0.25">
      <c r="A5" s="2">
        <f>B5-Sheet1!$B$2</f>
        <v>7.0546803859306966</v>
      </c>
      <c r="B5" s="2">
        <v>8.284680385930697</v>
      </c>
      <c r="C5" s="2">
        <v>8.2232099933699683</v>
      </c>
      <c r="D5" s="2" cm="1">
        <f t="array" ref="D5">S_x($B5,0)</f>
        <v>5.4852329237746744E-3</v>
      </c>
      <c r="E5" s="2" cm="1">
        <f t="array" ref="E5">S_y($B5,0)</f>
        <v>7.0546691466025031</v>
      </c>
      <c r="F5" s="2" cm="1">
        <f t="array" ref="F5">S_x($C5,Sheet1!$B$3)</f>
        <v>10.005296303060618</v>
      </c>
      <c r="G5" s="2" cm="1">
        <f t="array" ref="G5">S_y($C5,Sheet1!$B$3)</f>
        <v>6.993199141162024</v>
      </c>
      <c r="H5">
        <f t="shared" si="0"/>
        <v>10.000000000000011</v>
      </c>
    </row>
    <row r="6" spans="1:12" x14ac:dyDescent="0.25">
      <c r="A6" s="2">
        <f>B6-Sheet1!$B$2</f>
        <v>7.9470205788960442</v>
      </c>
      <c r="B6" s="2">
        <v>9.1770205788960446</v>
      </c>
      <c r="C6" s="2">
        <v>9.0848149900549533</v>
      </c>
      <c r="D6" s="2" cm="1">
        <f t="array" ref="D6">S_x($B6,0)</f>
        <v>1.2341725500675693E-2</v>
      </c>
      <c r="E6" s="2" cm="1">
        <f t="array" ref="E6">S_y($B6,0)</f>
        <v>7.9469826462529749</v>
      </c>
      <c r="F6" s="2" cm="1">
        <f t="array" ref="F6">S_x($C6,Sheet1!$B$3)</f>
        <v>10.011916634981731</v>
      </c>
      <c r="G6" s="2" cm="1">
        <f t="array" ref="G6">S_y($C6,Sheet1!$B$3)</f>
        <v>7.8547783639396389</v>
      </c>
      <c r="H6">
        <f t="shared" si="0"/>
        <v>9.9999999999999982</v>
      </c>
      <c r="J6">
        <v>0</v>
      </c>
      <c r="K6" cm="1">
        <f t="array" ref="K6">S_x($J6+Sheet1!$B$2,0)</f>
        <v>0</v>
      </c>
      <c r="L6" cm="1">
        <f t="array" ref="L6">S_y($J6+Sheet1!$B$2,0)</f>
        <v>0</v>
      </c>
    </row>
    <row r="7" spans="1:12" x14ac:dyDescent="0.25">
      <c r="A7" s="2">
        <f>B7-Sheet1!$B$2</f>
        <v>8.8393607718613936</v>
      </c>
      <c r="B7" s="2">
        <v>10.069360771861394</v>
      </c>
      <c r="C7" s="2">
        <v>9.9464199867399365</v>
      </c>
      <c r="D7" s="2" cm="1">
        <f t="array" ref="D7">S_x($B7,0)</f>
        <v>2.1940724430237424E-2</v>
      </c>
      <c r="E7" s="2" cm="1">
        <f t="array" ref="E7">S_y($B7,0)</f>
        <v>8.8392708577454737</v>
      </c>
      <c r="F7" s="2" cm="1">
        <f t="array" ref="F7">S_x($C7,Sheet1!$B$3)</f>
        <v>10.021185012116462</v>
      </c>
      <c r="G7" s="2" cm="1">
        <f t="array" ref="G7">S_y($C7,Sheet1!$B$3)</f>
        <v>8.7163331695684576</v>
      </c>
      <c r="H7">
        <f t="shared" si="0"/>
        <v>9.9999999999999947</v>
      </c>
      <c r="J7">
        <v>25</v>
      </c>
      <c r="K7" cm="1">
        <f t="array" ref="K7">S_x($J7+Sheet1!$B$2,0)</f>
        <v>0.67013541356465112</v>
      </c>
      <c r="L7" cm="1">
        <f t="array" ref="L7">S_y($J7+Sheet1!$B$2,0)</f>
        <v>24.984817587197934</v>
      </c>
    </row>
    <row r="8" spans="1:12" x14ac:dyDescent="0.25">
      <c r="A8" s="2">
        <f>B8-Sheet1!$B$2</f>
        <v>9.731700964826743</v>
      </c>
      <c r="B8" s="2">
        <v>10.961700964826743</v>
      </c>
      <c r="C8" s="2">
        <v>10.808024983424922</v>
      </c>
      <c r="D8" s="2" cm="1">
        <f t="array" ref="D8">S_x($B8,0)</f>
        <v>3.4282139035326509E-2</v>
      </c>
      <c r="E8" s="2" cm="1">
        <f t="array" ref="E8">S_y($B8,0)</f>
        <v>9.7315253520656064</v>
      </c>
      <c r="F8" s="2" cm="1">
        <f t="array" ref="F8">S_x($C8,Sheet1!$B$3)</f>
        <v>10.033101346910883</v>
      </c>
      <c r="G8" s="2" cm="1">
        <f t="array" ref="G8">S_y($C8,Sheet1!$B$3)</f>
        <v>9.5778554193576859</v>
      </c>
      <c r="H8">
        <f t="shared" si="0"/>
        <v>9.9999999999999805</v>
      </c>
      <c r="J8">
        <v>50</v>
      </c>
      <c r="K8" cm="1">
        <f t="array" ref="K8">S_x($J8+Sheet1!$B$2,0)</f>
        <v>3.4388571016580727</v>
      </c>
      <c r="L8" cm="1">
        <f t="array" ref="L8">S_y($J8+Sheet1!$B$2,0)</f>
        <v>49.823257465227343</v>
      </c>
    </row>
    <row r="9" spans="1:12" x14ac:dyDescent="0.25">
      <c r="A9" s="2">
        <f>B9-Sheet1!$B$2</f>
        <v>10.624041157792089</v>
      </c>
      <c r="B9" s="2">
        <v>11.854041157792089</v>
      </c>
      <c r="C9" s="2">
        <v>11.669629980109907</v>
      </c>
      <c r="D9" s="2" cm="1">
        <f t="array" ref="D9">S_x($B9,0)</f>
        <v>4.9365852732591975E-2</v>
      </c>
      <c r="E9" s="2" cm="1">
        <f t="array" ref="E9">S_y($B9,0)</f>
        <v>10.623737700517491</v>
      </c>
      <c r="F9" s="2" cm="1">
        <f t="array" ref="F9">S_x($C9,Sheet1!$B$3)</f>
        <v>10.047665526797232</v>
      </c>
      <c r="G9" s="2" cm="1">
        <f t="array" ref="G9">S_y($C9,Sheet1!$B$3)</f>
        <v>10.439336974924064</v>
      </c>
      <c r="H9">
        <f t="shared" si="0"/>
        <v>10.000000000000023</v>
      </c>
      <c r="J9">
        <v>75</v>
      </c>
      <c r="K9" cm="1">
        <f t="array" ref="K9">S_x($J9+Sheet1!$B$2,0)</f>
        <v>8.333476912245942</v>
      </c>
      <c r="L9" cm="1">
        <f t="array" ref="L9">S_y($J9+Sheet1!$B$2,0)</f>
        <v>74.331554269991273</v>
      </c>
    </row>
    <row r="10" spans="1:12" x14ac:dyDescent="0.25">
      <c r="A10" s="2">
        <f>B10-Sheet1!$B$2</f>
        <v>11.516381350757438</v>
      </c>
      <c r="B10" s="2">
        <v>12.746381350757439</v>
      </c>
      <c r="C10" s="2">
        <v>12.531234976794892</v>
      </c>
      <c r="D10" s="2" cm="1">
        <f t="array" ref="D10">S_x($B10,0)</f>
        <v>6.7191723033545259E-2</v>
      </c>
      <c r="E10" s="2" cm="1">
        <f t="array" ref="E10">S_y($B10,0)</f>
        <v>11.51589947480338</v>
      </c>
      <c r="F10" s="2" cm="1">
        <f t="array" ref="F10">S_x($C10,Sheet1!$B$3)</f>
        <v>10.064877414194655</v>
      </c>
      <c r="G10" s="2" cm="1">
        <f t="array" ref="G10">S_y($C10,Sheet1!$B$3)</f>
        <v>11.30076969826875</v>
      </c>
      <c r="H10">
        <f t="shared" si="0"/>
        <v>9.9999999999999716</v>
      </c>
      <c r="J10">
        <v>100</v>
      </c>
      <c r="K10" cm="1">
        <f t="array" ref="K10">S_x($J10+Sheet1!$B$2,0)</f>
        <v>15.268244381871156</v>
      </c>
      <c r="L10" cm="1">
        <f t="array" ref="L10">S_y($J10+Sheet1!$B$2,0)</f>
        <v>98.344149767854049</v>
      </c>
    </row>
    <row r="11" spans="1:12" x14ac:dyDescent="0.25">
      <c r="A11" s="2">
        <f>B11-Sheet1!$B$2</f>
        <v>12.408721543722788</v>
      </c>
      <c r="B11" s="2">
        <v>13.638721543722788</v>
      </c>
      <c r="C11" s="2">
        <v>13.392839973479875</v>
      </c>
      <c r="D11" s="2" cm="1">
        <f t="array" ref="D11">S_x($B11,0)</f>
        <v>8.7759581545753917E-2</v>
      </c>
      <c r="E11" s="2" cm="1">
        <f t="array" ref="E11">S_y($B11,0)</f>
        <v>12.408002247103271</v>
      </c>
      <c r="F11" s="2" cm="1">
        <f t="array" ref="F11">S_x($C11,Sheet1!$B$3)</f>
        <v>10.084736846510907</v>
      </c>
      <c r="G11" s="2" cm="1">
        <f t="array" ref="G11">S_y($C11,Sheet1!$B$3)</f>
        <v>12.162145451854199</v>
      </c>
      <c r="H11">
        <f t="shared" si="0"/>
        <v>10.000000000000014</v>
      </c>
    </row>
    <row r="12" spans="1:12" x14ac:dyDescent="0.25">
      <c r="A12" s="2">
        <f>B12-Sheet1!$B$2</f>
        <v>13.301061736688135</v>
      </c>
      <c r="B12" s="2">
        <v>14.531061736688136</v>
      </c>
      <c r="C12" s="2">
        <v>14.254444970164858</v>
      </c>
      <c r="D12" s="2" cm="1">
        <f t="array" ref="D12">S_x($B12,0)</f>
        <v>0.11106923397466062</v>
      </c>
      <c r="E12" s="2" cm="1">
        <f t="array" ref="E12">S_y($B12,0)</f>
        <v>13.300037590154528</v>
      </c>
      <c r="F12" s="2" cm="1">
        <f t="array" ref="F12">S_x($C12,Sheet1!$B$3)</f>
        <v>10.107243636143437</v>
      </c>
      <c r="G12" s="2" cm="1">
        <f t="array" ref="G12">S_y($C12,Sheet1!$B$3)</f>
        <v>13.023456098681033</v>
      </c>
      <c r="H12">
        <f t="shared" si="0"/>
        <v>10</v>
      </c>
    </row>
    <row r="13" spans="1:12" x14ac:dyDescent="0.25">
      <c r="A13" s="2">
        <f>B13-Sheet1!$B$2</f>
        <v>14.193401929653485</v>
      </c>
      <c r="B13" s="2">
        <v>15.423401929653485</v>
      </c>
      <c r="C13" s="2">
        <v>15.116049966849843</v>
      </c>
      <c r="D13" s="2" cm="1">
        <f t="array" ref="D13">S_x($B13,0)</f>
        <v>0.13712046012534529</v>
      </c>
      <c r="E13" s="2" cm="1">
        <f t="array" ref="E13">S_y($B13,0)</f>
        <v>14.191997077331484</v>
      </c>
      <c r="F13" s="2" cm="1">
        <f t="array" ref="F13">S_x($C13,Sheet1!$B$3)</f>
        <v>10.132397570481601</v>
      </c>
      <c r="G13" s="2" cm="1">
        <f t="array" ref="G13">S_y($C13,Sheet1!$B$3)</f>
        <v>13.884693502364904</v>
      </c>
      <c r="H13">
        <f t="shared" si="0"/>
        <v>9.9999999999999467</v>
      </c>
    </row>
    <row r="14" spans="1:12" x14ac:dyDescent="0.25">
      <c r="A14" s="2">
        <f>B14-Sheet1!$B$2</f>
        <v>15.085742122618832</v>
      </c>
      <c r="B14" s="2">
        <v>16.315742122618833</v>
      </c>
      <c r="C14" s="2">
        <v>15.977654963534828</v>
      </c>
      <c r="D14" s="2" cm="1">
        <f t="array" ref="D14">S_x($B14,0)</f>
        <v>0.1659130139043441</v>
      </c>
      <c r="E14" s="2" cm="1">
        <f t="array" ref="E14">S_y($B14,0)</f>
        <v>15.083872282725048</v>
      </c>
      <c r="F14" s="2" cm="1">
        <f t="array" ref="F14">S_x($C14,Sheet1!$B$3)</f>
        <v>10.160198411908368</v>
      </c>
      <c r="G14" s="2" cm="1">
        <f t="array" ref="G14">S_y($C14,Sheet1!$B$3)</f>
        <v>14.745849527213361</v>
      </c>
      <c r="H14">
        <f t="shared" si="0"/>
        <v>10.000000000000009</v>
      </c>
    </row>
    <row r="15" spans="1:12" x14ac:dyDescent="0.25">
      <c r="A15" s="2">
        <f>B15-Sheet1!$B$2</f>
        <v>15.978082315584178</v>
      </c>
      <c r="B15" s="2">
        <v>17.208082315584178</v>
      </c>
      <c r="C15" s="2">
        <v>16.839259960219813</v>
      </c>
      <c r="D15" s="2" cm="1">
        <f t="array" ref="D15">S_x($B15,0)</f>
        <v>0.19744662332243479</v>
      </c>
      <c r="E15" s="2" cm="1">
        <f t="array" ref="E15">S_y($B15,0)</f>
        <v>15.975654781222294</v>
      </c>
      <c r="F15" s="2" cm="1">
        <f t="array" ref="F15">S_x($C15,Sheet1!$B$3)</f>
        <v>10.190645897802597</v>
      </c>
      <c r="G15" s="2" cm="1">
        <f t="array" ref="G15">S_y($C15,Sheet1!$B$3)</f>
        <v>15.606916038302685</v>
      </c>
      <c r="H15">
        <f t="shared" si="0"/>
        <v>10.000000000000039</v>
      </c>
    </row>
    <row r="16" spans="1:12" x14ac:dyDescent="0.25">
      <c r="A16" s="2">
        <f>B16-Sheet1!$B$2</f>
        <v>16.870422508549527</v>
      </c>
      <c r="B16" s="2">
        <v>18.100422508549528</v>
      </c>
      <c r="C16" s="2">
        <v>17.700864956904795</v>
      </c>
      <c r="D16" s="2" cm="1">
        <f t="array" ref="D16">S_x($B16,0)</f>
        <v>0.23172099049696726</v>
      </c>
      <c r="E16" s="2" cm="1">
        <f t="array" ref="E16">S_y($B16,0)</f>
        <v>16.867336148586062</v>
      </c>
      <c r="F16" s="2" cm="1">
        <f t="array" ref="F16">S_x($C16,Sheet1!$B$3)</f>
        <v>10.223739740541646</v>
      </c>
      <c r="G16" s="2" cm="1">
        <f t="array" ref="G16">S_y($C16,Sheet1!$B$3)</f>
        <v>16.467884901554768</v>
      </c>
      <c r="H16">
        <f t="shared" si="0"/>
        <v>9.9999999999999645</v>
      </c>
    </row>
    <row r="17" spans="1:8" x14ac:dyDescent="0.25">
      <c r="A17" s="2">
        <f>B17-Sheet1!$B$2</f>
        <v>17.762762701514877</v>
      </c>
      <c r="B17" s="2">
        <v>18.992762701514877</v>
      </c>
      <c r="C17" s="2">
        <v>18.562469953589783</v>
      </c>
      <c r="D17" s="2" cm="1">
        <f t="array" ref="D17">S_x($B17,0)</f>
        <v>0.26873579165447836</v>
      </c>
      <c r="E17" s="2" cm="1">
        <f t="array" ref="E17">S_y($B17,0)</f>
        <v>17.758907961534522</v>
      </c>
      <c r="F17" s="2" cm="1">
        <f t="array" ref="F17">S_x($C17,Sheet1!$B$3)</f>
        <v>10.259479627504106</v>
      </c>
      <c r="G17" s="2" cm="1">
        <f t="array" ref="G17">S_y($C17,Sheet1!$B$3)</f>
        <v>17.32874798381393</v>
      </c>
      <c r="H17">
        <f t="shared" si="0"/>
        <v>9.9999999999999964</v>
      </c>
    </row>
    <row r="18" spans="1:8" x14ac:dyDescent="0.25">
      <c r="A18" s="2">
        <f>B18-Sheet1!$B$2</f>
        <v>18.655102894480226</v>
      </c>
      <c r="B18" s="2">
        <v>19.885102894480227</v>
      </c>
      <c r="C18" s="2">
        <v>19.424074950274765</v>
      </c>
      <c r="D18" s="2" cm="1">
        <f t="array" ref="D18">S_x($B18,0)</f>
        <v>0.30849067713404565</v>
      </c>
      <c r="E18" s="2" cm="1">
        <f t="array" ref="E18">S_y($B18,0)</f>
        <v>18.65036179782075</v>
      </c>
      <c r="F18" s="2" cm="1">
        <f t="array" ref="F18">S_x($C18,Sheet1!$B$3)</f>
        <v>10.29786522107247</v>
      </c>
      <c r="G18" s="2" cm="1">
        <f t="array" ref="G18">S_y($C18,Sheet1!$B$3)</f>
        <v>18.189497152923739</v>
      </c>
      <c r="H18">
        <f t="shared" si="0"/>
        <v>10.000000000000053</v>
      </c>
    </row>
    <row r="19" spans="1:8" x14ac:dyDescent="0.25">
      <c r="A19" s="2">
        <f>B19-Sheet1!$B$2</f>
        <v>19.547443087445576</v>
      </c>
      <c r="B19" s="2">
        <v>20.777443087445576</v>
      </c>
      <c r="C19" s="2">
        <v>20.28567994695975</v>
      </c>
      <c r="D19" s="2" cm="1">
        <f t="array" ref="D19">S_x($B19,0)</f>
        <v>0.35098527139069802</v>
      </c>
      <c r="E19" s="2" cm="1">
        <f t="array" ref="E19">S_y($B19,0)</f>
        <v>19.541689236312294</v>
      </c>
      <c r="F19" s="2" cm="1">
        <f t="array" ref="F19">S_x($C19,Sheet1!$B$3)</f>
        <v>10.338896158636658</v>
      </c>
      <c r="G19" s="2" cm="1">
        <f t="array" ref="G19">S_y($C19,Sheet1!$B$3)</f>
        <v>19.05012427780386</v>
      </c>
      <c r="H19">
        <f t="shared" si="0"/>
        <v>9.9999999999999893</v>
      </c>
    </row>
    <row r="20" spans="1:8" x14ac:dyDescent="0.25">
      <c r="A20" s="2">
        <f>B20-Sheet1!$B$2</f>
        <v>20.439783280410925</v>
      </c>
      <c r="B20" s="2">
        <v>21.669783280410925</v>
      </c>
      <c r="C20" s="2">
        <v>21.147284943644735</v>
      </c>
      <c r="D20" s="2" cm="1">
        <f t="array" ref="D20">S_x($B20,0)</f>
        <v>0.39621917299842835</v>
      </c>
      <c r="E20" s="2" cm="1">
        <f t="array" ref="E20">S_y($B20,0)</f>
        <v>20.432881857070718</v>
      </c>
      <c r="F20" s="2" cm="1">
        <f t="array" ref="F20">S_x($C20,Sheet1!$B$3)</f>
        <v>10.382572052597311</v>
      </c>
      <c r="G20" s="2" cm="1">
        <f t="array" ref="G20">S_y($C20,Sheet1!$B$3)</f>
        <v>19.91062122852685</v>
      </c>
      <c r="H20">
        <f t="shared" si="0"/>
        <v>9.9999999999999964</v>
      </c>
    </row>
    <row r="21" spans="1:8" x14ac:dyDescent="0.25">
      <c r="A21" s="2">
        <f>B21-Sheet1!$B$2</f>
        <v>21.332123473376271</v>
      </c>
      <c r="B21" s="2">
        <v>22.562123473376271</v>
      </c>
      <c r="C21" s="2">
        <v>22.008889940329716</v>
      </c>
      <c r="D21" s="2" cm="1">
        <f t="array" ref="D21">S_x($B21,0)</f>
        <v>0.44419195465462735</v>
      </c>
      <c r="E21" s="2" cm="1">
        <f t="array" ref="E21">S_y($B21,0)</f>
        <v>21.323931241431147</v>
      </c>
      <c r="F21" s="2" cm="1">
        <f t="array" ref="F21">S_x($C21,Sheet1!$B$3)</f>
        <v>10.428892490369492</v>
      </c>
      <c r="G21" s="2" cm="1">
        <f t="array" ref="G21">S_y($C21,Sheet1!$B$3)</f>
        <v>20.770979876394946</v>
      </c>
      <c r="H21">
        <f t="shared" si="0"/>
        <v>10.000000000000005</v>
      </c>
    </row>
    <row r="22" spans="1:8" x14ac:dyDescent="0.25">
      <c r="A22" s="2">
        <f>B22-Sheet1!$B$2</f>
        <v>22.22446366634162</v>
      </c>
      <c r="B22" s="2">
        <v>23.454463666341621</v>
      </c>
      <c r="C22" s="2">
        <v>22.870494937014701</v>
      </c>
      <c r="D22" s="2" cm="1">
        <f t="array" ref="D22">S_x($B22,0)</f>
        <v>0.49490316318355099</v>
      </c>
      <c r="E22" s="2" cm="1">
        <f t="array" ref="E22">S_y($B22,0)</f>
        <v>22.21482897208179</v>
      </c>
      <c r="F22" s="2" cm="1">
        <f t="array" ref="F22">S_x($C22,Sheet1!$B$3)</f>
        <v>10.477857034386318</v>
      </c>
      <c r="G22" s="2" cm="1">
        <f t="array" ref="G22">S_y($C22,Sheet1!$B$3)</f>
        <v>21.631192094016882</v>
      </c>
      <c r="H22">
        <f t="shared" si="0"/>
        <v>9.999999999999984</v>
      </c>
    </row>
    <row r="23" spans="1:8" x14ac:dyDescent="0.25">
      <c r="A23" s="2">
        <f>B23-Sheet1!$B$2</f>
        <v>23.11680385930697</v>
      </c>
      <c r="B23" s="2">
        <v>24.34680385930697</v>
      </c>
      <c r="C23" s="2">
        <v>23.732099933699686</v>
      </c>
      <c r="D23" s="2" cm="1">
        <f t="array" ref="D23">S_x($B23,0)</f>
        <v>0.54835231954103847</v>
      </c>
      <c r="E23" s="2" cm="1">
        <f t="array" ref="E23">S_y($B23,0)</f>
        <v>23.105566633143454</v>
      </c>
      <c r="F23" s="2" cm="1">
        <f t="array" ref="F23">S_x($C23,Sheet1!$B$3)</f>
        <v>10.529465222103624</v>
      </c>
      <c r="G23" s="2" cm="1">
        <f t="array" ref="G23">S_y($C23,Sheet1!$B$3)</f>
        <v>22.491249755384629</v>
      </c>
      <c r="H23">
        <f t="shared" si="0"/>
        <v>10.000000000000034</v>
      </c>
    </row>
    <row r="24" spans="1:8" x14ac:dyDescent="0.25">
      <c r="A24" s="2">
        <f>B24-Sheet1!$B$2</f>
        <v>24.009144052272315</v>
      </c>
      <c r="B24" s="2">
        <v>25.239144052272316</v>
      </c>
      <c r="C24" s="2">
        <v>24.593704930384671</v>
      </c>
      <c r="D24" s="2" cm="1">
        <f t="array" ref="D24">S_x($B24,0)</f>
        <v>0.60453891881883237</v>
      </c>
      <c r="E24" s="2" cm="1">
        <f t="array" ref="E24">S_y($B24,0)</f>
        <v>23.996135810249044</v>
      </c>
      <c r="F24" s="2" cm="1">
        <f t="array" ref="F24">S_x($C24,Sheet1!$B$3)</f>
        <v>10.583716566003716</v>
      </c>
      <c r="G24" s="2" cm="1">
        <f t="array" ref="G24">S_y($C24,Sheet1!$B$3)</f>
        <v>23.351144735950196</v>
      </c>
      <c r="H24">
        <f t="shared" si="0"/>
        <v>9.9999999999999805</v>
      </c>
    </row>
    <row r="25" spans="1:8" x14ac:dyDescent="0.25">
      <c r="A25" s="2">
        <f>B25-Sheet1!$B$2</f>
        <v>24.901484245237665</v>
      </c>
      <c r="B25" s="2">
        <v>26.131484245237665</v>
      </c>
      <c r="C25" s="2">
        <v>25.455309927069656</v>
      </c>
      <c r="D25" s="2" cm="1">
        <f t="array" ref="D25">S_x($B25,0)</f>
        <v>0.66346243024929663</v>
      </c>
      <c r="E25" s="2" cm="1">
        <f t="array" ref="E25">S_y($B25,0)</f>
        <v>24.886528090623056</v>
      </c>
      <c r="F25" s="2" cm="1">
        <f t="array" ref="F25">S_x($C25,Sheet1!$B$3)</f>
        <v>10.640610553600538</v>
      </c>
      <c r="G25" s="2" cm="1">
        <f t="array" ref="G25">S_y($C25,Sheet1!$B$3)</f>
        <v>24.210868912702345</v>
      </c>
      <c r="H25">
        <f t="shared" si="0"/>
        <v>9.9999999999999858</v>
      </c>
    </row>
    <row r="26" spans="1:8" x14ac:dyDescent="0.25">
      <c r="A26" s="2">
        <f>B26-Sheet1!$B$2</f>
        <v>25.793824438203014</v>
      </c>
      <c r="B26" s="2">
        <v>27.023824438203015</v>
      </c>
      <c r="C26" s="2">
        <v>26.316914923754641</v>
      </c>
      <c r="D26" s="2" cm="1">
        <f t="array" ref="D26">S_x($B26,0)</f>
        <v>0.72512229721058929</v>
      </c>
      <c r="E26" s="2" cm="1">
        <f t="array" ref="E26">S_y($B26,0)</f>
        <v>25.776735063161041</v>
      </c>
      <c r="F26" s="2" cm="1">
        <f t="array" ref="F26">S_x($C26,Sheet1!$B$3)</f>
        <v>10.700146647444114</v>
      </c>
      <c r="G26" s="2" cm="1">
        <f t="array" ref="G26">S_y($C26,Sheet1!$B$3)</f>
        <v>25.070414164243346</v>
      </c>
      <c r="H26">
        <f t="shared" si="0"/>
        <v>9.9999999999999822</v>
      </c>
    </row>
    <row r="27" spans="1:8" x14ac:dyDescent="0.25">
      <c r="A27" s="2">
        <f>B27-Sheet1!$B$2</f>
        <v>26.68616463116836</v>
      </c>
      <c r="B27" s="2">
        <v>27.91616463116836</v>
      </c>
      <c r="C27" s="2">
        <v>27.178519920439623</v>
      </c>
      <c r="D27" s="2" cm="1">
        <f t="array" ref="D27">S_x($B27,0)</f>
        <v>0.78951793723183528</v>
      </c>
      <c r="E27" s="2" cm="1">
        <f t="array" ref="E27">S_y($B27,0)</f>
        <v>26.666748318509061</v>
      </c>
      <c r="F27" s="2" cm="1">
        <f t="array" ref="F27">S_x($C27,Sheet1!$B$3)</f>
        <v>10.762324285125828</v>
      </c>
      <c r="G27" s="2" cm="1">
        <f t="array" ref="G27">S_y($C27,Sheet1!$B$3)</f>
        <v>25.929772370865667</v>
      </c>
      <c r="H27">
        <f t="shared" si="0"/>
        <v>9.9999999999999805</v>
      </c>
    </row>
    <row r="28" spans="1:8" x14ac:dyDescent="0.25">
      <c r="A28" s="2">
        <f>B28-Sheet1!$B$2</f>
        <v>27.578504824133709</v>
      </c>
      <c r="B28" s="2">
        <v>28.80850482413371</v>
      </c>
      <c r="C28" s="2">
        <v>28.040124917124608</v>
      </c>
      <c r="D28" s="2" cm="1">
        <f t="array" ref="D28">S_x($B28,0)</f>
        <v>0.85664874199864016</v>
      </c>
      <c r="E28" s="2" cm="1">
        <f t="array" ref="E28">S_y($B28,0)</f>
        <v>27.55655944914314</v>
      </c>
      <c r="F28" s="2" cm="1">
        <f t="array" ref="F28">S_x($C28,Sheet1!$B$3)</f>
        <v>10.827142879283713</v>
      </c>
      <c r="G28" s="2" cm="1">
        <f t="array" ref="G28">S_y($C28,Sheet1!$B$3)</f>
        <v>26.788935414628742</v>
      </c>
      <c r="H28">
        <f t="shared" si="0"/>
        <v>10.000000000000009</v>
      </c>
    </row>
    <row r="29" spans="1:8" x14ac:dyDescent="0.25">
      <c r="A29" s="2">
        <f>B29-Sheet1!$B$2</f>
        <v>28.470845017099059</v>
      </c>
      <c r="B29" s="2">
        <v>29.700845017099059</v>
      </c>
      <c r="C29" s="2">
        <v>28.901729913809593</v>
      </c>
      <c r="D29" s="2" cm="1">
        <f t="array" ref="D29">S_x($B29,0)</f>
        <v>0.92651407735877456</v>
      </c>
      <c r="E29" s="2" cm="1">
        <f t="array" ref="E29">S_y($B29,0)</f>
        <v>28.446160049448665</v>
      </c>
      <c r="F29" s="2" cm="1">
        <f t="array" ref="F29">S_x($C29,Sheet1!$B$3)</f>
        <v>10.894601817607793</v>
      </c>
      <c r="G29" s="2" cm="1">
        <f t="array" ref="G29">S_y($C29,Sheet1!$B$3)</f>
        <v>27.647895179435579</v>
      </c>
      <c r="H29">
        <f t="shared" si="0"/>
        <v>9.9999999999999893</v>
      </c>
    </row>
    <row r="30" spans="1:8" x14ac:dyDescent="0.25">
      <c r="A30" s="2">
        <f>B30-Sheet1!$B$2</f>
        <v>29.363185210064408</v>
      </c>
      <c r="B30" s="2">
        <v>30.593185210064409</v>
      </c>
      <c r="C30" s="2">
        <v>29.763334910494578</v>
      </c>
      <c r="D30" s="2" cm="1">
        <f t="array" ref="D30">S_x($B30,0)</f>
        <v>0.99911328332831317</v>
      </c>
      <c r="E30" s="2" cm="1">
        <f t="array" ref="E30">S_y($B30,0)</f>
        <v>29.335541715799806</v>
      </c>
      <c r="F30" s="2" cm="1">
        <f t="array" ref="F30">S_x($C30,Sheet1!$B$3)</f>
        <v>10.964700462846281</v>
      </c>
      <c r="G30" s="2" cm="1">
        <f t="array" ref="G30">S_y($C30,Sheet1!$B$3)</f>
        <v>28.50664355110947</v>
      </c>
      <c r="H30">
        <f t="shared" si="0"/>
        <v>9.9999999999999947</v>
      </c>
    </row>
    <row r="31" spans="1:8" x14ac:dyDescent="0.25">
      <c r="A31" s="2">
        <f>B31-Sheet1!$B$2</f>
        <v>30.255525403029758</v>
      </c>
      <c r="B31" s="2">
        <v>31.485525403029758</v>
      </c>
      <c r="C31" s="2">
        <v>30.624939907179563</v>
      </c>
      <c r="D31" s="2" cm="1">
        <f t="array" ref="D31">S_x($B31,0)</f>
        <v>1.0744456740976602</v>
      </c>
      <c r="E31" s="2" cm="1">
        <f t="array" ref="E31">S_y($B31,0)</f>
        <v>30.22469604663889</v>
      </c>
      <c r="F31" s="2" cm="1">
        <f t="array" ref="F31">S_x($C31,Sheet1!$B$3)</f>
        <v>11.037438152811148</v>
      </c>
      <c r="G31" s="2" cm="1">
        <f t="array" ref="G31">S_y($C31,Sheet1!$B$3)</f>
        <v>29.365172417470642</v>
      </c>
      <c r="H31">
        <f t="shared" si="0"/>
        <v>10.000000000000004</v>
      </c>
    </row>
    <row r="32" spans="1:8" x14ac:dyDescent="0.25">
      <c r="A32" s="2">
        <f>B32-Sheet1!$B$2</f>
        <v>31.147865595995103</v>
      </c>
      <c r="B32" s="2">
        <v>32.377865595995104</v>
      </c>
      <c r="C32" s="2">
        <v>31.486544903864544</v>
      </c>
      <c r="D32" s="2" cm="1">
        <f t="array" ref="D32">S_x($B32,0)</f>
        <v>1.1525105380383138</v>
      </c>
      <c r="E32" s="2" cm="1">
        <f t="array" ref="E32">S_y($B32,0)</f>
        <v>31.113614642555781</v>
      </c>
      <c r="F32" s="2" cm="1">
        <f t="array" ref="F32">S_x($C32,Sheet1!$B$3)</f>
        <v>11.112814200384719</v>
      </c>
      <c r="G32" s="2" cm="1">
        <f t="array" ref="G32">S_y($C32,Sheet1!$B$3)</f>
        <v>30.223473668412872</v>
      </c>
      <c r="H32">
        <f t="shared" si="0"/>
        <v>9.9999999999999645</v>
      </c>
    </row>
    <row r="33" spans="1:8" x14ac:dyDescent="0.25">
      <c r="A33" s="2">
        <f>B33-Sheet1!$B$2</f>
        <v>32.040205788960456</v>
      </c>
      <c r="B33" s="2">
        <v>33.270205788960453</v>
      </c>
      <c r="C33" s="2">
        <v>32.348149900549529</v>
      </c>
      <c r="D33" s="2" cm="1">
        <f t="array" ref="D33">S_x($B33,0)</f>
        <v>1.2333071377092324</v>
      </c>
      <c r="E33" s="2" cm="1">
        <f t="array" ref="E33">S_y($B33,0)</f>
        <v>32.002289106367215</v>
      </c>
      <c r="F33" s="2" cm="1">
        <f t="array" ref="F33">S_x($C33,Sheet1!$B$3)</f>
        <v>11.190827893526034</v>
      </c>
      <c r="G33" s="2" cm="1">
        <f t="array" ref="G33">S_y($C33,Sheet1!$B$3)</f>
        <v>31.081539195980135</v>
      </c>
      <c r="H33">
        <f t="shared" si="0"/>
        <v>10.000000000000011</v>
      </c>
    </row>
    <row r="34" spans="1:8" x14ac:dyDescent="0.25">
      <c r="A34" s="2">
        <f>B34-Sheet1!$B$2</f>
        <v>32.932545981925806</v>
      </c>
      <c r="B34" s="2">
        <v>34.162545981925803</v>
      </c>
      <c r="C34" s="2">
        <v>33.209754897234518</v>
      </c>
      <c r="D34" s="2" cm="1">
        <f t="array" ref="D34">S_x($B34,0)</f>
        <v>1.3168347098641675</v>
      </c>
      <c r="E34" s="2" cm="1">
        <f t="array" ref="E34">S_y($B34,0)</f>
        <v>32.890711043196134</v>
      </c>
      <c r="F34" s="2" cm="1">
        <f t="array" ref="F34">S_x($C34,Sheet1!$B$3)</f>
        <v>11.271478495277506</v>
      </c>
      <c r="G34" s="2" cm="1">
        <f t="array" ref="G34">S_y($C34,Sheet1!$B$3)</f>
        <v>31.939360894443144</v>
      </c>
      <c r="H34">
        <f t="shared" si="0"/>
        <v>10.000000000000037</v>
      </c>
    </row>
    <row r="35" spans="1:8" x14ac:dyDescent="0.25">
      <c r="A35" s="2">
        <f>B35-Sheet1!$B$2</f>
        <v>33.824886174891155</v>
      </c>
      <c r="B35" s="2">
        <v>35.054886174891152</v>
      </c>
      <c r="C35" s="2">
        <v>34.071359893919499</v>
      </c>
      <c r="D35" s="2" cm="1">
        <f t="array" ref="D35">S_x($B35,0)</f>
        <v>1.4030924654585988</v>
      </c>
      <c r="E35" s="2" cm="1">
        <f t="array" ref="E35">S_y($B35,0)</f>
        <v>33.778872060550938</v>
      </c>
      <c r="F35" s="2" cm="1">
        <f t="array" ref="F35">S_x($C35,Sheet1!$B$3)</f>
        <v>11.354765243771965</v>
      </c>
      <c r="G35" s="2" cm="1">
        <f t="array" ref="G35">S_y($C35,Sheet1!$B$3)</f>
        <v>32.796930660375949</v>
      </c>
      <c r="H35">
        <f t="shared" si="0"/>
        <v>10.000000000000044</v>
      </c>
    </row>
    <row r="36" spans="1:8" x14ac:dyDescent="0.25">
      <c r="A36" s="2">
        <f>B36-Sheet1!$B$2</f>
        <v>34.717226367856505</v>
      </c>
      <c r="B36" s="2">
        <v>35.947226367856501</v>
      </c>
      <c r="C36" s="2">
        <v>34.932964890604481</v>
      </c>
      <c r="D36" s="2" cm="1">
        <f t="array" ref="D36">S_x($B36,0)</f>
        <v>1.492079589657294</v>
      </c>
      <c r="E36" s="2" cm="1">
        <f t="array" ref="E36">S_y($B36,0)</f>
        <v>34.666763768404877</v>
      </c>
      <c r="F36" s="2" cm="1">
        <f t="array" ref="F36">S_x($C36,Sheet1!$B$3)</f>
        <v>11.44068735223982</v>
      </c>
      <c r="G36" s="2" cm="1">
        <f t="array" ref="G36">S_y($C36,Sheet1!$B$3)</f>
        <v>33.65424039273249</v>
      </c>
      <c r="H36">
        <f t="shared" si="0"/>
        <v>10.000000000000016</v>
      </c>
    </row>
    <row r="37" spans="1:8" x14ac:dyDescent="0.25">
      <c r="A37" s="2">
        <f>B37-Sheet1!$B$2</f>
        <v>35.609566560821854</v>
      </c>
      <c r="B37" s="2">
        <v>36.839566560821851</v>
      </c>
      <c r="C37" s="2">
        <v>35.79456988728947</v>
      </c>
      <c r="D37" s="2" cm="1">
        <f t="array" ref="D37">S_x($B37,0)</f>
        <v>1.58379524184204</v>
      </c>
      <c r="E37" s="2" cm="1">
        <f t="array" ref="E37">S_y($B37,0)</f>
        <v>35.554377779275178</v>
      </c>
      <c r="F37" s="2" cm="1">
        <f t="array" ref="F37">S_x($C37,Sheet1!$B$3)</f>
        <v>11.529244009016622</v>
      </c>
      <c r="G37" s="2" cm="1">
        <f t="array" ref="G37">S_y($C37,Sheet1!$B$3)</f>
        <v>34.511281992923138</v>
      </c>
      <c r="H37">
        <f t="shared" si="0"/>
        <v>9.9999999999999911</v>
      </c>
    </row>
    <row r="38" spans="1:8" x14ac:dyDescent="0.25">
      <c r="A38" s="2">
        <f>B38-Sheet1!$B$2</f>
        <v>36.501906753787196</v>
      </c>
      <c r="B38" s="2">
        <v>37.731906753787193</v>
      </c>
      <c r="C38" s="2">
        <v>36.656174883974444</v>
      </c>
      <c r="D38" s="2" cm="1">
        <f t="array" ref="D38">S_x($B38,0)</f>
        <v>1.6782385556194299</v>
      </c>
      <c r="E38" s="2" cm="1">
        <f t="array" ref="E38">S_y($B38,0)</f>
        <v>36.441705708302351</v>
      </c>
      <c r="F38" s="2" cm="1">
        <f t="array" ref="F38">S_x($C38,Sheet1!$B$3)</f>
        <v>11.620434377550509</v>
      </c>
      <c r="G38" s="2" cm="1">
        <f t="array" ref="G38">S_y($C38,Sheet1!$B$3)</f>
        <v>35.368047364891133</v>
      </c>
      <c r="H38">
        <f t="shared" si="0"/>
        <v>10.000000000000016</v>
      </c>
    </row>
    <row r="39" spans="1:8" x14ac:dyDescent="0.25">
      <c r="A39" s="2">
        <f>B39-Sheet1!$B$2</f>
        <v>37.394246946752546</v>
      </c>
      <c r="B39" s="2">
        <v>38.624246946752542</v>
      </c>
      <c r="C39" s="2">
        <v>37.517779880659432</v>
      </c>
      <c r="D39" s="2" cm="1">
        <f t="array" ref="D39">S_x($B39,0)</f>
        <v>1.7754086388293331</v>
      </c>
      <c r="E39" s="2" cm="1">
        <f t="array" ref="E39">S_y($B39,0)</f>
        <v>37.328739173329424</v>
      </c>
      <c r="F39" s="2" cm="1">
        <f t="array" ref="F39">S_x($C39,Sheet1!$B$3)</f>
        <v>11.714257596410278</v>
      </c>
      <c r="G39" s="2" cm="1">
        <f t="array" ref="G39">S_y($C39,Sheet1!$B$3)</f>
        <v>36.224528415189177</v>
      </c>
      <c r="H39">
        <f t="shared" si="0"/>
        <v>10.000000000000025</v>
      </c>
    </row>
    <row r="40" spans="1:8" x14ac:dyDescent="0.25">
      <c r="A40" s="2">
        <f>B40-Sheet1!$B$2</f>
        <v>38.286587139717895</v>
      </c>
      <c r="B40" s="2">
        <v>39.516587139717892</v>
      </c>
      <c r="C40" s="2">
        <v>38.379384877344421</v>
      </c>
      <c r="D40" s="2" cm="1">
        <f t="array" ref="D40">S_x($B40,0)</f>
        <v>1.8753045735529668</v>
      </c>
      <c r="E40" s="2" cm="1">
        <f t="array" ref="E40">S_y($B40,0)</f>
        <v>38.215469794981018</v>
      </c>
      <c r="F40" s="2" cm="1">
        <f t="array" ref="F40">S_x($C40,Sheet1!$B$3)</f>
        <v>11.81071277929334</v>
      </c>
      <c r="G40" s="2" cm="1">
        <f t="array" ref="G40">S_y($C40,Sheet1!$B$3)</f>
        <v>37.08071705305575</v>
      </c>
      <c r="H40">
        <f t="shared" si="0"/>
        <v>10.000000000000004</v>
      </c>
    </row>
    <row r="41" spans="1:8" x14ac:dyDescent="0.25">
      <c r="A41" s="2">
        <f>B41-Sheet1!$B$2</f>
        <v>39.178927332683244</v>
      </c>
      <c r="B41" s="2">
        <v>40.408927332683241</v>
      </c>
      <c r="C41" s="2">
        <v>39.240989874029403</v>
      </c>
      <c r="D41" s="2" cm="1">
        <f t="array" ref="D41">S_x($B41,0)</f>
        <v>1.9779254161219342</v>
      </c>
      <c r="E41" s="2" cm="1">
        <f t="array" ref="E41">S_y($B41,0)</f>
        <v>39.101889196742604</v>
      </c>
      <c r="F41" s="2" cm="1">
        <f t="array" ref="F41">S_x($C41,Sheet1!$B$3)</f>
        <v>11.90979901503448</v>
      </c>
      <c r="G41" s="2" cm="1">
        <f t="array" ref="G41">S_y($C41,Sheet1!$B$3)</f>
        <v>37.936605190491647</v>
      </c>
      <c r="H41">
        <f t="shared" si="0"/>
        <v>10.000000000000016</v>
      </c>
    </row>
    <row r="42" spans="1:8" x14ac:dyDescent="0.25">
      <c r="A42" s="2">
        <f>B42-Sheet1!$B$2</f>
        <v>40.071267525648594</v>
      </c>
      <c r="B42" s="2">
        <v>41.301267525648591</v>
      </c>
      <c r="C42" s="2">
        <v>40.102594870714391</v>
      </c>
      <c r="D42" s="2" cm="1">
        <f t="array" ref="D42">S_x($B42,0)</f>
        <v>2.0832701971267511</v>
      </c>
      <c r="E42" s="2" cm="1">
        <f t="array" ref="E42">S_y($B42,0)</f>
        <v>39.987989005039594</v>
      </c>
      <c r="F42" s="2" cm="1">
        <f t="array" ref="F42">S_x($C42,Sheet1!$B$3)</f>
        <v>12.011515367613868</v>
      </c>
      <c r="G42" s="2" cm="1">
        <f t="array" ref="G42">S_y($C42,Sheet1!$B$3)</f>
        <v>38.792184742336332</v>
      </c>
      <c r="H42">
        <f t="shared" si="0"/>
        <v>10.000000000000002</v>
      </c>
    </row>
    <row r="43" spans="1:8" x14ac:dyDescent="0.25">
      <c r="A43" s="2">
        <f>B43-Sheet1!$B$2</f>
        <v>40.963607718613943</v>
      </c>
      <c r="B43" s="2">
        <v>42.19360771861394</v>
      </c>
      <c r="C43" s="2">
        <v>40.964199867399373</v>
      </c>
      <c r="D43" s="2" cm="1">
        <f t="array" ref="D43">S_x($B43,0)</f>
        <v>2.1913379214263955</v>
      </c>
      <c r="E43" s="2" cm="1">
        <f t="array" ref="E43">S_y($B43,0)</f>
        <v>40.873760849316454</v>
      </c>
      <c r="F43" s="2" cm="1">
        <f t="array" ref="F43">S_x($C43,Sheet1!$B$3)</f>
        <v>12.11586087616655</v>
      </c>
      <c r="G43" s="2" cm="1">
        <f t="array" ref="G43">S_y($C43,Sheet1!$B$3)</f>
        <v>39.647447626344345</v>
      </c>
      <c r="H43">
        <f t="shared" si="0"/>
        <v>10.000000000000025</v>
      </c>
    </row>
    <row r="44" spans="1:8" x14ac:dyDescent="0.25">
      <c r="A44" s="2">
        <f>B44-Sheet1!$B$2</f>
        <v>41.855947911579285</v>
      </c>
      <c r="B44" s="2">
        <v>43.085947911579282</v>
      </c>
      <c r="C44" s="2">
        <v>41.825804864084354</v>
      </c>
      <c r="D44" s="2" cm="1">
        <f t="array" ref="D44">S_x($B44,0)</f>
        <v>2.3021275681574593</v>
      </c>
      <c r="E44" s="2" cm="1">
        <f t="array" ref="E44">S_y($B44,0)</f>
        <v>41.75919636211573</v>
      </c>
      <c r="F44" s="2" cm="1">
        <f t="array" ref="F44">S_x($C44,Sheet1!$B$3)</f>
        <v>12.222834554990982</v>
      </c>
      <c r="G44" s="2" cm="1">
        <f t="array" ref="G44">S_y($C44,Sheet1!$B$3)</f>
        <v>40.502385763261628</v>
      </c>
      <c r="H44">
        <f t="shared" si="0"/>
        <v>9.9999999999999734</v>
      </c>
    </row>
    <row r="45" spans="1:8" x14ac:dyDescent="0.25">
      <c r="A45" s="2">
        <f>B45-Sheet1!$B$2</f>
        <v>42.748288104544635</v>
      </c>
      <c r="B45" s="2">
        <v>43.978288104544632</v>
      </c>
      <c r="C45" s="2">
        <v>42.687409860769343</v>
      </c>
      <c r="D45" s="2" cm="1">
        <f t="array" ref="D45">S_x($B45,0)</f>
        <v>2.4156380907436983</v>
      </c>
      <c r="E45" s="2" cm="1">
        <f t="array" ref="E45">S_y($B45,0)</f>
        <v>42.644287179157203</v>
      </c>
      <c r="F45" s="2" cm="1">
        <f t="array" ref="F45">S_x($C45,Sheet1!$B$3)</f>
        <v>12.332435393558683</v>
      </c>
      <c r="G45" s="2" cm="1">
        <f t="array" ref="G45">S_y($C45,Sheet1!$B$3)</f>
        <v>41.356991076901849</v>
      </c>
      <c r="H45">
        <f t="shared" si="0"/>
        <v>10.00000000000002</v>
      </c>
    </row>
    <row r="46" spans="1:8" x14ac:dyDescent="0.25">
      <c r="A46" s="2">
        <f>B46-Sheet1!$B$2</f>
        <v>43.640628297509984</v>
      </c>
      <c r="B46" s="2">
        <v>44.870628297509981</v>
      </c>
      <c r="C46" s="2">
        <v>43.549014857454324</v>
      </c>
      <c r="D46" s="2" cm="1">
        <f t="array" ref="D46">S_x($B46,0)</f>
        <v>2.5318684169063772</v>
      </c>
      <c r="E46" s="2" cm="1">
        <f t="array" ref="E46">S_y($B46,0)</f>
        <v>43.529024939416729</v>
      </c>
      <c r="F46" s="2" cm="1">
        <f t="array" ref="F46">S_x($C46,Sheet1!$B$3)</f>
        <v>12.444662356523622</v>
      </c>
      <c r="G46" s="2" cm="1">
        <f t="array" ref="G46">S_y($C46,Sheet1!$B$3)</f>
        <v>42.211255494222669</v>
      </c>
      <c r="H46">
        <f t="shared" si="0"/>
        <v>9.9999999999999716</v>
      </c>
    </row>
    <row r="47" spans="1:8" x14ac:dyDescent="0.25">
      <c r="A47" s="2">
        <f>B47-Sheet1!$B$2</f>
        <v>44.532968490475334</v>
      </c>
      <c r="B47" s="2">
        <v>45.76296849047533</v>
      </c>
      <c r="C47" s="2">
        <v>44.410619854139313</v>
      </c>
      <c r="D47" s="2" cm="1">
        <f t="array" ref="D47">S_x($B47,0)</f>
        <v>2.650817448673763</v>
      </c>
      <c r="E47" s="2" cm="1">
        <f t="array" ref="E47">S_y($B47,0)</f>
        <v>44.41340128520541</v>
      </c>
      <c r="F47" s="2" cm="1">
        <f t="array" ref="F47">S_x($C47,Sheet1!$B$3)</f>
        <v>12.559514383732107</v>
      </c>
      <c r="G47" s="2" cm="1">
        <f t="array" ref="G47">S_y($C47,Sheet1!$B$3)</f>
        <v>43.065170945402073</v>
      </c>
      <c r="H47">
        <f t="shared" si="0"/>
        <v>10.000000000000043</v>
      </c>
    </row>
    <row r="48" spans="1:8" x14ac:dyDescent="0.25">
      <c r="A48" s="2">
        <f>B48-Sheet1!$B$2</f>
        <v>45.425308683440683</v>
      </c>
      <c r="B48" s="2">
        <v>46.65530868344068</v>
      </c>
      <c r="C48" s="2">
        <v>45.272224850824294</v>
      </c>
      <c r="D48" s="2" cm="1">
        <f t="array" ref="D48">S_x($B48,0)</f>
        <v>2.7724840623920954</v>
      </c>
      <c r="E48" s="2" cm="1">
        <f t="array" ref="E48">S_y($B48,0)</f>
        <v>45.297407862248392</v>
      </c>
      <c r="F48" s="2" cm="1">
        <f t="array" ref="F48">S_x($C48,Sheet1!$B$3)</f>
        <v>12.676990390232561</v>
      </c>
      <c r="G48" s="2" cm="1">
        <f t="array" ref="G48">S_y($C48,Sheet1!$B$3)</f>
        <v>43.918729363914551</v>
      </c>
      <c r="H48">
        <f t="shared" si="0"/>
        <v>9.9999999999999929</v>
      </c>
    </row>
    <row r="49" spans="1:8" x14ac:dyDescent="0.25">
      <c r="A49" s="2">
        <f>B49-Sheet1!$B$2</f>
        <v>46.317648876406032</v>
      </c>
      <c r="B49" s="2">
        <v>47.547648876406029</v>
      </c>
      <c r="C49" s="2">
        <v>46.133829847509283</v>
      </c>
      <c r="D49" s="2" cm="1">
        <f t="array" ref="D49">S_x($B49,0)</f>
        <v>2.896867108735762</v>
      </c>
      <c r="E49" s="2" cm="1">
        <f t="array" ref="E49">S_y($B49,0)</f>
        <v>46.181036319763862</v>
      </c>
      <c r="F49" s="2" cm="1">
        <f t="array" ref="F49">S_x($C49,Sheet1!$B$3)</f>
        <v>12.797089266286207</v>
      </c>
      <c r="G49" s="2" cm="1">
        <f t="array" ref="G49">S_y($C49,Sheet1!$B$3)</f>
        <v>44.771922686607297</v>
      </c>
      <c r="H49">
        <f t="shared" si="0"/>
        <v>10.000000000000025</v>
      </c>
    </row>
    <row r="50" spans="1:8" x14ac:dyDescent="0.25">
      <c r="A50" s="2">
        <f>B50-Sheet1!$B$2</f>
        <v>47.209989069371375</v>
      </c>
      <c r="B50" s="2">
        <v>48.439989069371371</v>
      </c>
      <c r="C50" s="2">
        <v>46.995434844194257</v>
      </c>
      <c r="D50" s="2" cm="1">
        <f t="array" ref="D50">S_x($B50,0)</f>
        <v>3.0239654127184963</v>
      </c>
      <c r="E50" s="2" cm="1">
        <f t="array" ref="E50">S_y($B50,0)</f>
        <v>47.064278310541965</v>
      </c>
      <c r="F50" s="2" cm="1">
        <f t="array" ref="F50">S_x($C50,Sheet1!$B$3)</f>
        <v>12.919809877377077</v>
      </c>
      <c r="G50" s="2" cm="1">
        <f t="array" ref="G50">S_y($C50,Sheet1!$B$3)</f>
        <v>45.624742853776368</v>
      </c>
      <c r="H50">
        <f t="shared" si="0"/>
        <v>9.9999999999999591</v>
      </c>
    </row>
    <row r="51" spans="1:8" x14ac:dyDescent="0.25">
      <c r="A51" s="2">
        <f>B51-Sheet1!$B$2</f>
        <v>48.102329262336724</v>
      </c>
      <c r="B51" s="2">
        <v>49.332329262336721</v>
      </c>
      <c r="C51" s="2">
        <v>47.857039840879246</v>
      </c>
      <c r="D51" s="2" cm="1">
        <f t="array" ref="D51">S_x($B51,0)</f>
        <v>3.1537777737040642</v>
      </c>
      <c r="E51" s="2" cm="1">
        <f t="array" ref="E51">S_y($B51,0)</f>
        <v>47.947125491023542</v>
      </c>
      <c r="F51" s="2" cm="1">
        <f t="array" ref="F51">S_x($C51,Sheet1!$B$3)</f>
        <v>13.045151064223091</v>
      </c>
      <c r="G51" s="2" cm="1">
        <f t="array" ref="G51">S_y($C51,Sheet1!$B$3)</f>
        <v>46.477181809242893</v>
      </c>
      <c r="H51">
        <f t="shared" si="0"/>
        <v>10.000000000000004</v>
      </c>
    </row>
    <row r="52" spans="1:8" x14ac:dyDescent="0.25">
      <c r="A52" s="2">
        <f>B52-Sheet1!$B$2</f>
        <v>48.994669455302073</v>
      </c>
      <c r="B52" s="2">
        <v>50.22466945530207</v>
      </c>
      <c r="C52" s="2">
        <v>48.718644837564227</v>
      </c>
      <c r="D52" s="2" cm="1">
        <f t="array" ref="D52">S_x($B52,0)</f>
        <v>3.2863029654180878</v>
      </c>
      <c r="E52" s="2" cm="1">
        <f t="array" ref="E52">S_y($B52,0)</f>
        <v>48.829569521379071</v>
      </c>
      <c r="F52" s="2" cm="1">
        <f t="array" ref="F52">S_x($C52,Sheet1!$B$3)</f>
        <v>13.173111642786751</v>
      </c>
      <c r="G52" s="2" cm="1">
        <f t="array" ref="G52">S_y($C52,Sheet1!$B$3)</f>
        <v>47.329231500429088</v>
      </c>
      <c r="H52">
        <f t="shared" si="0"/>
        <v>10.00000000000002</v>
      </c>
    </row>
    <row r="53" spans="1:8" x14ac:dyDescent="0.25">
      <c r="A53" s="2">
        <f>B53-Sheet1!$B$2</f>
        <v>49.887009648267423</v>
      </c>
      <c r="B53" s="2">
        <v>51.11700964826742</v>
      </c>
      <c r="C53" s="2">
        <v>49.580249834249216</v>
      </c>
      <c r="D53" s="2" cm="1">
        <f t="array" ref="D53">S_x($B53,0)</f>
        <v>3.421539735959243</v>
      </c>
      <c r="E53" s="2" cm="1">
        <f t="array" ref="E53">S_y($B53,0)</f>
        <v>49.711602065587343</v>
      </c>
      <c r="F53" s="2" cm="1">
        <f t="array" ref="F53">S_x($C53,Sheet1!$B$3)</f>
        <v>13.303690404286442</v>
      </c>
      <c r="G53" s="2" cm="1">
        <f t="array" ref="G53">S_y($C53,Sheet1!$B$3)</f>
        <v>48.180883878434358</v>
      </c>
      <c r="H53">
        <f t="shared" si="0"/>
        <v>10.000000000000032</v>
      </c>
    </row>
    <row r="54" spans="1:8" x14ac:dyDescent="0.25">
      <c r="A54" s="2">
        <f>B54-Sheet1!$B$2</f>
        <v>50.779349841232772</v>
      </c>
      <c r="B54" s="2">
        <v>52.009349841232769</v>
      </c>
      <c r="C54" s="2">
        <v>50.441854830934204</v>
      </c>
      <c r="D54" s="2" cm="1">
        <f t="array" ref="D54">S_x($B54,0)</f>
        <v>3.5594868078113109</v>
      </c>
      <c r="E54" s="2" cm="1">
        <f t="array" ref="E54">S_y($B54,0)</f>
        <v>50.593214791514313</v>
      </c>
      <c r="F54" s="2" cm="1">
        <f t="array" ref="F54">S_x($C54,Sheet1!$B$3)</f>
        <v>13.436886115207869</v>
      </c>
      <c r="G54" s="2" cm="1">
        <f t="array" ref="G54">S_y($C54,Sheet1!$B$3)</f>
        <v>49.032130898111362</v>
      </c>
      <c r="H54">
        <f t="shared" si="0"/>
        <v>10.000000000000007</v>
      </c>
    </row>
    <row r="55" spans="1:8" x14ac:dyDescent="0.25">
      <c r="A55" s="2">
        <f>B55-Sheet1!$B$2</f>
        <v>51.671690034198122</v>
      </c>
      <c r="B55" s="2">
        <v>52.901690034198118</v>
      </c>
      <c r="C55" s="2">
        <v>51.303459827619186</v>
      </c>
      <c r="D55" s="2" cm="1">
        <f t="array" ref="D55">S_x($B55,0)</f>
        <v>3.7001428778551144</v>
      </c>
      <c r="E55" s="2" cm="1">
        <f t="array" ref="E55">S_y($B55,0)</f>
        <v>51.474399370991705</v>
      </c>
      <c r="F55" s="2" cm="1">
        <f t="array" ref="F55">S_x($C55,Sheet1!$B$3)</f>
        <v>13.572697517315703</v>
      </c>
      <c r="G55" s="2" cm="1">
        <f t="array" ref="G55">S_y($C55,Sheet1!$B$3)</f>
        <v>49.882964518141918</v>
      </c>
      <c r="H55">
        <f t="shared" si="0"/>
        <v>9.9999999999999911</v>
      </c>
    </row>
    <row r="56" spans="1:8" x14ac:dyDescent="0.25">
      <c r="A56" s="2">
        <f>B56-Sheet1!$B$2</f>
        <v>52.564030227163471</v>
      </c>
      <c r="B56" s="2">
        <v>53.794030227163468</v>
      </c>
      <c r="C56" s="2">
        <v>52.165064824304174</v>
      </c>
      <c r="D56" s="2" cm="1">
        <f t="array" ref="D56">S_x($B56,0)</f>
        <v>3.8435066173809673</v>
      </c>
      <c r="E56" s="2" cm="1">
        <f t="array" ref="E56">S_y($B56,0)</f>
        <v>52.355147479895791</v>
      </c>
      <c r="F56" s="2" cm="1">
        <f t="array" ref="F56">S_x($C56,Sheet1!$B$3)</f>
        <v>13.711123327665518</v>
      </c>
      <c r="G56" s="2" cm="1">
        <f t="array" ref="G56">S_y($C56,Sheet1!$B$3)</f>
        <v>50.73337670111313</v>
      </c>
      <c r="H56">
        <f t="shared" si="0"/>
        <v>10.000000000000011</v>
      </c>
    </row>
    <row r="57" spans="1:8" x14ac:dyDescent="0.25">
      <c r="A57" s="2">
        <f>B57-Sheet1!$B$2</f>
        <v>53.45637042012882</v>
      </c>
      <c r="B57" s="2">
        <v>54.686370420128817</v>
      </c>
      <c r="C57" s="2">
        <v>53.026669820989156</v>
      </c>
      <c r="D57" s="2" cm="1">
        <f t="array" ref="D57">S_x($B57,0)</f>
        <v>3.9895766721010091</v>
      </c>
      <c r="E57" s="2" cm="1">
        <f t="array" ref="E57">S_y($B57,0)</f>
        <v>53.235450798225898</v>
      </c>
      <c r="F57" s="2" cm="1">
        <f t="array" ref="F57">S_x($C57,Sheet1!$B$3)</f>
        <v>13.85216223861562</v>
      </c>
      <c r="G57" s="2" cm="1">
        <f t="array" ref="G57">S_y($C57,Sheet1!$B$3)</f>
        <v>51.583359413593101</v>
      </c>
      <c r="H57">
        <f t="shared" si="0"/>
        <v>10.000000000000011</v>
      </c>
    </row>
    <row r="58" spans="1:8" x14ac:dyDescent="0.25">
      <c r="A58" s="2">
        <f>B58-Sheet1!$B$2</f>
        <v>54.34871061309417</v>
      </c>
      <c r="B58" s="2">
        <v>55.578710613094167</v>
      </c>
      <c r="C58" s="2">
        <v>53.888274817674144</v>
      </c>
      <c r="D58" s="2" cm="1">
        <f t="array" ref="D58">S_x($B58,0)</f>
        <v>4.1383516621622789</v>
      </c>
      <c r="E58" s="2" cm="1">
        <f t="array" ref="E58">S_y($B58,0)</f>
        <v>54.115301010183131</v>
      </c>
      <c r="F58" s="2" cm="1">
        <f t="array" ref="F58">S_x($C58,Sheet1!$B$3)</f>
        <v>13.995812917839828</v>
      </c>
      <c r="G58" s="2" cm="1">
        <f t="array" ref="G58">S_y($C58,Sheet1!$B$3)</f>
        <v>52.432904626207034</v>
      </c>
      <c r="H58">
        <f t="shared" si="0"/>
        <v>9.9999999999999929</v>
      </c>
    </row>
    <row r="59" spans="1:8" x14ac:dyDescent="0.25">
      <c r="A59" s="2">
        <f>B59-Sheet1!$B$2</f>
        <v>55.241050806059519</v>
      </c>
      <c r="B59" s="2">
        <v>56.471050806059516</v>
      </c>
      <c r="C59" s="2">
        <v>54.749879814359126</v>
      </c>
      <c r="D59" s="2" cm="1">
        <f t="array" ref="D59">S_x($B59,0)</f>
        <v>4.2898301821595055</v>
      </c>
      <c r="E59" s="2" cm="1">
        <f t="array" ref="E59">S_y($B59,0)</f>
        <v>54.994689804248864</v>
      </c>
      <c r="F59" s="2" cm="1">
        <f t="array" ref="F59">S_x($C59,Sheet1!$B$3)</f>
        <v>14.142074008339819</v>
      </c>
      <c r="G59" s="2" cm="1">
        <f t="array" ref="G59">S_y($C59,Sheet1!$B$3)</f>
        <v>53.282004313712918</v>
      </c>
      <c r="H59">
        <f t="shared" si="0"/>
        <v>10.000000000000023</v>
      </c>
    </row>
    <row r="60" spans="1:8" x14ac:dyDescent="0.25">
      <c r="A60" s="2">
        <f>B60-Sheet1!$B$2</f>
        <v>56.133390999024854</v>
      </c>
      <c r="B60" s="2">
        <v>57.363390999024851</v>
      </c>
      <c r="C60" s="2">
        <v>55.6114848110441</v>
      </c>
      <c r="D60" s="2" cm="1">
        <f t="array" ref="D60">S_x($B60,0)</f>
        <v>4.4440108011485222</v>
      </c>
      <c r="E60" s="2" cm="1">
        <f t="array" ref="E60">S_y($B60,0)</f>
        <v>55.873608873263237</v>
      </c>
      <c r="F60" s="2" cm="1">
        <f t="array" ref="F60">S_x($C60,Sheet1!$B$3)</f>
        <v>14.290944128457852</v>
      </c>
      <c r="G60" s="2" cm="1">
        <f t="array" ref="G60">S_y($C60,Sheet1!$B$3)</f>
        <v>54.130650455077415</v>
      </c>
      <c r="H60">
        <f t="shared" si="0"/>
        <v>10</v>
      </c>
    </row>
    <row r="61" spans="1:8" x14ac:dyDescent="0.25">
      <c r="A61" s="2">
        <f>B61-Sheet1!$B$2</f>
        <v>57.025731191990204</v>
      </c>
      <c r="B61" s="2">
        <v>58.255731191990201</v>
      </c>
      <c r="C61" s="2">
        <v>56.473089807729089</v>
      </c>
      <c r="D61" s="2" cm="1">
        <f t="array" ref="D61">S_x($B61,0)</f>
        <v>4.6008920626596819</v>
      </c>
      <c r="E61" s="2" cm="1">
        <f t="array" ref="E61">S_y($B61,0)</f>
        <v>56.752049914503672</v>
      </c>
      <c r="F61" s="2" cm="1">
        <f t="array" ref="F61">S_x($C61,Sheet1!$B$3)</f>
        <v>14.442421871890076</v>
      </c>
      <c r="G61" s="2" cm="1">
        <f t="array" ref="G61">S_y($C61,Sheet1!$B$3)</f>
        <v>54.978835033551633</v>
      </c>
      <c r="H61">
        <f t="shared" si="0"/>
        <v>10.000000000000011</v>
      </c>
    </row>
    <row r="62" spans="1:8" x14ac:dyDescent="0.25">
      <c r="A62" s="2">
        <f>B62-Sheet1!$B$2</f>
        <v>57.918071384955553</v>
      </c>
      <c r="B62" s="2">
        <v>59.14807138495555</v>
      </c>
      <c r="C62" s="2">
        <v>57.33469480441407</v>
      </c>
      <c r="D62" s="2" cm="1">
        <f t="array" ref="D62">S_x($B62,0)</f>
        <v>4.7604724847117836</v>
      </c>
      <c r="E62" s="2" cm="1">
        <f t="array" ref="E62">S_y($B62,0)</f>
        <v>57.630004629763306</v>
      </c>
      <c r="F62" s="2" cm="1">
        <f t="array" ref="F62">S_x($C62,Sheet1!$B$3)</f>
        <v>14.596505807699657</v>
      </c>
      <c r="G62" s="2" cm="1">
        <f t="array" ref="G62">S_y($C62,Sheet1!$B$3)</f>
        <v>55.826550036746852</v>
      </c>
      <c r="H62">
        <f t="shared" si="0"/>
        <v>10</v>
      </c>
    </row>
    <row r="63" spans="1:8" x14ac:dyDescent="0.25">
      <c r="A63" s="2">
        <f>B63-Sheet1!$B$2</f>
        <v>58.810411577920902</v>
      </c>
      <c r="B63" s="2">
        <v>60.040411577920899</v>
      </c>
      <c r="C63" s="2">
        <v>58.196299801099059</v>
      </c>
      <c r="D63" s="2" cm="1">
        <f t="array" ref="D63">S_x($B63,0)</f>
        <v>4.922750559825829</v>
      </c>
      <c r="E63" s="2" cm="1">
        <f t="array" ref="E63">S_y($B63,0)</f>
        <v>58.50746472542933</v>
      </c>
      <c r="F63" s="2" cm="1">
        <f t="array" ref="F63">S_x($C63,Sheet1!$B$3)</f>
        <v>14.753194480330251</v>
      </c>
      <c r="G63" s="2" cm="1">
        <f t="array" ref="G63">S_y($C63,Sheet1!$B$3)</f>
        <v>56.673787456710158</v>
      </c>
      <c r="H63">
        <f t="shared" si="0"/>
        <v>9.9999999999999876</v>
      </c>
    </row>
    <row r="64" spans="1:8" x14ac:dyDescent="0.25">
      <c r="A64" s="2">
        <f>B64-Sheet1!$B$2</f>
        <v>59.702751770886252</v>
      </c>
      <c r="B64" s="2">
        <v>60.932751770886249</v>
      </c>
      <c r="C64" s="2">
        <v>59.05790479778404</v>
      </c>
      <c r="D64" s="2" cm="1">
        <f t="array" ref="D64">S_x($B64,0)</f>
        <v>5.0877247550395168</v>
      </c>
      <c r="E64" s="2" cm="1">
        <f t="array" ref="E64">S_y($B64,0)</f>
        <v>59.384421912561351</v>
      </c>
      <c r="F64" s="2" cm="1">
        <f t="array" ref="F64">S_x($C64,Sheet1!$B$3)</f>
        <v>14.912486409619987</v>
      </c>
      <c r="G64" s="2" cm="1">
        <f t="array" ref="G64">S_y($C64,Sheet1!$B$3)</f>
        <v>57.520539290000158</v>
      </c>
      <c r="H64">
        <f t="shared" si="0"/>
        <v>10.000000000000018</v>
      </c>
    </row>
    <row r="65" spans="1:8" x14ac:dyDescent="0.25">
      <c r="A65" s="2">
        <f>B65-Sheet1!$B$2</f>
        <v>60.595091963851601</v>
      </c>
      <c r="B65" s="2">
        <v>61.825091963851598</v>
      </c>
      <c r="C65" s="2">
        <v>59.919509794469029</v>
      </c>
      <c r="D65" s="2" cm="1">
        <f t="array" ref="D65">S_x($B65,0)</f>
        <v>5.255393511921568</v>
      </c>
      <c r="E65" s="2" cm="1">
        <f t="array" ref="E65">S_y($B65,0)</f>
        <v>60.260867906969764</v>
      </c>
      <c r="F65" s="2" cm="1">
        <f t="array" ref="F65">S_x($C65,Sheet1!$B$3)</f>
        <v>15.074380090815112</v>
      </c>
      <c r="G65" s="2" cm="1">
        <f t="array" ref="G65">S_y($C65,Sheet1!$B$3)</f>
        <v>58.366797537762579</v>
      </c>
      <c r="H65">
        <f t="shared" si="0"/>
        <v>10.000000000000009</v>
      </c>
    </row>
    <row r="66" spans="1:8" x14ac:dyDescent="0.25">
      <c r="A66" s="2">
        <f>B66-Sheet1!$B$2</f>
        <v>61.487432156816951</v>
      </c>
      <c r="B66" s="2">
        <v>62.717432156816947</v>
      </c>
      <c r="C66" s="2">
        <v>60.78111479115401</v>
      </c>
      <c r="D66" s="2" cm="1">
        <f t="array" ref="D66">S_x($B66,0)</f>
        <v>5.4257552465864478</v>
      </c>
      <c r="E66" s="2" cm="1">
        <f t="array" ref="E66">S_y($B66,0)</f>
        <v>61.136794429293928</v>
      </c>
      <c r="F66" s="2" cm="1">
        <f t="array" ref="F66">S_x($C66,Sheet1!$B$3)</f>
        <v>15.23887399458448</v>
      </c>
      <c r="G66" s="2" cm="1">
        <f t="array" ref="G66">S_y($C66,Sheet1!$B$3)</f>
        <v>59.212554205805787</v>
      </c>
      <c r="H66">
        <f t="shared" si="0"/>
        <v>10.000000000000007</v>
      </c>
    </row>
    <row r="67" spans="1:8" x14ac:dyDescent="0.25">
      <c r="A67" s="2">
        <f>B67-Sheet1!$B$2</f>
        <v>62.3797723497823</v>
      </c>
      <c r="B67" s="2">
        <v>63.609772349782297</v>
      </c>
      <c r="C67" s="2">
        <v>61.642719787838999</v>
      </c>
      <c r="D67" s="2" cm="1">
        <f t="array" ref="D67">S_x($B67,0)</f>
        <v>5.5988083497094294</v>
      </c>
      <c r="E67" s="2" cm="1">
        <f t="array" ref="E67">S_y($B67,0)</f>
        <v>62.012193205080408</v>
      </c>
      <c r="F67" s="2" cm="1">
        <f t="array" ref="F67">S_x($C67,Sheet1!$B$3)</f>
        <v>15.405966567033886</v>
      </c>
      <c r="G67" s="2" cm="1">
        <f t="array" ref="G67">S_y($C67,Sheet1!$B$3)</f>
        <v>60.057801304676332</v>
      </c>
      <c r="H67">
        <f t="shared" ref="H67:H104" si="1">SQRT(POWER(D67-F67,2)+POWER(E67-G67,2))</f>
        <v>9.9999999999999822</v>
      </c>
    </row>
    <row r="68" spans="1:8" x14ac:dyDescent="0.25">
      <c r="A68" s="2">
        <f>B68-Sheet1!$B$2</f>
        <v>63.272112542747657</v>
      </c>
      <c r="B68" s="2">
        <v>64.502112542747653</v>
      </c>
      <c r="C68" s="2">
        <v>62.50432478452398</v>
      </c>
      <c r="D68" s="2" cm="1">
        <f t="array" ref="D68">S_x($B68,0)</f>
        <v>5.7745511865416574</v>
      </c>
      <c r="E68" s="2" cm="1">
        <f t="array" ref="E68">S_y($B68,0)</f>
        <v>62.887055964861091</v>
      </c>
      <c r="F68" s="2" cm="1">
        <f t="array" ref="F68">S_x($C68,Sheet1!$B$3)</f>
        <v>15.575656229720835</v>
      </c>
      <c r="G68" s="2" cm="1">
        <f t="array" ref="G68">S_y($C68,Sheet1!$B$3)</f>
        <v>60.902530849734404</v>
      </c>
      <c r="H68">
        <f t="shared" si="1"/>
        <v>10.000000000000044</v>
      </c>
    </row>
    <row r="69" spans="1:8" x14ac:dyDescent="0.25">
      <c r="A69" s="2">
        <f>B69-Sheet1!$B$2</f>
        <v>64.164452735712999</v>
      </c>
      <c r="B69" s="2">
        <v>65.394452735713003</v>
      </c>
      <c r="C69" s="2">
        <v>63.365929781208969</v>
      </c>
      <c r="D69" s="2" cm="1">
        <f t="array" ref="D69">S_x($B69,0)</f>
        <v>5.9529820969257798</v>
      </c>
      <c r="E69" s="2" cm="1">
        <f t="array" ref="E69">S_y($B69,0)</f>
        <v>63.761374444231421</v>
      </c>
      <c r="F69" s="2" cm="1">
        <f t="array" ref="F69">S_x($C69,Sheet1!$B$3)</f>
        <v>15.747941379669157</v>
      </c>
      <c r="G69" s="2" cm="1">
        <f t="array" ref="G69">S_y($C69,Sheet1!$B$3)</f>
        <v>61.746734861229314</v>
      </c>
      <c r="H69">
        <f t="shared" si="1"/>
        <v>9.9999999999999787</v>
      </c>
    </row>
    <row r="70" spans="1:8" x14ac:dyDescent="0.25">
      <c r="A70" s="2">
        <f>B70-Sheet1!$B$2</f>
        <v>65.056792928678348</v>
      </c>
      <c r="B70" s="2">
        <v>66.286792928678352</v>
      </c>
      <c r="C70" s="2">
        <v>64.22753477789395</v>
      </c>
      <c r="D70" s="2" cm="1">
        <f t="array" ref="D70">S_x($B70,0)</f>
        <v>6.1340993953113525</v>
      </c>
      <c r="E70" s="2" cm="1">
        <f t="array" ref="E70">S_y($B70,0)</f>
        <v>64.635140383928345</v>
      </c>
      <c r="F70" s="2" cm="1">
        <f t="array" ref="F70">S_x($C70,Sheet1!$B$3)</f>
        <v>15.92282038938464</v>
      </c>
      <c r="G70" s="2" cm="1">
        <f t="array" ref="G70">S_y($C70,Sheet1!$B$3)</f>
        <v>62.590405364374803</v>
      </c>
      <c r="H70">
        <f t="shared" si="1"/>
        <v>9.9999999999999876</v>
      </c>
    </row>
    <row r="71" spans="1:8" x14ac:dyDescent="0.25">
      <c r="A71" s="2">
        <f>B71-Sheet1!$B$2</f>
        <v>65.949133121643698</v>
      </c>
      <c r="B71" s="2">
        <v>67.179133121643702</v>
      </c>
      <c r="C71" s="2">
        <v>65.089139774578939</v>
      </c>
      <c r="D71" s="2" cm="1">
        <f t="array" ref="D71">S_x($B71,0)</f>
        <v>6.3179013707710396</v>
      </c>
      <c r="E71" s="2" cm="1">
        <f t="array" ref="E71">S_y($B71,0)</f>
        <v>65.508345529908397</v>
      </c>
      <c r="F71" s="2" cm="1">
        <f t="array" ref="F71">S_x($C71,Sheet1!$B$3)</f>
        <v>16.100291606869973</v>
      </c>
      <c r="G71" s="2" cm="1">
        <f t="array" ref="G71">S_y($C71,Sheet1!$B$3)</f>
        <v>63.433534389424409</v>
      </c>
      <c r="H71">
        <f t="shared" si="1"/>
        <v>10.000000000000011</v>
      </c>
    </row>
    <row r="72" spans="1:8" x14ac:dyDescent="0.25">
      <c r="A72" s="2">
        <f>B72-Sheet1!$B$2</f>
        <v>66.841473314609033</v>
      </c>
      <c r="B72" s="2">
        <v>68.071473314609037</v>
      </c>
      <c r="C72" s="2">
        <v>65.950744771263913</v>
      </c>
      <c r="D72" s="2" cm="1">
        <f t="array" ref="D72">S_x($B72,0)</f>
        <v>6.5043862870166436</v>
      </c>
      <c r="E72" s="2" cm="1">
        <f t="array" ref="E72">S_y($B72,0)</f>
        <v>66.380981633425648</v>
      </c>
      <c r="F72" s="2" cm="1">
        <f t="array" ref="F72">S_x($C72,Sheet1!$B$3)</f>
        <v>16.280353355640557</v>
      </c>
      <c r="G72" s="2" cm="1">
        <f t="array" ref="G72">S_y($C72,Sheet1!$B$3)</f>
        <v>64.276113971746753</v>
      </c>
      <c r="H72">
        <f t="shared" si="1"/>
        <v>10.000000000000041</v>
      </c>
    </row>
    <row r="73" spans="1:8" x14ac:dyDescent="0.25">
      <c r="A73" s="2">
        <f>B73-Sheet1!$B$2</f>
        <v>67.733813507574382</v>
      </c>
      <c r="B73" s="2">
        <v>68.963813507574386</v>
      </c>
      <c r="C73" s="2">
        <v>66.812349767948888</v>
      </c>
      <c r="D73" s="2" cm="1">
        <f t="array" ref="D73">S_x($B73,0)</f>
        <v>6.6935523824155325</v>
      </c>
      <c r="E73" s="2" cm="1">
        <f t="array" ref="E73">S_y($B73,0)</f>
        <v>67.253040451109669</v>
      </c>
      <c r="F73" s="2" cm="1">
        <f t="array" ref="F73">S_x($C73,Sheet1!$B$3)</f>
        <v>16.463003934740243</v>
      </c>
      <c r="G73" s="2" cm="1">
        <f t="array" ref="G73">S_y($C73,Sheet1!$B$3)</f>
        <v>65.118136151900785</v>
      </c>
      <c r="H73">
        <f t="shared" si="1"/>
        <v>10.000000000000014</v>
      </c>
    </row>
    <row r="74" spans="1:8" x14ac:dyDescent="0.25">
      <c r="A74" s="2">
        <f>B74-Sheet1!$B$2</f>
        <v>68.626153700539732</v>
      </c>
      <c r="B74" s="2">
        <v>69.856153700539735</v>
      </c>
      <c r="C74" s="2">
        <v>67.673954764633891</v>
      </c>
      <c r="D74" s="2" cm="1">
        <f t="array" ref="D74">S_x($B74,0)</f>
        <v>6.8853978700072958</v>
      </c>
      <c r="E74" s="2" cm="1">
        <f t="array" ref="E74">S_y($B74,0)</f>
        <v>68.124513745043359</v>
      </c>
      <c r="F74" s="2" cm="1">
        <f t="array" ref="F74">S_x($C74,Sheet1!$B$3)</f>
        <v>16.648241618757595</v>
      </c>
      <c r="G74" s="2" cm="1">
        <f t="array" ref="G74">S_y($C74,Sheet1!$B$3)</f>
        <v>65.959592975710976</v>
      </c>
      <c r="H74">
        <f t="shared" si="1"/>
        <v>9.9999999999999751</v>
      </c>
    </row>
    <row r="75" spans="1:8" x14ac:dyDescent="0.25">
      <c r="A75" s="2">
        <f>B75-Sheet1!$B$2</f>
        <v>69.518493893505081</v>
      </c>
      <c r="B75" s="2">
        <v>70.748493893505085</v>
      </c>
      <c r="C75" s="2">
        <v>68.535559761318865</v>
      </c>
      <c r="D75" s="2" cm="1">
        <f t="array" ref="D75">S_x($B75,0)</f>
        <v>7.0799209375204555</v>
      </c>
      <c r="E75" s="2" cm="1">
        <f t="array" ref="E75">S_y($B75,0)</f>
        <v>68.995393282840737</v>
      </c>
      <c r="F75" s="2" cm="1">
        <f t="array" ref="F75">S_x($C75,Sheet1!$B$3)</f>
        <v>16.836064657841916</v>
      </c>
      <c r="G75" s="2" cm="1">
        <f t="array" ref="G75">S_y($C75,Sheet1!$B$3)</f>
        <v>66.800476494342377</v>
      </c>
      <c r="H75">
        <f t="shared" si="1"/>
        <v>9.9999999999999929</v>
      </c>
    </row>
    <row r="76" spans="1:8" x14ac:dyDescent="0.25">
      <c r="A76" s="2">
        <f>B76-Sheet1!$B$2</f>
        <v>70.41083408647043</v>
      </c>
      <c r="B76" s="2">
        <v>71.640834086470434</v>
      </c>
      <c r="C76" s="2">
        <v>69.397164758003854</v>
      </c>
      <c r="D76" s="2" cm="1">
        <f t="array" ref="D76">S_x($B76,0)</f>
        <v>7.2771197473899178</v>
      </c>
      <c r="E76" s="2" cm="1">
        <f t="array" ref="E76">S_y($B76,0)</f>
        <v>69.865670837724821</v>
      </c>
      <c r="F76" s="2" cm="1">
        <f t="array" ref="F76">S_x($C76,Sheet1!$B$3)</f>
        <v>17.02647127772002</v>
      </c>
      <c r="G76" s="2" cm="1">
        <f t="array" ref="G76">S_y($C76,Sheet1!$B$3)</f>
        <v>67.640778764375881</v>
      </c>
      <c r="H76">
        <f t="shared" si="1"/>
        <v>10.000000000000043</v>
      </c>
    </row>
    <row r="77" spans="1:8" x14ac:dyDescent="0.25">
      <c r="A77" s="2">
        <f>B77-Sheet1!$B$2</f>
        <v>71.30317427943578</v>
      </c>
      <c r="B77" s="2">
        <v>72.533174279435784</v>
      </c>
      <c r="C77" s="2">
        <v>70.258769754688842</v>
      </c>
      <c r="D77" s="2" cm="1">
        <f t="array" ref="D77">S_x($B77,0)</f>
        <v>7.4769924367741396</v>
      </c>
      <c r="E77" s="2" cm="1">
        <f t="array" ref="E77">S_y($B77,0)</f>
        <v>70.735338188605169</v>
      </c>
      <c r="F77" s="2" cm="1">
        <f t="array" ref="F77">S_x($C77,Sheet1!$B$3)</f>
        <v>17.21945967971277</v>
      </c>
      <c r="G77" s="2" cm="1">
        <f t="array" ref="G77">S_y($C77,Sheet1!$B$3)</f>
        <v>68.480491847883044</v>
      </c>
      <c r="H77">
        <f t="shared" si="1"/>
        <v>10.000000000000009</v>
      </c>
    </row>
    <row r="78" spans="1:8" x14ac:dyDescent="0.25">
      <c r="A78" s="2">
        <f>B78-Sheet1!$B$2</f>
        <v>72.195514472401129</v>
      </c>
      <c r="B78" s="2">
        <v>73.425514472401133</v>
      </c>
      <c r="C78" s="2">
        <v>71.120374751373816</v>
      </c>
      <c r="D78" s="2" cm="1">
        <f t="array" ref="D78">S_x($B78,0)</f>
        <v>7.6795371175725222</v>
      </c>
      <c r="E78" s="2" cm="1">
        <f t="array" ref="E78">S_y($B78,0)</f>
        <v>71.604387120155749</v>
      </c>
      <c r="F78" s="2" cm="1">
        <f t="array" ref="F78">S_x($C78,Sheet1!$B$3)</f>
        <v>17.41502804075219</v>
      </c>
      <c r="G78" s="2" cm="1">
        <f t="array" ref="G78">S_y($C78,Sheet1!$B$3)</f>
        <v>69.319607812501246</v>
      </c>
      <c r="H78">
        <f t="shared" si="1"/>
        <v>9.9999999999999947</v>
      </c>
    </row>
    <row r="79" spans="1:8" x14ac:dyDescent="0.25">
      <c r="A79" s="2">
        <f>B79-Sheet1!$B$2</f>
        <v>73.087854665366478</v>
      </c>
      <c r="B79" s="2">
        <v>74.317854665366482</v>
      </c>
      <c r="C79" s="2">
        <v>71.981979748058805</v>
      </c>
      <c r="D79" s="2" cm="1">
        <f t="array" ref="D79">S_x($B79,0)</f>
        <v>7.8847518764437154</v>
      </c>
      <c r="E79" s="2" cm="1">
        <f t="array" ref="E79">S_y($B79,0)</f>
        <v>72.472809422892368</v>
      </c>
      <c r="F79" s="2" cm="1">
        <f t="array" ref="F79">S_x($C79,Sheet1!$B$3)</f>
        <v>17.61317451339886</v>
      </c>
      <c r="G79" s="2" cm="1">
        <f t="array" ref="G79">S_y($C79,Sheet1!$B$3)</f>
        <v>70.15811873150858</v>
      </c>
      <c r="H79">
        <f t="shared" si="1"/>
        <v>10.000000000000002</v>
      </c>
    </row>
    <row r="80" spans="1:8" x14ac:dyDescent="0.25">
      <c r="A80" s="2">
        <f>B80-Sheet1!$B$2</f>
        <v>73.980194858331828</v>
      </c>
      <c r="B80" s="2">
        <v>75.210194858331832</v>
      </c>
      <c r="C80" s="2">
        <v>72.843584744743794</v>
      </c>
      <c r="D80" s="2" cm="1">
        <f t="array" ref="D80">S_x($B80,0)</f>
        <v>8.0926347748232956</v>
      </c>
      <c r="E80" s="2" cm="1">
        <f t="array" ref="E80">S_y($B80,0)</f>
        <v>73.340596893250307</v>
      </c>
      <c r="F80" s="2" cm="1">
        <f t="array" ref="F80">S_x($C80,Sheet1!$B$3)</f>
        <v>17.813897225859023</v>
      </c>
      <c r="G80" s="2" cm="1">
        <f t="array" ref="G80">S_y($C80,Sheet1!$B$3)</f>
        <v>70.996016683898659</v>
      </c>
      <c r="H80">
        <f t="shared" si="1"/>
        <v>10.000000000000028</v>
      </c>
    </row>
    <row r="81" spans="1:8" x14ac:dyDescent="0.25">
      <c r="A81" s="2">
        <f>B81-Sheet1!$B$2</f>
        <v>74.872535051297177</v>
      </c>
      <c r="B81" s="2">
        <v>76.102535051297181</v>
      </c>
      <c r="C81" s="2">
        <v>73.705189741428782</v>
      </c>
      <c r="D81" s="2" cm="1">
        <f t="array" ref="D81">S_x($B81,0)</f>
        <v>8.3031838489422398</v>
      </c>
      <c r="E81" s="2" cm="1">
        <f t="array" ref="E81">S_y($B81,0)</f>
        <v>74.207741333661829</v>
      </c>
      <c r="F81" s="2" cm="1">
        <f t="array" ref="F81">S_x($C81,Sheet1!$B$3)</f>
        <v>18.017194282002379</v>
      </c>
      <c r="G81" s="2" cm="1">
        <f t="array" ref="G81">S_y($C81,Sheet1!$B$3)</f>
        <v>71.833293754455511</v>
      </c>
      <c r="H81">
        <f t="shared" si="1"/>
        <v>9.9999999999999982</v>
      </c>
    </row>
    <row r="82" spans="1:8" x14ac:dyDescent="0.25">
      <c r="A82" s="2">
        <f>B82-Sheet1!$B$2</f>
        <v>75.764875244262527</v>
      </c>
      <c r="B82" s="2">
        <v>76.994875244262531</v>
      </c>
      <c r="C82" s="2">
        <v>74.566794738113771</v>
      </c>
      <c r="D82" s="2" cm="1">
        <f t="array" ref="D82">S_x($B82,0)</f>
        <v>8.5163971098455136</v>
      </c>
      <c r="E82" s="2" cm="1">
        <f t="array" ref="E82">S_y($B82,0)</f>
        <v>75.074234552633527</v>
      </c>
      <c r="F82" s="2" cm="1">
        <f t="array" ref="F82">S_x($C82,Sheet1!$B$3)</f>
        <v>18.223063761380274</v>
      </c>
      <c r="G82" s="2" cm="1">
        <f t="array" ref="G82">S_y($C82,Sheet1!$B$3)</f>
        <v>72.669942033828335</v>
      </c>
      <c r="H82">
        <f t="shared" si="1"/>
        <v>9.9999999999999822</v>
      </c>
    </row>
    <row r="83" spans="1:8" x14ac:dyDescent="0.25">
      <c r="A83" s="2">
        <f>B83-Sheet1!$B$2</f>
        <v>76.657215437227876</v>
      </c>
      <c r="B83" s="2">
        <v>77.88721543722788</v>
      </c>
      <c r="C83" s="2">
        <v>75.428399734798745</v>
      </c>
      <c r="D83" s="2" cm="1">
        <f t="array" ref="D83">S_x($B83,0)</f>
        <v>8.7322725434106587</v>
      </c>
      <c r="E83" s="2" cm="1">
        <f t="array" ref="E83">S_y($B83,0)</f>
        <v>75.94006836482383</v>
      </c>
      <c r="F83" s="2" cm="1">
        <f t="array" ref="F83">S_x($C83,Sheet1!$B$3)</f>
        <v>18.431503719243381</v>
      </c>
      <c r="G83" s="2" cm="1">
        <f t="array" ref="G83">S_y($C83,Sheet1!$B$3)</f>
        <v>73.505953618606213</v>
      </c>
      <c r="H83">
        <f t="shared" si="1"/>
        <v>9.9999999999999734</v>
      </c>
    </row>
    <row r="84" spans="1:8" x14ac:dyDescent="0.25">
      <c r="A84" s="2">
        <f>B84-Sheet1!$B$2</f>
        <v>77.549555630193225</v>
      </c>
      <c r="B84" s="2">
        <v>78.779555630193229</v>
      </c>
      <c r="C84" s="2">
        <v>76.290004731483734</v>
      </c>
      <c r="D84" s="2" cm="1">
        <f t="array" ref="D84">S_x($B84,0)</f>
        <v>8.9508081103670634</v>
      </c>
      <c r="E84" s="2" cm="1">
        <f t="array" ref="E84">S_y($B84,0)</f>
        <v>76.805234591120225</v>
      </c>
      <c r="F84" s="2" cm="1">
        <f t="array" ref="F84">S_x($C84,Sheet1!$B$3)</f>
        <v>18.642512186560452</v>
      </c>
      <c r="G84" s="2" cm="1">
        <f t="array" ref="G84">S_y($C84,Sheet1!$B$3)</f>
        <v>74.341320611392817</v>
      </c>
      <c r="H84">
        <f t="shared" si="1"/>
        <v>9.9999999999999858</v>
      </c>
    </row>
    <row r="85" spans="1:8" x14ac:dyDescent="0.25">
      <c r="A85" s="2">
        <f>B85-Sheet1!$B$2</f>
        <v>78.441895823158561</v>
      </c>
      <c r="B85" s="2">
        <v>79.671895823158565</v>
      </c>
      <c r="C85" s="2">
        <v>77.151609728168708</v>
      </c>
      <c r="D85" s="2" cm="1">
        <f t="array" ref="D85">S_x($B85,0)</f>
        <v>9.1720017463151748</v>
      </c>
      <c r="E85" s="2" cm="1">
        <f t="array" ref="E85">S_y($B85,0)</f>
        <v>77.669725058716566</v>
      </c>
      <c r="F85" s="2" cm="1">
        <f t="array" ref="F85">S_x($C85,Sheet1!$B$3)</f>
        <v>18.856087170036801</v>
      </c>
      <c r="G85" s="2" cm="1">
        <f t="array" ref="G85">S_y($C85,Sheet1!$B$3)</f>
        <v>75.176035120880883</v>
      </c>
      <c r="H85">
        <f t="shared" si="1"/>
        <v>10.00000000000003</v>
      </c>
    </row>
    <row r="86" spans="1:8" x14ac:dyDescent="0.25">
      <c r="A86" s="2">
        <f>B86-Sheet1!$B$2</f>
        <v>79.33423601612391</v>
      </c>
      <c r="B86" s="2">
        <v>80.564236016123914</v>
      </c>
      <c r="C86" s="2">
        <v>78.013214724853697</v>
      </c>
      <c r="D86" s="2" cm="1">
        <f t="array" ref="D86">S_x($B86,0)</f>
        <v>9.3958513617458834</v>
      </c>
      <c r="E86" s="2" cm="1">
        <f t="array" ref="E86">S_y($B86,0)</f>
        <v>78.533531601190319</v>
      </c>
      <c r="F86" s="2" cm="1">
        <f t="array" ref="F86">S_x($C86,Sheet1!$B$3)</f>
        <v>19.07222665213294</v>
      </c>
      <c r="G86" s="2" cm="1">
        <f t="array" ref="G86">S_y($C86,Sheet1!$B$3)</f>
        <v>76.010089261926922</v>
      </c>
      <c r="H86">
        <f t="shared" si="1"/>
        <v>10.000000000000016</v>
      </c>
    </row>
    <row r="87" spans="1:8" x14ac:dyDescent="0.25">
      <c r="A87" s="2">
        <f>B87-Sheet1!$B$2</f>
        <v>80.226576209089259</v>
      </c>
      <c r="B87" s="2">
        <v>81.456576209089263</v>
      </c>
      <c r="C87" s="2">
        <v>78.874819721538685</v>
      </c>
      <c r="D87" s="2" cm="1">
        <f t="array" ref="D87">S_x($B87,0)</f>
        <v>9.6223548420603606</v>
      </c>
      <c r="E87" s="2" cm="1">
        <f t="array" ref="E87">S_y($B87,0)</f>
        <v>79.396646058579606</v>
      </c>
      <c r="F87" s="2" cm="1">
        <f t="array" ref="F87">S_x($C87,Sheet1!$B$3)</f>
        <v>19.290928591083969</v>
      </c>
      <c r="G87" s="2" cm="1">
        <f t="array" ref="G87">S_y($C87,Sheet1!$B$3)</f>
        <v>76.843475155625569</v>
      </c>
      <c r="H87">
        <f t="shared" si="1"/>
        <v>9.9999999999999769</v>
      </c>
    </row>
    <row r="88" spans="1:8" x14ac:dyDescent="0.25">
      <c r="A88" s="2">
        <f>B88-Sheet1!$B$2</f>
        <v>81.118916402054609</v>
      </c>
      <c r="B88" s="2">
        <v>82.348916402054613</v>
      </c>
      <c r="C88" s="2">
        <v>79.73642471822366</v>
      </c>
      <c r="D88" s="2" cm="1">
        <f t="array" ref="D88">S_x($B88,0)</f>
        <v>9.8515100475898407</v>
      </c>
      <c r="E88" s="2" cm="1">
        <f t="array" ref="E88">S_y($B88,0)</f>
        <v>80.259060277460321</v>
      </c>
      <c r="F88" s="2" cm="1">
        <f t="array" ref="F88">S_x($C88,Sheet1!$B$3)</f>
        <v>19.512190920918556</v>
      </c>
      <c r="G88" s="2" cm="1">
        <f t="array" ref="G88">S_y($C88,Sheet1!$B$3)</f>
        <v>77.676184929384078</v>
      </c>
      <c r="H88">
        <f t="shared" si="1"/>
        <v>9.9999999999999609</v>
      </c>
    </row>
    <row r="89" spans="1:8" x14ac:dyDescent="0.25">
      <c r="A89" s="2">
        <f>B89-Sheet1!$B$2</f>
        <v>82.011256595019958</v>
      </c>
      <c r="B89" s="2">
        <v>83.241256595019962</v>
      </c>
      <c r="C89" s="2">
        <v>80.598029714908648</v>
      </c>
      <c r="D89" s="2" cm="1">
        <f t="array" ref="D89">S_x($B89,0)</f>
        <v>10.083314813616255</v>
      </c>
      <c r="E89" s="2" cm="1">
        <f t="array" ref="E89">S_y($B89,0)</f>
        <v>81.120766111023258</v>
      </c>
      <c r="F89" s="2" cm="1">
        <f t="array" ref="F89">S_x($C89,Sheet1!$B$3)</f>
        <v>19.736011551478839</v>
      </c>
      <c r="G89" s="2" cm="1">
        <f t="array" ref="G89">S_y($C89,Sheet1!$B$3)</f>
        <v>78.508210716996729</v>
      </c>
      <c r="H89">
        <f t="shared" si="1"/>
        <v>10.000000000000004</v>
      </c>
    </row>
    <row r="90" spans="1:8" x14ac:dyDescent="0.25">
      <c r="A90" s="2">
        <f>B90-Sheet1!$B$2</f>
        <v>82.903596787985308</v>
      </c>
      <c r="B90" s="2">
        <v>84.133596787985311</v>
      </c>
      <c r="C90" s="2">
        <v>81.459634711593637</v>
      </c>
      <c r="D90" s="2" cm="1">
        <f t="array" ref="D90">S_x($B90,0)</f>
        <v>10.317766950392297</v>
      </c>
      <c r="E90" s="2" cm="1">
        <f t="array" ref="E90">S_y($B90,0)</f>
        <v>81.981755419150886</v>
      </c>
      <c r="F90" s="2" cm="1">
        <f t="array" ref="F90">S_x($C90,Sheet1!$B$3)</f>
        <v>19.962388368439633</v>
      </c>
      <c r="G90" s="2" cm="1">
        <f t="array" ref="G90">S_y($C90,Sheet1!$B$3)</f>
        <v>79.339544658719035</v>
      </c>
      <c r="H90">
        <f t="shared" si="1"/>
        <v>9.9999999999999645</v>
      </c>
    </row>
    <row r="91" spans="1:8" x14ac:dyDescent="0.25">
      <c r="A91" s="2">
        <f>B91-Sheet1!$B$2</f>
        <v>83.795936980950657</v>
      </c>
      <c r="B91" s="2">
        <v>85.025936980950661</v>
      </c>
      <c r="C91" s="2">
        <v>82.321239708278625</v>
      </c>
      <c r="D91" s="2" cm="1">
        <f t="array" ref="D91">S_x($B91,0)</f>
        <v>10.554864243162115</v>
      </c>
      <c r="E91" s="2" cm="1">
        <f t="array" ref="E91">S_y($B91,0)</f>
        <v>82.842020068494421</v>
      </c>
      <c r="F91" s="2" cm="1">
        <f t="array" ref="F91">S_x($C91,Sheet1!$B$3)</f>
        <v>20.191319233328898</v>
      </c>
      <c r="G91" s="2" cm="1">
        <f t="array" ref="G91">S_y($C91,Sheet1!$B$3)</f>
        <v>80.170178901342041</v>
      </c>
      <c r="H91">
        <f t="shared" si="1"/>
        <v>10.000000000000025</v>
      </c>
    </row>
    <row r="92" spans="1:8" x14ac:dyDescent="0.25">
      <c r="A92" s="2">
        <f>B92-Sheet1!$B$2</f>
        <v>84.688277173916006</v>
      </c>
      <c r="B92" s="2">
        <v>85.91827717391601</v>
      </c>
      <c r="C92" s="2">
        <v>83.1828447049636</v>
      </c>
      <c r="D92" s="2" cm="1">
        <f t="array" ref="D92">S_x($B92,0)</f>
        <v>10.794604452182625</v>
      </c>
      <c r="E92" s="2" cm="1">
        <f t="array" ref="E92">S_y($B92,0)</f>
        <v>83.701551932550501</v>
      </c>
      <c r="F92" s="2" cm="1">
        <f t="array" ref="F92">S_x($C92,Sheet1!$B$3)</f>
        <v>20.422801983547629</v>
      </c>
      <c r="G92" s="2" cm="1">
        <f t="array" ref="G92">S_y($C92,Sheet1!$B$3)</f>
        <v>81.000105598266515</v>
      </c>
      <c r="H92">
        <f t="shared" si="1"/>
        <v>9.9999999999999769</v>
      </c>
    </row>
    <row r="93" spans="1:8" x14ac:dyDescent="0.25">
      <c r="A93" s="2">
        <f>B93-Sheet1!$B$2</f>
        <v>85.580617366881356</v>
      </c>
      <c r="B93" s="2">
        <v>86.81061736688136</v>
      </c>
      <c r="C93" s="2">
        <v>84.044449701648588</v>
      </c>
      <c r="D93" s="2" cm="1">
        <f t="array" ref="D93">S_x($B93,0)</f>
        <v>11.036985312744093</v>
      </c>
      <c r="E93" s="2" cm="1">
        <f t="array" ref="E93">S_y($B93,0)</f>
        <v>84.560342891738131</v>
      </c>
      <c r="F93" s="2" cm="1">
        <f t="array" ref="F93">S_x($C93,Sheet1!$B$3)</f>
        <v>20.656834432390497</v>
      </c>
      <c r="G93" s="2" cm="1">
        <f t="array" ref="G93">S_y($C93,Sheet1!$B$3)</f>
        <v>81.829316909577116</v>
      </c>
      <c r="H93">
        <f t="shared" si="1"/>
        <v>10.000000000000011</v>
      </c>
    </row>
    <row r="94" spans="1:8" x14ac:dyDescent="0.25">
      <c r="A94" s="2">
        <f>B94-Sheet1!$B$2</f>
        <v>86.472957559846705</v>
      </c>
      <c r="B94" s="2">
        <v>87.702957559846709</v>
      </c>
      <c r="C94" s="2">
        <v>84.906054698333577</v>
      </c>
      <c r="D94" s="2" cm="1">
        <f t="array" ref="D94">S_x($B94,0)</f>
        <v>11.282004535192073</v>
      </c>
      <c r="E94" s="2" cm="1">
        <f t="array" ref="E94">S_y($B94,0)</f>
        <v>85.418384833475201</v>
      </c>
      <c r="F94" s="2" cm="1">
        <f t="array" ref="F94">S_x($C94,Sheet1!$B$3)</f>
        <v>20.893414369066363</v>
      </c>
      <c r="G94" s="2" cm="1">
        <f t="array" ref="G94">S_y($C94,Sheet1!$B$3)</f>
        <v>82.657805002116348</v>
      </c>
      <c r="H94">
        <f t="shared" si="1"/>
        <v>10.000000000000036</v>
      </c>
    </row>
    <row r="95" spans="1:8" x14ac:dyDescent="0.25">
      <c r="A95" s="2">
        <f>B95-Sheet1!$B$2</f>
        <v>87.365297752812054</v>
      </c>
      <c r="B95" s="2">
        <v>88.595297752812058</v>
      </c>
      <c r="C95" s="2">
        <v>85.767659695018565</v>
      </c>
      <c r="D95" s="2" cm="1">
        <f t="array" ref="D95">S_x($B95,0)</f>
        <v>11.529659804948665</v>
      </c>
      <c r="E95" s="2" cm="1">
        <f t="array" ref="E95">S_y($B95,0)</f>
        <v>86.275669652255246</v>
      </c>
      <c r="F95" s="2" cm="1">
        <f t="array" ref="F95">S_x($C95,Sheet1!$B$3)</f>
        <v>21.132539558719088</v>
      </c>
      <c r="G95" s="2" cm="1">
        <f t="array" ref="G95">S_y($C95,Sheet1!$B$3)</f>
        <v>83.485562049558638</v>
      </c>
      <c r="H95">
        <f t="shared" si="1"/>
        <v>9.9999999999999662</v>
      </c>
    </row>
    <row r="96" spans="1:8" x14ac:dyDescent="0.25">
      <c r="A96" s="2">
        <f>B96-Sheet1!$B$2</f>
        <v>88.257637945777404</v>
      </c>
      <c r="B96" s="2">
        <v>89.487637945777408</v>
      </c>
      <c r="C96" s="2">
        <v>86.62926469170354</v>
      </c>
      <c r="D96" s="2" cm="1">
        <f t="array" ref="D96">S_x($B96,0)</f>
        <v>11.779948782534461</v>
      </c>
      <c r="E96" s="2" cm="1">
        <f t="array" ref="E96">S_y($B96,0)</f>
        <v>87.13218924972395</v>
      </c>
      <c r="F96" s="2" cm="1">
        <f t="array" ref="F96">S_x($C96,Sheet1!$B$3)</f>
        <v>21.374207742449016</v>
      </c>
      <c r="G96" s="2" cm="1">
        <f t="array" ref="G96">S_y($C96,Sheet1!$B$3)</f>
        <v>84.31258023248418</v>
      </c>
      <c r="H96">
        <f t="shared" si="1"/>
        <v>10.000000000000027</v>
      </c>
    </row>
    <row r="97" spans="1:8" x14ac:dyDescent="0.25">
      <c r="A97" s="2">
        <f>B97-Sheet1!$B$2</f>
        <v>89.149978138742739</v>
      </c>
      <c r="B97" s="2">
        <v>90.379978138742743</v>
      </c>
      <c r="C97" s="2">
        <v>87.490869688388514</v>
      </c>
      <c r="D97" s="2" cm="1">
        <f t="array" ref="D97">S_x($B97,0)</f>
        <v>12.032869103590883</v>
      </c>
      <c r="E97" s="2" cm="1">
        <f t="array" ref="E97">S_y($B97,0)</f>
        <v>87.987935534755707</v>
      </c>
      <c r="F97" s="2" cm="1">
        <f t="array" ref="F97">S_x($C97,Sheet1!$B$3)</f>
        <v>21.61841663733378</v>
      </c>
      <c r="G97" s="2" cm="1">
        <f t="array" ref="G97">S_y($C97,Sheet1!$B$3)</f>
        <v>85.138851738452985</v>
      </c>
      <c r="H97">
        <f t="shared" si="1"/>
        <v>9.9999999999999645</v>
      </c>
    </row>
    <row r="98" spans="1:8" x14ac:dyDescent="0.25">
      <c r="A98" s="2">
        <f>B98-Sheet1!$B$2</f>
        <v>90.042318331708088</v>
      </c>
      <c r="B98" s="2">
        <v>91.272318331708092</v>
      </c>
      <c r="C98" s="2">
        <v>88.352474685073503</v>
      </c>
      <c r="D98" s="2" cm="1">
        <f t="array" ref="D98">S_x($B98,0)</f>
        <v>12.288418378902122</v>
      </c>
      <c r="E98" s="2" cm="1">
        <f t="array" ref="E98">S_y($B98,0)</f>
        <v>88.842900423530011</v>
      </c>
      <c r="F98" s="2" cm="1">
        <f t="array" ref="F98">S_x($C98,Sheet1!$B$3)</f>
        <v>21.865163936450358</v>
      </c>
      <c r="G98" s="2" cm="1">
        <f t="array" ref="G98">S_y($C98,Sheet1!$B$3)</f>
        <v>85.964368762078479</v>
      </c>
      <c r="H98">
        <f t="shared" si="1"/>
        <v>9.9999999999999396</v>
      </c>
    </row>
    <row r="99" spans="1:8" x14ac:dyDescent="0.25">
      <c r="A99" s="2">
        <f>B99-Sheet1!$B$2</f>
        <v>90.934658524673438</v>
      </c>
      <c r="B99" s="2">
        <v>92.164658524673442</v>
      </c>
      <c r="C99" s="2">
        <v>89.214079681758491</v>
      </c>
      <c r="D99" s="2" cm="1">
        <f t="array" ref="D99">S_x($B99,0)</f>
        <v>12.546594194417935</v>
      </c>
      <c r="E99" s="2" cm="1">
        <f t="array" ref="E99">S_y($B99,0)</f>
        <v>89.697075839607777</v>
      </c>
      <c r="F99" s="2" cm="1">
        <f t="array" ref="F99">S_x($C99,Sheet1!$B$3)</f>
        <v>22.114447308896615</v>
      </c>
      <c r="G99" s="2" cm="1">
        <f t="array" ref="G99">S_y($C99,Sheet1!$B$3)</f>
        <v>86.789123505101315</v>
      </c>
      <c r="H99">
        <f t="shared" si="1"/>
        <v>10.000000000000048</v>
      </c>
    </row>
    <row r="100" spans="1:8" x14ac:dyDescent="0.25">
      <c r="A100" s="2">
        <f>B100-Sheet1!$B$2</f>
        <v>91.826998717638787</v>
      </c>
      <c r="B100" s="2">
        <v>93.056998717638791</v>
      </c>
      <c r="C100" s="2">
        <v>90.07568467844348</v>
      </c>
      <c r="D100" s="2" cm="1">
        <f t="array" ref="D100">S_x($B100,0)</f>
        <v>12.807394111276665</v>
      </c>
      <c r="E100" s="2" cm="1">
        <f t="array" ref="E100">S_y($B100,0)</f>
        <v>90.550453714007759</v>
      </c>
      <c r="F100" s="2" cm="1">
        <f t="array" ref="F100">S_x($C100,Sheet1!$B$3)</f>
        <v>22.36626439981319</v>
      </c>
      <c r="G100" s="2" cm="1">
        <f t="array" ref="G100">S_y($C100,Sheet1!$B$3)</f>
        <v>87.613108176463072</v>
      </c>
      <c r="H100">
        <f t="shared" si="1"/>
        <v>10.000000000000002</v>
      </c>
    </row>
    <row r="101" spans="1:8" x14ac:dyDescent="0.25">
      <c r="A101" s="2">
        <f>B101-Sheet1!$B$2</f>
        <v>92.719338910604137</v>
      </c>
      <c r="B101" s="2">
        <v>93.949338910604141</v>
      </c>
      <c r="C101" s="2">
        <v>90.937289675128454</v>
      </c>
      <c r="D101" s="2" cm="1">
        <f t="array" ref="D101">S_x($B101,0)</f>
        <v>13.070815665827752</v>
      </c>
      <c r="E101" s="2" cm="1">
        <f t="array" ref="E101">S_y($B101,0)</f>
        <v>91.403025985282653</v>
      </c>
      <c r="F101" s="2" cm="1">
        <f t="array" ref="F101">S_x($C101,Sheet1!$B$3)</f>
        <v>22.620612830406117</v>
      </c>
      <c r="G101" s="2" cm="1">
        <f t="array" ref="G101">S_y($C101,Sheet1!$B$3)</f>
        <v>88.436314992379778</v>
      </c>
      <c r="H101">
        <f t="shared" si="1"/>
        <v>9.9999999999999876</v>
      </c>
    </row>
    <row r="102" spans="1:8" x14ac:dyDescent="0.25">
      <c r="A102" s="2">
        <f>B102-Sheet1!$B$2</f>
        <v>93.611679103569486</v>
      </c>
      <c r="B102" s="2">
        <v>94.84167910356949</v>
      </c>
      <c r="C102" s="2">
        <v>91.798894671813443</v>
      </c>
      <c r="D102" s="2" cm="1">
        <f t="array" ref="D102">S_x($B102,0)</f>
        <v>13.336856369655379</v>
      </c>
      <c r="E102" s="2" cm="1">
        <f t="array" ref="E102">S_y($B102,0)</f>
        <v>92.254784599595311</v>
      </c>
      <c r="F102" s="2" cm="1">
        <f t="array" ref="F102">S_x($C102,Sheet1!$B$3)</f>
        <v>22.877490197968996</v>
      </c>
      <c r="G102" s="2" cm="1">
        <f t="array" ref="G102">S_y($C102,Sheet1!$B$3)</f>
        <v>89.258736176415539</v>
      </c>
      <c r="H102">
        <f t="shared" si="1"/>
        <v>10.000000000000007</v>
      </c>
    </row>
    <row r="103" spans="1:8" x14ac:dyDescent="0.25">
      <c r="A103" s="2">
        <f>B103-Sheet1!$B$2</f>
        <v>94.504019296534835</v>
      </c>
      <c r="B103" s="2">
        <v>95.734019296534839</v>
      </c>
      <c r="C103" s="2">
        <v>92.660499668498431</v>
      </c>
      <c r="D103" s="2" cm="1">
        <f t="array" ref="D103">S_x($B103,0)</f>
        <v>13.605513709602008</v>
      </c>
      <c r="E103" s="2" cm="1">
        <f t="array" ref="E103">S_y($B103,0)</f>
        <v>93.105721510794794</v>
      </c>
      <c r="F103" s="2" cm="1">
        <f t="array" ref="F103">S_x($C103,Sheet1!$B$3)</f>
        <v>23.136894075905843</v>
      </c>
      <c r="G103" s="2" cm="1">
        <f t="array" ref="G103">S_y($C103,Sheet1!$B$3)</f>
        <v>90.080363959555925</v>
      </c>
      <c r="H103">
        <f t="shared" si="1"/>
        <v>10.000000000000014</v>
      </c>
    </row>
    <row r="104" spans="1:8" x14ac:dyDescent="0.25">
      <c r="A104" s="2">
        <f>B104-Sheet1!$B$2</f>
        <v>101.00401929653484</v>
      </c>
      <c r="B104" s="2" cm="1">
        <f t="array" ref="B104">T_tl(0)</f>
        <v>102.23401929653484</v>
      </c>
      <c r="C104" s="2" cm="1">
        <f t="array" ref="C104">T_tl(Sheet1!$B$3)</f>
        <v>99.160499668498431</v>
      </c>
      <c r="D104" s="2" cm="1">
        <f t="array" ref="D104">S_x($B104,0)</f>
        <v>15.571996117907277</v>
      </c>
      <c r="E104" s="2" cm="1">
        <f t="array" ref="E104">S_y($B104,0)</f>
        <v>99.301118748892279</v>
      </c>
      <c r="F104" s="2" cm="1">
        <f t="array" ref="F104">S_x($C104,Sheet1!$B$3)</f>
        <v>25.103376484211115</v>
      </c>
      <c r="G104" s="2" cm="1">
        <f t="array" ref="G104">S_y($C104,Sheet1!$B$3)</f>
        <v>96.275761197653409</v>
      </c>
      <c r="H104">
        <f t="shared" si="1"/>
        <v>10.000000000000016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0E6D-C7DA-B543-A675-F29A123E6864}">
  <dimension ref="A1:I52"/>
  <sheetViews>
    <sheetView workbookViewId="0">
      <selection activeCell="L41" sqref="L41"/>
    </sheetView>
  </sheetViews>
  <sheetFormatPr defaultColWidth="11" defaultRowHeight="15.75" x14ac:dyDescent="0.25"/>
  <cols>
    <col min="1" max="1" width="7.625" bestFit="1" customWidth="1"/>
    <col min="2" max="3" width="6.625" bestFit="1" customWidth="1"/>
  </cols>
  <sheetData>
    <row r="1" spans="1:9" x14ac:dyDescent="0.25">
      <c r="A1" t="s">
        <v>8</v>
      </c>
      <c r="B1" t="s">
        <v>14</v>
      </c>
      <c r="C1" t="s">
        <v>9</v>
      </c>
      <c r="D1" t="s">
        <v>10</v>
      </c>
      <c r="E1" t="s">
        <v>11</v>
      </c>
      <c r="F1" t="s">
        <v>15</v>
      </c>
      <c r="G1" t="s">
        <v>16</v>
      </c>
      <c r="H1" t="s">
        <v>12</v>
      </c>
      <c r="I1" t="s">
        <v>13</v>
      </c>
    </row>
    <row r="2" spans="1:9" x14ac:dyDescent="0.25">
      <c r="A2" s="1">
        <v>0</v>
      </c>
      <c r="B2" s="1">
        <v>0</v>
      </c>
      <c r="C2" s="1">
        <v>0</v>
      </c>
      <c r="D2" s="2" cm="1">
        <f t="array" ref="D2">S_x($A2+Sheet1!$B$2,0.8)</f>
        <v>0.8</v>
      </c>
      <c r="E2" s="2" cm="1">
        <f t="array" ref="E2">S_y($A2+Sheet1!$B$2,0.8)</f>
        <v>0</v>
      </c>
      <c r="F2" s="2" cm="1">
        <f t="array" ref="F2">S_x($B2+Sheet1!$B$2,1.8)</f>
        <v>1.8</v>
      </c>
      <c r="G2" s="2" cm="1">
        <f t="array" ref="G2">S_y($B2+Sheet1!$B$2,1.8)</f>
        <v>0</v>
      </c>
      <c r="H2" s="2" cm="1">
        <f t="array" ref="H2">S_x($C2+Sheet1!$B$2,2.7)</f>
        <v>2.7</v>
      </c>
      <c r="I2" s="2" cm="1">
        <f t="array" ref="I2">S_y($C2+Sheet1!$B$2,2.7)</f>
        <v>0</v>
      </c>
    </row>
    <row r="3" spans="1:9" x14ac:dyDescent="0.25">
      <c r="A3" s="1">
        <v>1.99</v>
      </c>
      <c r="B3" s="1">
        <v>1.99</v>
      </c>
      <c r="C3" s="1">
        <v>2</v>
      </c>
      <c r="D3" s="2" cm="1">
        <f t="array" ref="D3">S_x($A3+Sheet1!$B$2,0.8)</f>
        <v>0.8</v>
      </c>
      <c r="E3" s="2" cm="1">
        <f t="array" ref="E3">S_y($A3+Sheet1!$B$2,0.8)</f>
        <v>1.9899999999999998</v>
      </c>
      <c r="F3" s="2" cm="1">
        <f t="array" ref="F3">S_x($B3+Sheet1!$B$2,1.8)</f>
        <v>1.8</v>
      </c>
      <c r="G3" s="2" cm="1">
        <f t="array" ref="G3">S_y($B3+Sheet1!$B$2,1.8)</f>
        <v>1.9899999999999998</v>
      </c>
      <c r="H3" s="2" cm="1">
        <f t="array" ref="H3">S_x($C3+Sheet1!$B$2,2.7)</f>
        <v>2.7</v>
      </c>
      <c r="I3" s="2" cm="1">
        <f t="array" ref="I3">S_y($C3+Sheet1!$B$2,2.7)</f>
        <v>2</v>
      </c>
    </row>
    <row r="4" spans="1:9" x14ac:dyDescent="0.25">
      <c r="A4" s="1">
        <v>4</v>
      </c>
      <c r="B4" s="1">
        <v>4</v>
      </c>
      <c r="C4" s="1">
        <v>4</v>
      </c>
      <c r="D4" s="2" cm="1">
        <f t="array" ref="D4">S_x($A4+Sheet1!$B$2,0.8)</f>
        <v>0.8</v>
      </c>
      <c r="E4" s="2" cm="1">
        <f t="array" ref="E4">S_y($A4+Sheet1!$B$2,0.8)</f>
        <v>4</v>
      </c>
      <c r="F4" s="2" cm="1">
        <f t="array" ref="F4">S_x($B4+Sheet1!$B$2,1.8)</f>
        <v>1.8</v>
      </c>
      <c r="G4" s="2" cm="1">
        <f t="array" ref="G4">S_y($B4+Sheet1!$B$2,1.8)</f>
        <v>4</v>
      </c>
      <c r="H4" s="2" cm="1">
        <f t="array" ref="H4">S_x($C4+Sheet1!$B$2,2.7)</f>
        <v>2.7</v>
      </c>
      <c r="I4" s="2" cm="1">
        <f t="array" ref="I4">S_y($C4+Sheet1!$B$2,2.7)</f>
        <v>4</v>
      </c>
    </row>
    <row r="5" spans="1:9" x14ac:dyDescent="0.25">
      <c r="A5" s="1">
        <v>6</v>
      </c>
      <c r="B5" s="1">
        <v>5.99</v>
      </c>
      <c r="C5" s="1">
        <v>6</v>
      </c>
      <c r="D5" s="2" cm="1">
        <f t="array" ref="D5">S_x($A5+Sheet1!$B$2,0.8)</f>
        <v>0.8009202786932974</v>
      </c>
      <c r="E5" s="2" cm="1">
        <f t="array" ref="E5">S_y($A5+Sheet1!$B$2,0.8)</f>
        <v>5.9999992265630127</v>
      </c>
      <c r="F5" s="2" cm="1">
        <f t="array" ref="F5">S_x($B5+Sheet1!$B$2,1.8)</f>
        <v>1.8008983410186943</v>
      </c>
      <c r="G5" s="2" cm="1">
        <f t="array" ref="G5">S_y($B5+Sheet1!$B$2,1.8)</f>
        <v>5.9899992527618782</v>
      </c>
      <c r="H5" s="2" cm="1">
        <f t="array" ref="H5">S_x($C5+Sheet1!$B$2,2.7)</f>
        <v>2.7009263577437537</v>
      </c>
      <c r="I5" s="2" cm="1">
        <f t="array" ref="I5">S_y($C5+Sheet1!$B$2,2.7)</f>
        <v>5.9999992163111289</v>
      </c>
    </row>
    <row r="6" spans="1:9" x14ac:dyDescent="0.25">
      <c r="A6" s="1">
        <v>7.915</v>
      </c>
      <c r="B6" s="1">
        <v>7.95</v>
      </c>
      <c r="C6" s="1">
        <v>8</v>
      </c>
      <c r="D6" s="2" cm="1">
        <f t="array" ref="D6">S_x($A6+Sheet1!$B$2,0.8)</f>
        <v>0.81208153758626622</v>
      </c>
      <c r="E6" s="2" cm="1">
        <f t="array" ref="E6">S_y($A6+Sheet1!$B$2,0.8)</f>
        <v>7.9149632098370146</v>
      </c>
      <c r="F6" s="2" cm="1">
        <f t="array" ref="F6">S_x($B6+Sheet1!$B$2,1.8)</f>
        <v>1.8124463763350036</v>
      </c>
      <c r="G6" s="2" cm="1">
        <f t="array" ref="G6">S_y($B6+Sheet1!$B$2,1.8)</f>
        <v>7.9499614642181262</v>
      </c>
      <c r="H6" s="2" cm="1">
        <f t="array" ref="H6">S_x($C6+Sheet1!$B$2,2.7)</f>
        <v>2.7129555329428854</v>
      </c>
      <c r="I6" s="2" cm="1">
        <f t="array" ref="I6">S_y($C6+Sheet1!$B$2,2.7)</f>
        <v>7.9999590115756076</v>
      </c>
    </row>
    <row r="7" spans="1:9" x14ac:dyDescent="0.25">
      <c r="A7" s="1">
        <v>10.005000000000001</v>
      </c>
      <c r="B7" s="1">
        <v>9.9600000000000009</v>
      </c>
      <c r="C7" s="1">
        <v>9.9499999999999993</v>
      </c>
      <c r="D7" s="2" cm="1">
        <f t="array" ref="D7">S_x($A7+Sheet1!$B$2,0.8)</f>
        <v>0.83871721981682867</v>
      </c>
      <c r="E7" s="2" cm="1">
        <f t="array" ref="E7">S_y($A7+Sheet1!$B$2,0.8)</f>
        <v>10.004788937714181</v>
      </c>
      <c r="F7" s="2" cm="1">
        <f t="array" ref="F7">S_x($B7+Sheet1!$B$2,1.8)</f>
        <v>1.8381164623127688</v>
      </c>
      <c r="G7" s="2" cm="1">
        <f t="array" ref="G7">S_y($B7+Sheet1!$B$2,1.8)</f>
        <v>9.9597934741315068</v>
      </c>
      <c r="H7" s="2" cm="1">
        <f t="array" ref="H7">S_x($C7+Sheet1!$B$2,2.7)</f>
        <v>2.7380728487962642</v>
      </c>
      <c r="I7" s="2" cm="1">
        <f t="array" ref="I7">S_y($C7+Sheet1!$B$2,2.7)</f>
        <v>9.9497935061841609</v>
      </c>
    </row>
    <row r="8" spans="1:9" x14ac:dyDescent="0.25">
      <c r="A8" s="1">
        <v>12.005000000000001</v>
      </c>
      <c r="B8" s="1">
        <v>11.99</v>
      </c>
      <c r="C8" s="1">
        <v>11.95</v>
      </c>
      <c r="D8" s="2" cm="1">
        <f t="array" ref="D8">S_x($A8+Sheet1!$B$2,0.8)</f>
        <v>0.878330246585449</v>
      </c>
      <c r="E8" s="2" cm="1">
        <f t="array" ref="E8">S_y($A8+Sheet1!$B$2,0.8)</f>
        <v>12.004392624114674</v>
      </c>
      <c r="F8" s="2" cm="1">
        <f t="array" ref="F8">S_x($B8+Sheet1!$B$2,1.8)</f>
        <v>1.8782519875561547</v>
      </c>
      <c r="G8" s="2" cm="1">
        <f t="array" ref="G8">S_y($B8+Sheet1!$B$2,1.8)</f>
        <v>11.989392484019188</v>
      </c>
      <c r="H8" s="2" cm="1">
        <f t="array" ref="H8">S_x($C8+Sheet1!$B$2,2.7)</f>
        <v>2.7775651530747041</v>
      </c>
      <c r="I8" s="2" cm="1">
        <f t="array" ref="I8">S_y($C8+Sheet1!$B$2,2.7)</f>
        <v>11.949399527787689</v>
      </c>
    </row>
    <row r="9" spans="1:9" x14ac:dyDescent="0.25">
      <c r="A9" s="1">
        <v>13.98</v>
      </c>
      <c r="B9" s="1">
        <v>13.94</v>
      </c>
      <c r="C9" s="1">
        <v>13.9</v>
      </c>
      <c r="D9" s="2" cm="1">
        <f t="array" ref="D9">S_x($A9+Sheet1!$B$2,0.8)</f>
        <v>0.93100185159227067</v>
      </c>
      <c r="E9" s="2" cm="1">
        <f t="array" ref="E9">S_y($A9+Sheet1!$B$2,0.8)</f>
        <v>13.978686314796565</v>
      </c>
      <c r="F9" s="2" cm="1">
        <f t="array" ref="F9">S_x($B9+Sheet1!$B$2,1.8)</f>
        <v>1.9302512738970563</v>
      </c>
      <c r="G9" s="2" cm="1">
        <f t="array" ref="G9">S_y($B9+Sheet1!$B$2,1.8)</f>
        <v>13.938695333977865</v>
      </c>
      <c r="H9" s="2" cm="1">
        <f t="array" ref="H9">S_x($C9+Sheet1!$B$2,2.7)</f>
        <v>2.829456022808472</v>
      </c>
      <c r="I9" s="2" cm="1">
        <f t="array" ref="I9">S_y($C9+Sheet1!$B$2,2.7)</f>
        <v>13.898705243564297</v>
      </c>
    </row>
    <row r="10" spans="1:9" x14ac:dyDescent="0.25">
      <c r="A10" s="1">
        <v>15.96</v>
      </c>
      <c r="B10" s="1">
        <v>15.94</v>
      </c>
      <c r="C10" s="1">
        <v>15.9</v>
      </c>
      <c r="D10" s="2" cm="1">
        <f t="array" ref="D10">S_x($A10+Sheet1!$B$2,0.8)</f>
        <v>0.99732401818573635</v>
      </c>
      <c r="E10" s="2" cm="1">
        <f t="array" ref="E10">S_y($A10+Sheet1!$B$2,0.8)</f>
        <v>15.957571377530636</v>
      </c>
      <c r="F10" s="2" cm="1">
        <f t="array" ref="F10">S_x($B10+Sheet1!$B$2,1.8)</f>
        <v>1.9972676213473051</v>
      </c>
      <c r="G10" s="2" cm="1">
        <f t="array" ref="G10">S_y($B10+Sheet1!$B$2,1.8)</f>
        <v>15.937568214700608</v>
      </c>
      <c r="H10" s="2" cm="1">
        <f t="array" ref="H10">S_x($C10+Sheet1!$B$2,2.7)</f>
        <v>2.8964040083949385</v>
      </c>
      <c r="I10" s="2" cm="1">
        <f t="array" ref="I10">S_y($C10+Sheet1!$B$2,2.7)</f>
        <v>15.897580389979453</v>
      </c>
    </row>
    <row r="11" spans="1:9" x14ac:dyDescent="0.25">
      <c r="A11" s="1">
        <v>18.04</v>
      </c>
      <c r="B11" s="1">
        <v>17.98</v>
      </c>
      <c r="C11" s="1">
        <v>17.93</v>
      </c>
      <c r="D11" s="2" cm="1">
        <f t="array" ref="D11">S_x($A11+Sheet1!$B$2,0.8)</f>
        <v>1.0815692779489723</v>
      </c>
      <c r="E11" s="2" cm="1">
        <f t="array" ref="E11">S_y($A11+Sheet1!$B$2,0.8)</f>
        <v>18.035860127702342</v>
      </c>
      <c r="F11" s="2" cm="1">
        <f t="array" ref="F11">S_x($B11+Sheet1!$B$2,1.8)</f>
        <v>2.0798964145423042</v>
      </c>
      <c r="G11" s="2" cm="1">
        <f t="array" ref="G11">S_y($B11+Sheet1!$B$2,1.8)</f>
        <v>17.975889864104015</v>
      </c>
      <c r="H11" s="2" cm="1">
        <f t="array" ref="H11">S_x($C11+Sheet1!$B$2,2.7)</f>
        <v>2.978567564150012</v>
      </c>
      <c r="I11" s="2" cm="1">
        <f t="array" ref="I11">S_y($C11+Sheet1!$B$2,2.7)</f>
        <v>17.925912720956134</v>
      </c>
    </row>
    <row r="12" spans="1:9" x14ac:dyDescent="0.25">
      <c r="A12" s="1">
        <v>19.98</v>
      </c>
      <c r="B12" s="1">
        <v>19.920000000000002</v>
      </c>
      <c r="C12" s="1">
        <v>19.899999999999999</v>
      </c>
      <c r="D12" s="2" cm="1">
        <f t="array" ref="D12">S_x($A12+Sheet1!$B$2,0.8)</f>
        <v>1.1735990826995248</v>
      </c>
      <c r="E12" s="2" cm="1">
        <f t="array" ref="E12">S_y($A12+Sheet1!$B$2,0.8)</f>
        <v>19.973672408100327</v>
      </c>
      <c r="F12" s="2" cm="1">
        <f t="array" ref="F12">S_x($B12+Sheet1!$B$2,1.8)</f>
        <v>2.1718419706730288</v>
      </c>
      <c r="G12" s="2" cm="1">
        <f t="array" ref="G12">S_y($B12+Sheet1!$B$2,1.8)</f>
        <v>19.913706118540468</v>
      </c>
      <c r="H12" s="2" cm="1">
        <f t="array" ref="H12">S_x($C12+Sheet1!$B$2,2.7)</f>
        <v>3.07198743344901</v>
      </c>
      <c r="I12" s="2" cm="1">
        <f t="array" ref="I12">S_y($C12+Sheet1!$B$2,2.7)</f>
        <v>19.89369257581432</v>
      </c>
    </row>
    <row r="13" spans="1:9" x14ac:dyDescent="0.25">
      <c r="A13" s="1">
        <v>21.954999999999998</v>
      </c>
      <c r="B13" s="1">
        <v>21.9</v>
      </c>
      <c r="C13" s="1">
        <v>21.87</v>
      </c>
      <c r="D13" s="2" cm="1">
        <f t="array" ref="D13">S_x($A13+Sheet1!$B$2,0.8)</f>
        <v>1.2806247232327905</v>
      </c>
      <c r="E13" s="2" cm="1">
        <f t="array" ref="E13">S_y($A13+Sheet1!$B$2,0.8)</f>
        <v>21.945766570991324</v>
      </c>
      <c r="F13" s="2" cm="1">
        <f t="array" ref="F13">S_x($B13+Sheet1!$B$2,1.8)</f>
        <v>2.2791160628405009</v>
      </c>
      <c r="G13" s="2" cm="1">
        <f t="array" ref="G13">S_y($B13+Sheet1!$B$2,1.8)</f>
        <v>21.89079409947438</v>
      </c>
      <c r="H13" s="2" cm="1">
        <f t="array" ref="H13">S_x($C13+Sheet1!$B$2,2.7)</f>
        <v>3.178882402006991</v>
      </c>
      <c r="I13" s="2" cm="1">
        <f t="array" ref="I13">S_y($C13+Sheet1!$B$2,2.7)</f>
        <v>21.860786446188214</v>
      </c>
    </row>
    <row r="14" spans="1:9" x14ac:dyDescent="0.25">
      <c r="A14" s="1">
        <v>23.925000000000001</v>
      </c>
      <c r="B14" s="1">
        <v>23.815000000000001</v>
      </c>
      <c r="C14" s="1">
        <v>23.77</v>
      </c>
      <c r="D14" s="2" cm="1">
        <f t="array" ref="D14">S_x($A14+Sheet1!$B$2,0.8)</f>
        <v>1.4007781553796121</v>
      </c>
      <c r="E14" s="2" cm="1">
        <f t="array" ref="E14">S_y($A14+Sheet1!$B$2,0.8)</f>
        <v>23.912095175362182</v>
      </c>
      <c r="F14" s="2" cm="1">
        <f t="array" ref="F14">S_x($B14+Sheet1!$B$2,1.8)</f>
        <v>2.3957727334413903</v>
      </c>
      <c r="G14" s="2" cm="1">
        <f t="array" ref="G14">S_y($B14+Sheet1!$B$2,1.8)</f>
        <v>23.802234069578326</v>
      </c>
      <c r="H14" s="2" cm="1">
        <f t="array" ref="H14">S_x($C14+Sheet1!$B$2,2.7)</f>
        <v>3.294739773553033</v>
      </c>
      <c r="I14" s="2" cm="1">
        <f t="array" ref="I14">S_y($C14+Sheet1!$B$2,2.7)</f>
        <v>23.757247345509363</v>
      </c>
    </row>
    <row r="15" spans="1:9" x14ac:dyDescent="0.25">
      <c r="A15" s="1">
        <v>25.934999999999999</v>
      </c>
      <c r="B15" s="1">
        <v>25.824999999999999</v>
      </c>
      <c r="C15" s="1">
        <v>25.77</v>
      </c>
      <c r="D15" s="2" cm="1">
        <f t="array" ref="D15">S_x($A15+Sheet1!$B$2,0.8)</f>
        <v>1.5371575569622564</v>
      </c>
      <c r="E15" s="2" cm="1">
        <f t="array" ref="E15">S_y($A15+Sheet1!$B$2,0.8)</f>
        <v>25.91745909068473</v>
      </c>
      <c r="F15" s="2" cm="1">
        <f t="array" ref="F15">S_x($B15+Sheet1!$B$2,1.8)</f>
        <v>2.5318595458092545</v>
      </c>
      <c r="G15" s="2" cm="1">
        <f t="array" ref="G15">S_y($B15+Sheet1!$B$2,1.8)</f>
        <v>25.807617833571168</v>
      </c>
      <c r="H15" s="2" cm="1">
        <f t="array" ref="H15">S_x($C15+Sheet1!$B$2,2.7)</f>
        <v>3.4302257184087921</v>
      </c>
      <c r="I15" s="2" cm="1">
        <f t="array" ref="I15">S_y($C15+Sheet1!$B$2,2.7)</f>
        <v>25.752648919748705</v>
      </c>
    </row>
    <row r="16" spans="1:9" x14ac:dyDescent="0.25">
      <c r="A16" s="1">
        <v>27.934999999999999</v>
      </c>
      <c r="B16" s="1">
        <v>27.82</v>
      </c>
      <c r="C16" s="1">
        <v>27.77</v>
      </c>
      <c r="D16" s="2" cm="1">
        <f t="array" ref="D16">S_x($A16+Sheet1!$B$2,0.8)</f>
        <v>1.6866730990426504</v>
      </c>
      <c r="E16" s="2" cm="1">
        <f t="array" ref="E16">S_y($A16+Sheet1!$B$2,0.8)</f>
        <v>27.911858548474619</v>
      </c>
      <c r="F16" s="2" cm="1">
        <f t="array" ref="F16">S_x($B16+Sheet1!$B$2,1.8)</f>
        <v>2.6807415485409365</v>
      </c>
      <c r="G16" s="2" cm="1">
        <f t="array" ref="G16">S_y($B16+Sheet1!$B$2,1.8)</f>
        <v>27.797050740943554</v>
      </c>
      <c r="H16" s="2" cm="1">
        <f t="array" ref="H16">S_x($C16+Sheet1!$B$2,2.7)</f>
        <v>3.579582974561788</v>
      </c>
      <c r="I16" s="2" cm="1">
        <f t="array" ref="I16">S_y($C16+Sheet1!$B$2,2.7)</f>
        <v>27.74706018470004</v>
      </c>
    </row>
    <row r="17" spans="1:9" x14ac:dyDescent="0.25">
      <c r="A17" s="1">
        <v>29.97</v>
      </c>
      <c r="B17" s="1">
        <v>29.83</v>
      </c>
      <c r="C17" s="1">
        <v>29.77</v>
      </c>
      <c r="D17" s="2" cm="1">
        <f t="array" ref="D17">S_x($A17+Sheet1!$B$2,0.8)</f>
        <v>1.8529418180759762</v>
      </c>
      <c r="E17" s="2" cm="1">
        <f t="array" ref="E17">S_y($A17+Sheet1!$B$2,0.8)</f>
        <v>29.940050517859767</v>
      </c>
      <c r="F17" s="2" cm="1">
        <f t="array" ref="F17">S_x($B17+Sheet1!$B$2,1.8)</f>
        <v>2.844650334496805</v>
      </c>
      <c r="G17" s="2" cm="1">
        <f t="array" ref="G17">S_y($B17+Sheet1!$B$2,1.8)</f>
        <v>29.800352408509632</v>
      </c>
      <c r="H17" s="2" cm="1">
        <f t="array" ref="H17">S_x($C17+Sheet1!$B$2,2.7)</f>
        <v>3.7428043207839892</v>
      </c>
      <c r="I17" s="2" cm="1">
        <f t="array" ref="I17">S_y($C17+Sheet1!$B$2,2.7)</f>
        <v>29.740384713186987</v>
      </c>
    </row>
    <row r="18" spans="1:9" x14ac:dyDescent="0.25">
      <c r="A18" s="1">
        <v>31.94</v>
      </c>
      <c r="B18" s="1">
        <v>31.774999999999999</v>
      </c>
      <c r="C18" s="1">
        <v>31.72</v>
      </c>
      <c r="D18" s="2" cm="1">
        <f t="array" ref="D18">S_x($A18+Sheet1!$B$2,0.8)</f>
        <v>2.0274754163107787</v>
      </c>
      <c r="E18" s="2" cm="1">
        <f t="array" ref="E18">S_y($A18+Sheet1!$B$2,0.8)</f>
        <v>31.902300005236672</v>
      </c>
      <c r="F18" s="2" cm="1">
        <f t="array" ref="F18">S_x($B18+Sheet1!$B$2,1.8)</f>
        <v>3.0165407378291889</v>
      </c>
      <c r="G18" s="2" cm="1">
        <f t="array" ref="G18">S_y($B18+Sheet1!$B$2,1.8)</f>
        <v>31.737738369993263</v>
      </c>
      <c r="H18" s="2" cm="1">
        <f t="array" ref="H18">S_x($C18+Sheet1!$B$2,2.7)</f>
        <v>3.9152861218138355</v>
      </c>
      <c r="I18" s="2" cm="1">
        <f t="array" ref="I18">S_y($C18+Sheet1!$B$2,2.7)</f>
        <v>31.682737787227477</v>
      </c>
    </row>
    <row r="19" spans="1:9" x14ac:dyDescent="0.25">
      <c r="A19" s="1">
        <v>33.97</v>
      </c>
      <c r="B19" s="1">
        <v>33.825000000000003</v>
      </c>
      <c r="C19" s="1">
        <v>33.72</v>
      </c>
      <c r="D19" s="2" cm="1">
        <f t="array" ref="D19">S_x($A19+Sheet1!$B$2,0.8)</f>
        <v>2.2212878086431829</v>
      </c>
      <c r="E19" s="2" cm="1">
        <f t="array" ref="E19">S_y($A19+Sheet1!$B$2,0.8)</f>
        <v>33.923022617353652</v>
      </c>
      <c r="F19" s="2" cm="1">
        <f t="array" ref="F19">S_x($B19+Sheet1!$B$2,1.8)</f>
        <v>3.2118426332942818</v>
      </c>
      <c r="G19" s="2" cm="1">
        <f t="array" ref="G19">S_y($B19+Sheet1!$B$2,1.8)</f>
        <v>33.778409703424558</v>
      </c>
      <c r="H19" s="2" cm="1">
        <f t="array" ref="H19">S_x($C19+Sheet1!$B$2,2.7)</f>
        <v>4.1058652224185153</v>
      </c>
      <c r="I19" s="2" cm="1">
        <f t="array" ref="I19">S_y($C19+Sheet1!$B$2,2.7)</f>
        <v>33.673632935180535</v>
      </c>
    </row>
    <row r="20" spans="1:9" x14ac:dyDescent="0.25">
      <c r="A20" s="1">
        <v>35.950000000000003</v>
      </c>
      <c r="B20" s="1">
        <v>35.79</v>
      </c>
      <c r="C20" s="1">
        <v>35.72</v>
      </c>
      <c r="D20" s="2" cm="1">
        <f t="array" ref="D20">S_x($A20+Sheet1!$B$2,0.8)</f>
        <v>2.4239706636326446</v>
      </c>
      <c r="E20" s="2" cm="1">
        <f t="array" ref="E20">S_y($A20+Sheet1!$B$2,0.8)</f>
        <v>35.892617596426007</v>
      </c>
      <c r="F20" s="2" cm="1">
        <f t="array" ref="F20">S_x($B20+Sheet1!$B$2,1.8)</f>
        <v>3.4126515887781466</v>
      </c>
      <c r="G20" s="2" cm="1">
        <f t="array" ref="G20">S_y($B20+Sheet1!$B$2,1.8)</f>
        <v>35.733118336325035</v>
      </c>
      <c r="H20" s="2" cm="1">
        <f t="array" ref="H20">S_x($C20+Sheet1!$B$2,2.7)</f>
        <v>4.3102829680339596</v>
      </c>
      <c r="I20" s="2" cm="1">
        <f t="array" ref="I20">S_y($C20+Sheet1!$B$2,2.7)</f>
        <v>35.663154804627517</v>
      </c>
    </row>
    <row r="21" spans="1:9" x14ac:dyDescent="0.25">
      <c r="A21" s="1">
        <v>37.950000000000003</v>
      </c>
      <c r="B21" s="1">
        <v>37.795000000000002</v>
      </c>
      <c r="C21" s="1">
        <v>37.700000000000003</v>
      </c>
      <c r="D21" s="2" cm="1">
        <f t="array" ref="D21">S_x($A21+Sheet1!$B$2,0.8)</f>
        <v>2.642369965971227</v>
      </c>
      <c r="E21" s="2" cm="1">
        <f t="array" ref="E21">S_y($A21+Sheet1!$B$2,0.8)</f>
        <v>37.880653269972697</v>
      </c>
      <c r="F21" s="2" cm="1">
        <f t="array" ref="F21">S_x($B21+Sheet1!$B$2,1.8)</f>
        <v>3.6312647596828924</v>
      </c>
      <c r="G21" s="2" cm="1">
        <f t="array" ref="G21">S_y($B21+Sheet1!$B$2,1.8)</f>
        <v>37.726160509702481</v>
      </c>
      <c r="H21" s="2" cm="1">
        <f t="array" ref="H21">S_x($C21+Sheet1!$B$2,2.7)</f>
        <v>4.5262785919794624</v>
      </c>
      <c r="I21" s="2" cm="1">
        <f t="array" ref="I21">S_y($C21+Sheet1!$B$2,2.7)</f>
        <v>37.63133427032966</v>
      </c>
    </row>
    <row r="22" spans="1:9" x14ac:dyDescent="0.25">
      <c r="A22" s="1">
        <v>40.01</v>
      </c>
      <c r="B22" s="1">
        <v>39.844999999999999</v>
      </c>
      <c r="C22" s="1">
        <v>39.72</v>
      </c>
      <c r="D22" s="2" cm="1">
        <f t="array" ref="D22">S_x($A22+Sheet1!$B$2,0.8)</f>
        <v>2.881672492577934</v>
      </c>
      <c r="E22" s="2" cm="1">
        <f t="array" ref="E22">S_y($A22+Sheet1!$B$2,0.8)</f>
        <v>39.926702242760058</v>
      </c>
      <c r="F22" s="2" cm="1">
        <f t="array" ref="F22">S_x($B22+Sheet1!$B$2,1.8)</f>
        <v>3.8690981522286165</v>
      </c>
      <c r="G22" s="2" cm="1">
        <f t="array" ref="G22">S_y($B22+Sheet1!$B$2,1.8)</f>
        <v>39.76231315595733</v>
      </c>
      <c r="H22" s="2" cm="1">
        <f t="array" ref="H22">S_x($C22+Sheet1!$B$2,2.7)</f>
        <v>4.760594192372082</v>
      </c>
      <c r="I22" s="2" cm="1">
        <f t="array" ref="I22">S_y($C22+Sheet1!$B$2,2.7)</f>
        <v>39.637694015928204</v>
      </c>
    </row>
    <row r="23" spans="1:9" x14ac:dyDescent="0.25">
      <c r="A23" s="1">
        <v>41.99</v>
      </c>
      <c r="B23" s="1">
        <v>41.795000000000002</v>
      </c>
      <c r="C23" s="1">
        <v>41.7</v>
      </c>
      <c r="D23" s="2" cm="1">
        <f t="array" ref="D23">S_x($A23+Sheet1!$B$2,0.8)</f>
        <v>3.1253965249723592</v>
      </c>
      <c r="E23" s="2" cm="1">
        <f t="array" ref="E23">S_y($A23+Sheet1!$B$2,0.8)</f>
        <v>41.891640744934392</v>
      </c>
      <c r="F23" s="2" cm="1">
        <f t="array" ref="F23">S_x($B23+Sheet1!$B$2,1.8)</f>
        <v>4.1087498307759915</v>
      </c>
      <c r="G23" s="2" cm="1">
        <f t="array" ref="G23">S_y($B23+Sheet1!$B$2,1.8)</f>
        <v>41.697526994169124</v>
      </c>
      <c r="H23" s="2" cm="1">
        <f t="array" ref="H23">S_x($C23+Sheet1!$B$2,2.7)</f>
        <v>5.0039388759489043</v>
      </c>
      <c r="I23" s="2" cm="1">
        <f t="array" ref="I23">S_y($C23+Sheet1!$B$2,2.7)</f>
        <v>41.602679482477541</v>
      </c>
    </row>
    <row r="24" spans="1:9" x14ac:dyDescent="0.25">
      <c r="A24" s="1">
        <v>43.97</v>
      </c>
      <c r="B24" s="1">
        <v>43.77</v>
      </c>
      <c r="C24" s="1">
        <v>43.68</v>
      </c>
      <c r="D24" s="2" cm="1">
        <f t="array" ref="D24">S_x($A24+Sheet1!$B$2,0.8)</f>
        <v>3.3825522395695771</v>
      </c>
      <c r="E24" s="2" cm="1">
        <f t="array" ref="E24">S_y($A24+Sheet1!$B$2,0.8)</f>
        <v>43.854866574976285</v>
      </c>
      <c r="F24" s="2" cm="1">
        <f t="array" ref="F24">S_x($B24+Sheet1!$B$2,1.8)</f>
        <v>4.3647996925247412</v>
      </c>
      <c r="G24" s="2" cm="1">
        <f t="array" ref="G24">S_y($B24+Sheet1!$B$2,1.8)</f>
        <v>43.655854913164404</v>
      </c>
      <c r="H24" s="2" cm="1">
        <f t="array" ref="H24">S_x($C24+Sheet1!$B$2,2.7)</f>
        <v>5.2608042599698024</v>
      </c>
      <c r="I24" s="2" cm="1">
        <f t="array" ref="I24">S_y($C24+Sheet1!$B$2,2.7)</f>
        <v>43.565943268438787</v>
      </c>
    </row>
    <row r="25" spans="1:9" x14ac:dyDescent="0.25">
      <c r="A25" s="1">
        <v>45.975000000000001</v>
      </c>
      <c r="B25" s="1">
        <v>45.755000000000003</v>
      </c>
      <c r="C25" s="1">
        <v>45.63</v>
      </c>
      <c r="D25" s="2" cm="1">
        <f t="array" ref="D25">S_x($A25+Sheet1!$B$2,0.8)</f>
        <v>3.6566297018828777</v>
      </c>
      <c r="E25" s="2" cm="1">
        <f t="array" ref="E25">S_y($A25+Sheet1!$B$2,0.8)</f>
        <v>45.841041411076148</v>
      </c>
      <c r="F25" s="2" cm="1">
        <f t="array" ref="F25">S_x($B25+Sheet1!$B$2,1.8)</f>
        <v>4.6356465764833388</v>
      </c>
      <c r="G25" s="2" cm="1">
        <f t="array" ref="G25">S_y($B25+Sheet1!$B$2,1.8)</f>
        <v>45.622286052223714</v>
      </c>
      <c r="H25" s="2" cm="1">
        <f t="array" ref="H25">S_x($C25+Sheet1!$B$2,2.7)</f>
        <v>5.5269808737085668</v>
      </c>
      <c r="I25" s="2" cm="1">
        <f t="array" ref="I25">S_y($C25+Sheet1!$B$2,2.7)</f>
        <v>45.497687414597806</v>
      </c>
    </row>
    <row r="26" spans="1:9" x14ac:dyDescent="0.25">
      <c r="A26" s="1">
        <v>47.884999999999998</v>
      </c>
      <c r="B26" s="1">
        <v>47.7</v>
      </c>
      <c r="C26" s="1">
        <v>47.6</v>
      </c>
      <c r="D26" s="2" cm="1">
        <f t="array" ref="D26">S_x($A26+Sheet1!$B$2,0.8)</f>
        <v>3.9305070439802989</v>
      </c>
      <c r="E26" s="2" cm="1">
        <f t="array" ref="E26">S_y($A26+Sheet1!$B$2,0.8)</f>
        <v>47.731300115989598</v>
      </c>
      <c r="F26" s="2" cm="1">
        <f t="array" ref="F26">S_x($B26+Sheet1!$B$2,1.8)</f>
        <v>4.9141515607252018</v>
      </c>
      <c r="G26" s="2" cm="1">
        <f t="array" ref="G26">S_y($B26+Sheet1!$B$2,1.8)</f>
        <v>47.54723946679357</v>
      </c>
      <c r="H26" s="2" cm="1">
        <f t="array" ref="H26">S_x($C26+Sheet1!$B$2,2.7)</f>
        <v>5.8091795817506977</v>
      </c>
      <c r="I26" s="2" cm="1">
        <f t="array" ref="I26">S_y($C26+Sheet1!$B$2,2.7)</f>
        <v>47.447366546748768</v>
      </c>
    </row>
    <row r="27" spans="1:9" x14ac:dyDescent="0.25">
      <c r="A27" s="1">
        <v>49.975000000000001</v>
      </c>
      <c r="B27" s="1">
        <v>49.765000000000001</v>
      </c>
      <c r="C27" s="1">
        <v>49.65</v>
      </c>
      <c r="D27" s="2" cm="1">
        <f t="array" ref="D27">S_x($A27+Sheet1!$B$2,0.8)</f>
        <v>4.2444753281426415</v>
      </c>
      <c r="E27" s="2" cm="1">
        <f t="array" ref="E27">S_y($A27+Sheet1!$B$2,0.8)</f>
        <v>49.797578158510831</v>
      </c>
      <c r="F27" s="2" cm="1">
        <f t="array" ref="F27">S_x($B27+Sheet1!$B$2,1.8)</f>
        <v>5.2240337821586991</v>
      </c>
      <c r="G27" s="2" cm="1">
        <f t="array" ref="G27">S_y($B27+Sheet1!$B$2,1.8)</f>
        <v>49.588851527683914</v>
      </c>
      <c r="H27" s="2" cm="1">
        <f t="array" ref="H27">S_x($C27+Sheet1!$B$2,2.7)</f>
        <v>6.1170086406953601</v>
      </c>
      <c r="I27" s="2" cm="1">
        <f t="array" ref="I27">S_y($C27+Sheet1!$B$2,2.7)</f>
        <v>49.474118500275509</v>
      </c>
    </row>
    <row r="28" spans="1:9" x14ac:dyDescent="0.25">
      <c r="A28" s="1">
        <v>51.984999999999999</v>
      </c>
      <c r="B28" s="1">
        <v>51.765000000000001</v>
      </c>
      <c r="C28" s="1">
        <v>51.65</v>
      </c>
      <c r="D28" s="2" cm="1">
        <f t="array" ref="D28">S_x($A28+Sheet1!$B$2,0.8)</f>
        <v>4.5604881230939895</v>
      </c>
      <c r="E28" s="2" cm="1">
        <f t="array" ref="E28">S_y($A28+Sheet1!$B$2,0.8)</f>
        <v>51.782576820344346</v>
      </c>
      <c r="F28" s="2" cm="1">
        <f t="array" ref="F28">S_x($B28+Sheet1!$B$2,1.8)</f>
        <v>5.5380833291382601</v>
      </c>
      <c r="G28" s="2" cm="1">
        <f t="array" ref="G28">S_y($B28+Sheet1!$B$2,1.8)</f>
        <v>51.564036801564896</v>
      </c>
      <c r="H28" s="2" cm="1">
        <f t="array" ref="H28">S_x($C28+Sheet1!$B$2,2.7)</f>
        <v>6.4312429742304857</v>
      </c>
      <c r="I28" s="2" cm="1">
        <f t="array" ref="I28">S_y($C28+Sheet1!$B$2,2.7)</f>
        <v>51.449274359279556</v>
      </c>
    </row>
    <row r="29" spans="1:9" x14ac:dyDescent="0.25">
      <c r="A29" s="1">
        <v>53.914999999999999</v>
      </c>
      <c r="B29" s="1">
        <v>53.685000000000002</v>
      </c>
      <c r="C29" s="1">
        <v>53.6</v>
      </c>
      <c r="D29" s="2" cm="1">
        <f t="array" ref="D29">S_x($A29+Sheet1!$B$2,0.8)</f>
        <v>4.8768847744511845</v>
      </c>
      <c r="E29" s="2" cm="1">
        <f t="array" ref="E29">S_y($A29+Sheet1!$B$2,0.8)</f>
        <v>53.68646215463464</v>
      </c>
      <c r="F29" s="2" cm="1">
        <f t="array" ref="F29">S_x($B29+Sheet1!$B$2,1.8)</f>
        <v>5.8524446518296145</v>
      </c>
      <c r="G29" s="2" cm="1">
        <f t="array" ref="G29">S_y($B29+Sheet1!$B$2,1.8)</f>
        <v>53.458123218747787</v>
      </c>
      <c r="H29" s="2" cm="1">
        <f t="array" ref="H29">S_x($C29+Sheet1!$B$2,2.7)</f>
        <v>6.7508373476658221</v>
      </c>
      <c r="I29" s="2" cm="1">
        <f t="array" ref="I29">S_y($C29+Sheet1!$B$2,2.7)</f>
        <v>53.372902408666846</v>
      </c>
    </row>
    <row r="30" spans="1:9" x14ac:dyDescent="0.25">
      <c r="A30" s="1">
        <v>55.984999999999999</v>
      </c>
      <c r="B30" s="1">
        <v>55.73</v>
      </c>
      <c r="C30" s="1">
        <v>55.6</v>
      </c>
      <c r="D30" s="2" cm="1">
        <f t="array" ref="D30">S_x($A30+Sheet1!$B$2,0.8)</f>
        <v>5.2303296457632769</v>
      </c>
      <c r="E30" s="2" cm="1">
        <f t="array" ref="E30">S_y($A30+Sheet1!$B$2,0.8)</f>
        <v>55.726059779432887</v>
      </c>
      <c r="F30" s="2" cm="1">
        <f t="array" ref="F30">S_x($B30+Sheet1!$B$2,1.8)</f>
        <v>6.2011256486767365</v>
      </c>
      <c r="G30" s="2" cm="1">
        <f t="array" ref="G30">S_y($B30+Sheet1!$B$2,1.8)</f>
        <v>55.473173852290685</v>
      </c>
      <c r="H30" s="2" cm="1">
        <f t="array" ref="H30">S_x($C30+Sheet1!$B$2,2.7)</f>
        <v>7.0921656963940336</v>
      </c>
      <c r="I30" s="2" cm="1">
        <f t="array" ref="I30">S_y($C30+Sheet1!$B$2,2.7)</f>
        <v>55.343556828418002</v>
      </c>
    </row>
    <row r="31" spans="1:9" x14ac:dyDescent="0.25">
      <c r="A31" s="1">
        <v>57.975000000000001</v>
      </c>
      <c r="B31" s="1">
        <v>57.725000000000001</v>
      </c>
      <c r="C31" s="1">
        <v>57.6</v>
      </c>
      <c r="D31" s="2" cm="1">
        <f t="array" ref="D31">S_x($A31+Sheet1!$B$2,0.8)</f>
        <v>5.5838540126540579</v>
      </c>
      <c r="E31" s="2" cm="1">
        <f t="array" ref="E31">S_y($A31+Sheet1!$B$2,0.8)</f>
        <v>57.684402173474723</v>
      </c>
      <c r="F31" s="2" cm="1">
        <f t="array" ref="F31">S_x($B31+Sheet1!$B$2,1.8)</f>
        <v>6.5550353997876414</v>
      </c>
      <c r="G31" s="2" cm="1">
        <f t="array" ref="G31">S_y($B31+Sheet1!$B$2,1.8)</f>
        <v>57.436527369042608</v>
      </c>
      <c r="H31" s="2" cm="1">
        <f t="array" ref="H31">S_x($C31+Sheet1!$B$2,2.7)</f>
        <v>7.4471883064106237</v>
      </c>
      <c r="I31" s="2" cm="1">
        <f t="array" ref="I31">S_y($C31+Sheet1!$B$2,2.7)</f>
        <v>57.311790257182821</v>
      </c>
    </row>
    <row r="32" spans="1:9" x14ac:dyDescent="0.25">
      <c r="A32" s="1">
        <v>59.984999999999999</v>
      </c>
      <c r="B32" s="1">
        <v>59.744999999999997</v>
      </c>
      <c r="C32" s="1">
        <v>59.6</v>
      </c>
      <c r="D32" s="2" cm="1">
        <f t="array" ref="D32">S_x($A32+Sheet1!$B$2,0.8)</f>
        <v>5.9545863562108821</v>
      </c>
      <c r="E32" s="2" cm="1">
        <f t="array" ref="E32">S_y($A32+Sheet1!$B$2,0.8)</f>
        <v>59.659912564106634</v>
      </c>
      <c r="F32" s="2" cm="1">
        <f t="array" ref="F32">S_x($B32+Sheet1!$B$2,1.8)</f>
        <v>6.9272027970330328</v>
      </c>
      <c r="G32" s="2" cm="1">
        <f t="array" ref="G32">S_y($B32+Sheet1!$B$2,1.8)</f>
        <v>59.421942882791129</v>
      </c>
      <c r="H32" s="2" cm="1">
        <f t="array" ref="H32">S_x($C32+Sheet1!$B$2,2.7)</f>
        <v>7.8158880128366945</v>
      </c>
      <c r="I32" s="2" cm="1">
        <f t="array" ref="I32">S_y($C32+Sheet1!$B$2,2.7)</f>
        <v>59.277507533449082</v>
      </c>
    </row>
    <row r="33" spans="1:9" x14ac:dyDescent="0.25">
      <c r="A33" s="1">
        <v>61.994999999999997</v>
      </c>
      <c r="B33" s="1">
        <v>61.744999999999997</v>
      </c>
      <c r="C33" s="1">
        <v>61.58</v>
      </c>
      <c r="D33" s="2" cm="1">
        <f t="array" ref="D33">S_x($A33+Sheet1!$B$2,0.8)</f>
        <v>6.3390241328969523</v>
      </c>
      <c r="E33" s="2" cm="1">
        <f t="array" ref="E33">S_y($A33+Sheet1!$B$2,0.8)</f>
        <v>61.632801656253093</v>
      </c>
      <c r="F33" s="2" cm="1">
        <f t="array" ref="F33">S_x($B33+Sheet1!$B$2,1.8)</f>
        <v>7.3093704023976329</v>
      </c>
      <c r="G33" s="2" cm="1">
        <f t="array" ref="G33">S_y($B33+Sheet1!$B$2,1.8)</f>
        <v>61.385086256445803</v>
      </c>
      <c r="H33" s="2" cm="1">
        <f t="array" ref="H33">S_x($C33+Sheet1!$B$2,2.7)</f>
        <v>8.1943558465225124</v>
      </c>
      <c r="I33" s="2" cm="1">
        <f t="array" ref="I33">S_y($C33+Sheet1!$B$2,2.7)</f>
        <v>61.220995793676124</v>
      </c>
    </row>
    <row r="34" spans="1:9" x14ac:dyDescent="0.25">
      <c r="A34" s="1">
        <v>64.010000000000005</v>
      </c>
      <c r="B34" s="1">
        <v>63.774999999999999</v>
      </c>
      <c r="C34" s="1">
        <v>63.59</v>
      </c>
      <c r="D34" s="2" cm="1">
        <f t="array" ref="D34">S_x($A34+Sheet1!$B$2,0.8)</f>
        <v>6.7381562248326645</v>
      </c>
      <c r="E34" s="2" cm="1">
        <f t="array" ref="E34">S_y($A34+Sheet1!$B$2,0.8)</f>
        <v>63.607871828471133</v>
      </c>
      <c r="F34" s="2" cm="1">
        <f t="array" ref="F34">S_x($B34+Sheet1!$B$2,1.8)</f>
        <v>7.7111764494441672</v>
      </c>
      <c r="G34" s="2" cm="1">
        <f t="array" ref="G34">S_y($B34+Sheet1!$B$2,1.8)</f>
        <v>63.374919139348421</v>
      </c>
      <c r="H34" s="2" cm="1">
        <f t="array" ref="H34">S_x($C34+Sheet1!$B$2,2.7)</f>
        <v>8.5922328510608281</v>
      </c>
      <c r="I34" s="2" cm="1">
        <f t="array" ref="I34">S_y($C34+Sheet1!$B$2,2.7)</f>
        <v>63.191218483688431</v>
      </c>
    </row>
    <row r="35" spans="1:9" x14ac:dyDescent="0.25">
      <c r="A35" s="1">
        <v>66.010000000000005</v>
      </c>
      <c r="B35" s="1">
        <v>65.77</v>
      </c>
      <c r="C35" s="1">
        <v>65.569999999999993</v>
      </c>
      <c r="D35" s="2" cm="1">
        <f t="array" ref="D35">S_x($A35+Sheet1!$B$2,0.8)</f>
        <v>7.1478999144613908</v>
      </c>
      <c r="E35" s="2" cm="1">
        <f t="array" ref="E35">S_y($A35+Sheet1!$B$2,0.8)</f>
        <v>65.565445378396049</v>
      </c>
      <c r="F35" s="2" cm="1">
        <f t="array" ref="F35">S_x($B35+Sheet1!$B$2,1.8)</f>
        <v>8.1196848500554211</v>
      </c>
      <c r="G35" s="2" cm="1">
        <f t="array" ref="G35">S_y($B35+Sheet1!$B$2,1.8)</f>
        <v>65.32764288588902</v>
      </c>
      <c r="H35" s="2" cm="1">
        <f t="array" ref="H35">S_x($C35+Sheet1!$B$2,2.7)</f>
        <v>8.9976232931119284</v>
      </c>
      <c r="I35" s="2" cm="1">
        <f t="array" ref="I35">S_y($C35+Sheet1!$B$2,2.7)</f>
        <v>65.129269852530001</v>
      </c>
    </row>
    <row r="36" spans="1:9" x14ac:dyDescent="0.25">
      <c r="A36" s="1">
        <v>68</v>
      </c>
      <c r="B36" s="1">
        <v>67.72</v>
      </c>
      <c r="C36" s="1">
        <v>67.55</v>
      </c>
      <c r="D36" s="2" cm="1">
        <f t="array" ref="D36">S_x($A36+Sheet1!$B$2,0.8)</f>
        <v>7.5690062042649515</v>
      </c>
      <c r="E36" s="2" cm="1">
        <f t="array" ref="E36">S_y($A36+Sheet1!$B$2,0.8)</f>
        <v>67.510375686395491</v>
      </c>
      <c r="F36" s="2" cm="1">
        <f t="array" ref="F36">S_x($B36+Sheet1!$B$2,1.8)</f>
        <v>8.5320177416715524</v>
      </c>
      <c r="G36" s="2" cm="1">
        <f t="array" ref="G36">S_y($B36+Sheet1!$B$2,1.8)</f>
        <v>67.233546113529002</v>
      </c>
      <c r="H36" s="2" cm="1">
        <f t="array" ref="H36">S_x($C36+Sheet1!$B$2,2.7)</f>
        <v>9.4163451886528264</v>
      </c>
      <c r="I36" s="2" cm="1">
        <f t="array" ref="I36">S_y($C36+Sheet1!$B$2,2.7)</f>
        <v>67.064484696667407</v>
      </c>
    </row>
    <row r="37" spans="1:9" x14ac:dyDescent="0.25">
      <c r="A37" s="1">
        <v>70.055000000000007</v>
      </c>
      <c r="B37" s="1">
        <v>69.765000000000001</v>
      </c>
      <c r="C37" s="1">
        <v>69.569999999999993</v>
      </c>
      <c r="D37" s="2" cm="1">
        <f t="array" ref="D37">S_x($A37+Sheet1!$B$2,0.8)</f>
        <v>8.017886359722695</v>
      </c>
      <c r="E37" s="2" cm="1">
        <f t="array" ref="E37">S_y($A37+Sheet1!$B$2,0.8)</f>
        <v>69.515746943168679</v>
      </c>
      <c r="F37" s="2" cm="1">
        <f t="array" ref="F37">S_x($B37+Sheet1!$B$2,1.8)</f>
        <v>8.9782654339897476</v>
      </c>
      <c r="G37" s="2" cm="1">
        <f t="array" ref="G37">S_y($B37+Sheet1!$B$2,1.8)</f>
        <v>69.229259141598078</v>
      </c>
      <c r="H37" s="2" cm="1">
        <f t="array" ref="H37">S_x($C37+Sheet1!$B$2,2.7)</f>
        <v>9.8572436816413074</v>
      </c>
      <c r="I37" s="2" cm="1">
        <f t="array" ref="I37">S_y($C37+Sheet1!$B$2,2.7)</f>
        <v>69.035776594947876</v>
      </c>
    </row>
    <row r="38" spans="1:9" x14ac:dyDescent="0.25">
      <c r="A38" s="1">
        <v>72.03</v>
      </c>
      <c r="B38" s="1">
        <v>71.765000000000001</v>
      </c>
      <c r="C38" s="1">
        <v>71.569999999999993</v>
      </c>
      <c r="D38" s="2" cm="1">
        <f t="array" ref="D38">S_x($A38+Sheet1!$B$2,0.8)</f>
        <v>8.4626944718939399</v>
      </c>
      <c r="E38" s="2" cm="1">
        <f t="array" ref="E38">S_y($A38+Sheet1!$B$2,0.8)</f>
        <v>71.440001504911208</v>
      </c>
      <c r="F38" s="2" cm="1">
        <f t="array" ref="F38">S_x($B38+Sheet1!$B$2,1.8)</f>
        <v>9.4283640775779531</v>
      </c>
      <c r="G38" s="2" cm="1">
        <f t="array" ref="G38">S_y($B38+Sheet1!$B$2,1.8)</f>
        <v>71.177949777680283</v>
      </c>
      <c r="H38" s="2" cm="1">
        <f t="array" ref="H38">S_x($C38+Sheet1!$B$2,2.7)</f>
        <v>10.307405290526503</v>
      </c>
      <c r="I38" s="2" cm="1">
        <f t="array" ref="I38">S_y($C38+Sheet1!$B$2,2.7)</f>
        <v>70.984452660797771</v>
      </c>
    </row>
    <row r="39" spans="1:9" x14ac:dyDescent="0.25">
      <c r="A39" s="1">
        <v>73.989999999999995</v>
      </c>
      <c r="B39" s="1">
        <v>73.72</v>
      </c>
      <c r="C39" s="1">
        <v>73.569999999999993</v>
      </c>
      <c r="D39" s="2" cm="1">
        <f t="array" ref="D39">S_x($A39+Sheet1!$B$2,0.8)</f>
        <v>8.9170908905372244</v>
      </c>
      <c r="E39" s="2" cm="1">
        <f t="array" ref="E39">S_y($A39+Sheet1!$B$2,0.8)</f>
        <v>73.346597745348163</v>
      </c>
      <c r="F39" s="2" cm="1">
        <f t="array" ref="F39">S_x($B39+Sheet1!$B$2,1.8)</f>
        <v>9.8813802790498926</v>
      </c>
      <c r="G39" s="2" cm="1">
        <f t="array" ref="G39">S_y($B39+Sheet1!$B$2,1.8)</f>
        <v>73.079734912448217</v>
      </c>
      <c r="H39" s="2" cm="1">
        <f t="array" ref="H39">S_x($C39+Sheet1!$B$2,2.7)</f>
        <v>10.771105708070536</v>
      </c>
      <c r="I39" s="2" cm="1">
        <f t="array" ref="I39">S_y($C39+Sheet1!$B$2,2.7)</f>
        <v>72.929951518803023</v>
      </c>
    </row>
    <row r="40" spans="1:9" x14ac:dyDescent="0.25">
      <c r="A40" s="1">
        <v>76</v>
      </c>
      <c r="B40" s="1">
        <v>75.709999999999994</v>
      </c>
      <c r="C40" s="1">
        <v>75.569999999999993</v>
      </c>
      <c r="D40" s="2" cm="1">
        <f t="array" ref="D40">S_x($A40+Sheet1!$B$2,0.8)</f>
        <v>9.3964728360820686</v>
      </c>
      <c r="E40" s="2" cm="1">
        <f t="array" ref="E40">S_y($A40+Sheet1!$B$2,0.8)</f>
        <v>75.298590758742293</v>
      </c>
      <c r="F40" s="2" cm="1">
        <f t="array" ref="F40">S_x($B40+Sheet1!$B$2,1.8)</f>
        <v>10.355729836828573</v>
      </c>
      <c r="G40" s="2" cm="1">
        <f t="array" ref="G40">S_y($B40+Sheet1!$B$2,1.8)</f>
        <v>75.012369590568397</v>
      </c>
      <c r="H40" s="2" cm="1">
        <f t="array" ref="H40">S_x($C40+Sheet1!$B$2,2.7)</f>
        <v>11.248322514964741</v>
      </c>
      <c r="I40" s="2" cm="1">
        <f t="array" ref="I40">S_y($C40+Sheet1!$B$2,2.7)</f>
        <v>74.872179106638185</v>
      </c>
    </row>
    <row r="41" spans="1:9" x14ac:dyDescent="0.25">
      <c r="A41" s="1">
        <v>78.045000000000002</v>
      </c>
      <c r="B41" s="1">
        <v>77.734999999999999</v>
      </c>
      <c r="C41" s="1">
        <v>77.55</v>
      </c>
      <c r="D41" s="2" cm="1">
        <f t="array" ref="D41">S_x($A41+Sheet1!$B$2,0.8)</f>
        <v>9.8980973384753383</v>
      </c>
      <c r="E41" s="2" cm="1">
        <f t="array" ref="E41">S_y($A41+Sheet1!$B$2,0.8)</f>
        <v>77.281109478105293</v>
      </c>
      <c r="F41" s="2" cm="1">
        <f t="array" ref="F41">S_x($B41+Sheet1!$B$2,1.8)</f>
        <v>10.852093473251671</v>
      </c>
      <c r="G41" s="2" cm="1">
        <f t="array" ref="G41">S_y($B41+Sheet1!$B$2,1.8)</f>
        <v>76.975589218785572</v>
      </c>
      <c r="H41" s="2" cm="1">
        <f t="array" ref="H41">S_x($C41+Sheet1!$B$2,2.7)</f>
        <v>11.734058822610677</v>
      </c>
      <c r="I41" s="2" cm="1">
        <f t="array" ref="I41">S_y($C41+Sheet1!$B$2,2.7)</f>
        <v>76.791669861554624</v>
      </c>
    </row>
    <row r="42" spans="1:9" x14ac:dyDescent="0.25">
      <c r="A42" s="1">
        <v>79.984999999999999</v>
      </c>
      <c r="B42" s="1">
        <v>79.709999999999994</v>
      </c>
      <c r="C42" s="1">
        <v>79.55</v>
      </c>
      <c r="D42" s="2" cm="1">
        <f t="array" ref="D42">S_x($A42+Sheet1!$B$2,0.8)</f>
        <v>10.386897581100868</v>
      </c>
      <c r="E42" s="2" cm="1">
        <f t="array" ref="E42">S_y($A42+Sheet1!$B$2,0.8)</f>
        <v>79.158517329860686</v>
      </c>
      <c r="F42" s="2" cm="1">
        <f t="array" ref="F42">S_x($B42+Sheet1!$B$2,1.8)</f>
        <v>11.349461868239928</v>
      </c>
      <c r="G42" s="2" cm="1">
        <f t="array" ref="G42">S_y($B42+Sheet1!$B$2,1.8)</f>
        <v>78.886932842963276</v>
      </c>
      <c r="H42" s="2" cm="1">
        <f t="array" ref="H42">S_x($C42+Sheet1!$B$2,2.7)</f>
        <v>12.238103961060915</v>
      </c>
      <c r="I42" s="2" cm="1">
        <f t="array" ref="I42">S_y($C42+Sheet1!$B$2,2.7)</f>
        <v>78.727108411892758</v>
      </c>
    </row>
    <row r="43" spans="1:9" x14ac:dyDescent="0.25">
      <c r="A43" s="1">
        <v>82.07</v>
      </c>
      <c r="B43" s="1">
        <v>81.75</v>
      </c>
      <c r="C43" s="1">
        <v>81.55</v>
      </c>
      <c r="D43" s="2" cm="1">
        <f t="array" ref="D43">S_x($A43+Sheet1!$B$2,0.8)</f>
        <v>10.926243897634038</v>
      </c>
      <c r="E43" s="2" cm="1">
        <f t="array" ref="E43">S_y($A43+Sheet1!$B$2,0.8)</f>
        <v>81.172546069517679</v>
      </c>
      <c r="F43" s="2" cm="1">
        <f t="array" ref="F43">S_x($B43+Sheet1!$B$2,1.8)</f>
        <v>11.876922848184506</v>
      </c>
      <c r="G43" s="2" cm="1">
        <f t="array" ref="G43">S_y($B43+Sheet1!$B$2,1.8)</f>
        <v>80.857559032408503</v>
      </c>
      <c r="H43" s="2" cm="1">
        <f t="array" ref="H43">S_x($C43+Sheet1!$B$2,2.7)</f>
        <v>12.755594561414284</v>
      </c>
      <c r="I43" s="2" cm="1">
        <f t="array" ref="I43">S_y($C43+Sheet1!$B$2,2.7)</f>
        <v>80.658995407106559</v>
      </c>
    </row>
    <row r="44" spans="1:9" x14ac:dyDescent="0.25">
      <c r="A44" s="1">
        <v>84.034999999999997</v>
      </c>
      <c r="B44" s="1">
        <v>83.745000000000005</v>
      </c>
      <c r="C44" s="1">
        <v>83.54</v>
      </c>
      <c r="D44" s="2" cm="1">
        <f t="array" ref="D44">S_x($A44+Sheet1!$B$2,0.8)</f>
        <v>11.447811790302239</v>
      </c>
      <c r="E44" s="2" cm="1">
        <f t="array" ref="E44">S_y($A44+Sheet1!$B$2,0.8)</f>
        <v>83.067058437486651</v>
      </c>
      <c r="F44" s="2" cm="1">
        <f t="array" ref="F44">S_x($B44+Sheet1!$B$2,1.8)</f>
        <v>12.406211242618383</v>
      </c>
      <c r="G44" s="2" cm="1">
        <f t="array" ref="G44">S_y($B44+Sheet1!$B$2,1.8)</f>
        <v>82.781061810984909</v>
      </c>
      <c r="H44" s="2" cm="1">
        <f t="array" ref="H44">S_x($C44+Sheet1!$B$2,2.7)</f>
        <v>13.283817707308231</v>
      </c>
      <c r="I44" s="2" cm="1">
        <f t="array" ref="I44">S_y($C44+Sheet1!$B$2,2.7)</f>
        <v>82.577605453934211</v>
      </c>
    </row>
    <row r="45" spans="1:9" x14ac:dyDescent="0.25">
      <c r="A45" s="1">
        <v>86.015000000000001</v>
      </c>
      <c r="B45" s="1">
        <v>85.72</v>
      </c>
      <c r="C45" s="1">
        <v>85.54</v>
      </c>
      <c r="D45" s="2" cm="1">
        <f t="array" ref="D45">S_x($A45+Sheet1!$B$2,0.8)</f>
        <v>11.986354122322894</v>
      </c>
      <c r="E45" s="2" cm="1">
        <f t="array" ref="E45">S_y($A45+Sheet1!$B$2,0.8)</f>
        <v>84.9724079796745</v>
      </c>
      <c r="F45" s="2" cm="1">
        <f t="array" ref="F45">S_x($B45+Sheet1!$B$2,1.8)</f>
        <v>12.943281388658761</v>
      </c>
      <c r="G45" s="2" cm="1">
        <f t="array" ref="G45">S_y($B45+Sheet1!$B$2,1.8)</f>
        <v>84.681631575095139</v>
      </c>
      <c r="H45" s="2" cm="1">
        <f t="array" ref="H45">S_x($C45+Sheet1!$B$2,2.7)</f>
        <v>13.828056613683657</v>
      </c>
      <c r="I45" s="2" cm="1">
        <f t="array" ref="I45">S_y($C45+Sheet1!$B$2,2.7)</f>
        <v>84.50212822504335</v>
      </c>
    </row>
    <row r="46" spans="1:9" x14ac:dyDescent="0.25">
      <c r="A46" s="1">
        <v>88.114999999999995</v>
      </c>
      <c r="B46" s="1">
        <v>87.72</v>
      </c>
      <c r="C46" s="1">
        <v>87.52</v>
      </c>
      <c r="D46" s="2" cm="1">
        <f t="array" ref="D46">S_x($A46+Sheet1!$B$2,0.8)</f>
        <v>12.571759398392828</v>
      </c>
      <c r="E46" s="2" cm="1">
        <f t="array" ref="E46">S_y($A46+Sheet1!$B$2,0.8)</f>
        <v>86.989158169853283</v>
      </c>
      <c r="F46" s="2" cm="1">
        <f t="array" ref="F46">S_x($B46+Sheet1!$B$2,1.8)</f>
        <v>13.500394314911034</v>
      </c>
      <c r="G46" s="2" cm="1">
        <f t="array" ref="G46">S_y($B46+Sheet1!$B$2,1.8)</f>
        <v>86.602467115040483</v>
      </c>
      <c r="H46" s="2" cm="1">
        <f t="array" ref="H46">S_x($C46+Sheet1!$B$2,2.7)</f>
        <v>14.380021948336548</v>
      </c>
      <c r="I46" s="2" cm="1">
        <f t="array" ref="I46">S_y($C46+Sheet1!$B$2,2.7)</f>
        <v>86.403632573741135</v>
      </c>
    </row>
    <row r="47" spans="1:9" x14ac:dyDescent="0.25">
      <c r="A47" s="1">
        <v>90.075000000000003</v>
      </c>
      <c r="B47" s="1">
        <v>89.715000000000003</v>
      </c>
      <c r="C47" s="1">
        <v>89.5</v>
      </c>
      <c r="D47" s="2" cm="1">
        <f t="array" ref="D47">S_x($A47+Sheet1!$B$2,0.8)</f>
        <v>13.131321689044569</v>
      </c>
      <c r="E47" s="2" cm="1">
        <f t="array" ref="E47">S_y($A47+Sheet1!$B$2,0.8)</f>
        <v>88.867581810091252</v>
      </c>
      <c r="F47" s="2" cm="1">
        <f t="array" ref="F47">S_x($B47+Sheet1!$B$2,1.8)</f>
        <v>14.069365707875988</v>
      </c>
      <c r="G47" s="2" cm="1">
        <f t="array" ref="G47">S_y($B47+Sheet1!$B$2,1.8)</f>
        <v>88.514607459696435</v>
      </c>
      <c r="H47" s="2" cm="1">
        <f t="array" ref="H47">S_x($C47+Sheet1!$B$2,2.7)</f>
        <v>14.945063683138414</v>
      </c>
      <c r="I47" s="2" cm="1">
        <f t="array" ref="I47">S_y($C47+Sheet1!$B$2,2.7)</f>
        <v>88.301292278932564</v>
      </c>
    </row>
    <row r="48" spans="1:9" x14ac:dyDescent="0.25">
      <c r="A48" s="1">
        <v>92.09</v>
      </c>
      <c r="B48" s="1">
        <v>91.74</v>
      </c>
      <c r="C48" s="1">
        <v>91.49</v>
      </c>
      <c r="D48" s="2" cm="1">
        <f t="array" ref="D48">S_x($A48+Sheet1!$B$2,0.8)</f>
        <v>13.719828597940023</v>
      </c>
      <c r="E48" s="2" cm="1">
        <f t="array" ref="E48">S_y($A48+Sheet1!$B$2,0.8)</f>
        <v>90.794721719433724</v>
      </c>
      <c r="F48" s="2" cm="1">
        <f t="array" ref="F48">S_x($B48+Sheet1!$B$2,1.8)</f>
        <v>14.660399765999387</v>
      </c>
      <c r="G48" s="2" cm="1">
        <f t="array" ref="G48">S_y($B48+Sheet1!$B$2,1.8)</f>
        <v>90.451431383112961</v>
      </c>
      <c r="H48" s="2" cm="1">
        <f t="array" ref="H48">S_x($C48+Sheet1!$B$2,2.7)</f>
        <v>15.526107769861483</v>
      </c>
      <c r="I48" s="2" cm="1">
        <f t="array" ref="I48">S_y($C48+Sheet1!$B$2,2.7)</f>
        <v>90.204571547177295</v>
      </c>
    </row>
    <row r="49" spans="1:9" x14ac:dyDescent="0.25">
      <c r="A49" s="1">
        <v>94.084999999999994</v>
      </c>
      <c r="B49" s="1">
        <v>93.74</v>
      </c>
      <c r="C49" s="1">
        <v>93.49</v>
      </c>
      <c r="D49" s="2" cm="1">
        <f t="array" ref="D49">S_x($A49+Sheet1!$B$2,0.8)</f>
        <v>14.315693130847706</v>
      </c>
      <c r="E49" s="2" cm="1">
        <f t="array" ref="E49">S_y($A49+Sheet1!$B$2,0.8)</f>
        <v>92.698653102503457</v>
      </c>
      <c r="F49" s="2" cm="1">
        <f t="array" ref="F49">S_x($B49+Sheet1!$B$2,1.8)</f>
        <v>15.257465337349458</v>
      </c>
      <c r="G49" s="2" cm="1">
        <f t="array" ref="G49">S_y($B49+Sheet1!$B$2,1.8)</f>
        <v>92.360225947130473</v>
      </c>
      <c r="H49" s="2" cm="1">
        <f t="array" ref="H49">S_x($C49+Sheet1!$B$2,2.7)</f>
        <v>16.123324903902017</v>
      </c>
      <c r="I49" s="2" cm="1">
        <f t="array" ref="I49">S_y($C49+Sheet1!$B$2,2.7)</f>
        <v>92.113318669909575</v>
      </c>
    </row>
    <row r="50" spans="1:9" x14ac:dyDescent="0.25">
      <c r="A50" s="1">
        <v>96.105000000000004</v>
      </c>
      <c r="B50" s="1">
        <v>95.754999999999995</v>
      </c>
      <c r="C50" s="1">
        <v>95.49</v>
      </c>
      <c r="D50" s="2" cm="1">
        <f t="array" ref="D50">S_x($A50+Sheet1!$B$2,0.8)</f>
        <v>14.926766011492417</v>
      </c>
      <c r="E50" s="2" cm="1">
        <f t="array" ref="E50">S_y($A50+Sheet1!$B$2,0.8)</f>
        <v>94.62400758818454</v>
      </c>
      <c r="F50" s="2" cm="1">
        <f t="array" ref="F50">S_x($B50+Sheet1!$B$2,1.8)</f>
        <v>15.867001491985043</v>
      </c>
      <c r="G50" s="2" cm="1">
        <f t="array" ref="G50">S_y($B50+Sheet1!$B$2,1.8)</f>
        <v>94.280822366621166</v>
      </c>
      <c r="H50" s="2" cm="1">
        <f t="array" ref="H50">S_x($C50+Sheet1!$B$2,2.7)</f>
        <v>16.728340212184602</v>
      </c>
      <c r="I50" s="2" cm="1">
        <f t="array" ref="I50">S_y($C50+Sheet1!$B$2,2.7)</f>
        <v>94.019612569045648</v>
      </c>
    </row>
    <row r="51" spans="1:9" x14ac:dyDescent="0.25">
      <c r="A51" s="1">
        <v>98.105000000000004</v>
      </c>
      <c r="B51" s="1">
        <v>97.77</v>
      </c>
      <c r="C51" s="1">
        <v>97.49</v>
      </c>
      <c r="D51" s="2" cm="1">
        <f t="array" ref="D51">S_x($A51+Sheet1!$B$2,0.8)</f>
        <v>15.531837521740192</v>
      </c>
      <c r="E51" s="2" cm="1">
        <f t="array" ref="E51">S_y($A51+Sheet1!$B$2,0.8)</f>
        <v>96.530283661445296</v>
      </c>
      <c r="F51" s="2" cm="1">
        <f t="array" ref="F51">S_x($B51+Sheet1!$B$2,1.8)</f>
        <v>16.476611038559678</v>
      </c>
      <c r="G51" s="2" cm="1">
        <f t="array" ref="G51">S_y($B51+Sheet1!$B$2,1.8)</f>
        <v>96.201395510431382</v>
      </c>
      <c r="H51" s="2" cm="1">
        <f t="array" ref="H51">S_x($C51+Sheet1!$B$2,2.7)</f>
        <v>17.333411722432377</v>
      </c>
      <c r="I51" s="2" cm="1">
        <f t="array" ref="I51">S_y($C51+Sheet1!$B$2,2.7)</f>
        <v>95.925888642306418</v>
      </c>
    </row>
    <row r="52" spans="1:9" x14ac:dyDescent="0.25">
      <c r="A52" s="1">
        <v>100.1</v>
      </c>
      <c r="B52" s="1">
        <v>99.76</v>
      </c>
      <c r="C52" s="1">
        <v>99.49</v>
      </c>
      <c r="D52" s="2" cm="1">
        <f t="array" ref="D52">S_x($A52+Sheet1!$B$2,0.8)</f>
        <v>16.135396353212347</v>
      </c>
      <c r="E52" s="2" cm="1">
        <f t="array" ref="E52">S_y($A52+Sheet1!$B$2,0.8)</f>
        <v>98.431794044522903</v>
      </c>
      <c r="F52" s="2" cm="1">
        <f t="array" ref="F52">S_x($B52+Sheet1!$B$2,1.8)</f>
        <v>17.078657191256216</v>
      </c>
      <c r="G52" s="2" cm="1">
        <f t="array" ref="G52">S_y($B52+Sheet1!$B$2,1.8)</f>
        <v>98.098140203325855</v>
      </c>
      <c r="H52" s="2" cm="1">
        <f t="array" ref="H52">S_x($C52+Sheet1!$B$2,2.7)</f>
        <v>17.938483232680152</v>
      </c>
      <c r="I52" s="2" cm="1">
        <f t="array" ref="I52">S_y($C52+Sheet1!$B$2,2.7)</f>
        <v>97.832164715567188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0052-0470-B745-A54D-F678402059CA}">
  <dimension ref="A1:AO64"/>
  <sheetViews>
    <sheetView zoomScaleNormal="100" workbookViewId="0">
      <selection activeCell="L11" sqref="L11"/>
    </sheetView>
  </sheetViews>
  <sheetFormatPr defaultColWidth="11" defaultRowHeight="15.75" x14ac:dyDescent="0.25"/>
  <cols>
    <col min="1" max="1" width="12.5" bestFit="1" customWidth="1"/>
    <col min="2" max="2" width="11.125" bestFit="1" customWidth="1"/>
    <col min="3" max="3" width="9.625" bestFit="1" customWidth="1"/>
    <col min="4" max="4" width="11.375" bestFit="1" customWidth="1"/>
    <col min="5" max="5" width="9.625" bestFit="1" customWidth="1"/>
    <col min="6" max="6" width="11.5" bestFit="1" customWidth="1"/>
    <col min="7" max="7" width="3.375" customWidth="1"/>
    <col min="8" max="8" width="12.5" bestFit="1" customWidth="1"/>
    <col min="9" max="9" width="11.125" bestFit="1" customWidth="1"/>
    <col min="10" max="10" width="9.625" bestFit="1" customWidth="1"/>
    <col min="11" max="11" width="11.375" bestFit="1" customWidth="1"/>
    <col min="12" max="12" width="9.625" bestFit="1" customWidth="1"/>
    <col min="13" max="13" width="11.5" bestFit="1" customWidth="1"/>
    <col min="14" max="14" width="3.375" customWidth="1"/>
    <col min="15" max="15" width="12.5" bestFit="1" customWidth="1"/>
    <col min="16" max="16" width="11.125" bestFit="1" customWidth="1"/>
    <col min="17" max="17" width="10.625" bestFit="1" customWidth="1"/>
    <col min="18" max="18" width="11.375" bestFit="1" customWidth="1"/>
    <col min="19" max="19" width="8.125" bestFit="1" customWidth="1"/>
    <col min="20" max="20" width="11.5" bestFit="1" customWidth="1"/>
    <col min="21" max="21" width="3.375" customWidth="1"/>
    <col min="22" max="22" width="12.5" bestFit="1" customWidth="1"/>
    <col min="23" max="23" width="11.125" bestFit="1" customWidth="1"/>
    <col min="24" max="24" width="10.625" bestFit="1" customWidth="1"/>
    <col min="25" max="25" width="11.375" bestFit="1" customWidth="1"/>
    <col min="26" max="26" width="9.625" bestFit="1" customWidth="1"/>
    <col min="27" max="27" width="11.5" bestFit="1" customWidth="1"/>
    <col min="28" max="28" width="3.375" customWidth="1"/>
    <col min="29" max="29" width="12.5" bestFit="1" customWidth="1"/>
    <col min="30" max="30" width="11.125" bestFit="1" customWidth="1"/>
    <col min="31" max="31" width="9.625" bestFit="1" customWidth="1"/>
    <col min="32" max="32" width="11.375" bestFit="1" customWidth="1"/>
    <col min="33" max="33" width="9.625" bestFit="1" customWidth="1"/>
    <col min="34" max="34" width="11.5" bestFit="1" customWidth="1"/>
    <col min="35" max="35" width="3.375" customWidth="1"/>
    <col min="36" max="36" width="12.5" bestFit="1" customWidth="1"/>
    <col min="37" max="37" width="11.125" bestFit="1" customWidth="1"/>
    <col min="38" max="38" width="9.625" bestFit="1" customWidth="1"/>
    <col min="39" max="39" width="11.375" bestFit="1" customWidth="1"/>
    <col min="40" max="40" width="9.625" bestFit="1" customWidth="1"/>
    <col min="41" max="41" width="11.5" bestFit="1" customWidth="1"/>
  </cols>
  <sheetData>
    <row r="1" spans="1:41" x14ac:dyDescent="0.25">
      <c r="A1" s="8" t="s">
        <v>19</v>
      </c>
      <c r="B1" s="9">
        <v>1</v>
      </c>
      <c r="C1" s="9"/>
      <c r="D1" s="9" t="s">
        <v>6</v>
      </c>
      <c r="E1" s="9">
        <v>4.5999999999999996</v>
      </c>
      <c r="F1" s="10"/>
      <c r="H1" s="8" t="s">
        <v>19</v>
      </c>
      <c r="I1" s="9">
        <v>2</v>
      </c>
      <c r="J1" s="9"/>
      <c r="K1" s="9" t="s">
        <v>6</v>
      </c>
      <c r="L1" s="9">
        <v>8.1999999999999993</v>
      </c>
      <c r="M1" s="10"/>
      <c r="O1" s="8" t="s">
        <v>19</v>
      </c>
      <c r="P1" s="9">
        <v>3</v>
      </c>
      <c r="Q1" s="9"/>
      <c r="R1" s="9" t="s">
        <v>6</v>
      </c>
      <c r="S1" s="9">
        <v>4.5999999999999996</v>
      </c>
      <c r="T1" s="10"/>
      <c r="V1" s="8" t="s">
        <v>19</v>
      </c>
      <c r="W1" s="9">
        <v>4</v>
      </c>
      <c r="X1" s="9"/>
      <c r="Y1" s="9" t="s">
        <v>6</v>
      </c>
      <c r="Z1" s="9">
        <v>8.1999999999999993</v>
      </c>
      <c r="AA1" s="10"/>
      <c r="AC1" s="8" t="s">
        <v>19</v>
      </c>
      <c r="AD1" s="9">
        <v>5</v>
      </c>
      <c r="AE1" s="9"/>
      <c r="AF1" s="9" t="s">
        <v>6</v>
      </c>
      <c r="AG1" s="9">
        <v>4.5999999999999996</v>
      </c>
      <c r="AH1" s="10"/>
      <c r="AJ1" s="8" t="s">
        <v>19</v>
      </c>
      <c r="AK1" s="9">
        <v>6</v>
      </c>
      <c r="AL1" s="9"/>
      <c r="AM1" s="9" t="s">
        <v>6</v>
      </c>
      <c r="AN1" s="9">
        <v>8.1999999999999993</v>
      </c>
      <c r="AO1" s="10"/>
    </row>
    <row r="2" spans="1:41" x14ac:dyDescent="0.25">
      <c r="A2" s="4" t="s">
        <v>21</v>
      </c>
      <c r="B2">
        <f>29.921122*8</f>
        <v>239.368976</v>
      </c>
      <c r="F2" s="5"/>
      <c r="H2" s="4" t="s">
        <v>21</v>
      </c>
      <c r="I2">
        <f>29.921122*8</f>
        <v>239.368976</v>
      </c>
      <c r="M2" s="5"/>
      <c r="O2" s="4" t="s">
        <v>21</v>
      </c>
      <c r="P2">
        <f>29.921122*8</f>
        <v>239.368976</v>
      </c>
      <c r="T2" s="5"/>
      <c r="V2" s="4" t="s">
        <v>21</v>
      </c>
      <c r="W2">
        <f>29.921122*8</f>
        <v>239.368976</v>
      </c>
      <c r="AA2" s="5"/>
      <c r="AC2" s="4" t="s">
        <v>21</v>
      </c>
      <c r="AD2">
        <f>29.921122*8</f>
        <v>239.368976</v>
      </c>
      <c r="AH2" s="5"/>
      <c r="AJ2" s="4" t="s">
        <v>21</v>
      </c>
      <c r="AK2">
        <f>29.921122*8</f>
        <v>239.368976</v>
      </c>
      <c r="AO2" s="5"/>
    </row>
    <row r="3" spans="1:41" x14ac:dyDescent="0.25">
      <c r="A3" s="4"/>
      <c r="B3" t="s">
        <v>26</v>
      </c>
      <c r="C3" t="s">
        <v>27</v>
      </c>
      <c r="D3" t="s">
        <v>28</v>
      </c>
      <c r="E3" t="s">
        <v>36</v>
      </c>
      <c r="F3" s="5" t="s">
        <v>35</v>
      </c>
      <c r="H3" s="4"/>
      <c r="I3" t="s">
        <v>26</v>
      </c>
      <c r="J3" t="s">
        <v>27</v>
      </c>
      <c r="K3" t="s">
        <v>28</v>
      </c>
      <c r="L3" t="s">
        <v>36</v>
      </c>
      <c r="M3" s="5" t="s">
        <v>35</v>
      </c>
      <c r="O3" s="4"/>
      <c r="P3" t="s">
        <v>26</v>
      </c>
      <c r="Q3" t="s">
        <v>27</v>
      </c>
      <c r="R3" t="s">
        <v>28</v>
      </c>
      <c r="S3" t="s">
        <v>36</v>
      </c>
      <c r="T3" s="5" t="s">
        <v>35</v>
      </c>
      <c r="V3" s="4"/>
      <c r="W3" t="s">
        <v>26</v>
      </c>
      <c r="X3" t="s">
        <v>27</v>
      </c>
      <c r="Y3" t="s">
        <v>28</v>
      </c>
      <c r="Z3" t="s">
        <v>36</v>
      </c>
      <c r="AA3" s="5" t="s">
        <v>35</v>
      </c>
      <c r="AC3" s="4"/>
      <c r="AD3" t="s">
        <v>26</v>
      </c>
      <c r="AE3" t="s">
        <v>27</v>
      </c>
      <c r="AF3" t="s">
        <v>28</v>
      </c>
      <c r="AG3" t="s">
        <v>36</v>
      </c>
      <c r="AH3" s="5" t="s">
        <v>35</v>
      </c>
      <c r="AJ3" s="4"/>
      <c r="AK3" t="s">
        <v>26</v>
      </c>
      <c r="AL3" t="s">
        <v>27</v>
      </c>
      <c r="AM3" t="s">
        <v>28</v>
      </c>
      <c r="AN3" t="s">
        <v>36</v>
      </c>
      <c r="AO3" s="5" t="s">
        <v>35</v>
      </c>
    </row>
    <row r="4" spans="1:41" x14ac:dyDescent="0.25">
      <c r="A4" s="4" t="s">
        <v>20</v>
      </c>
      <c r="B4">
        <v>2220</v>
      </c>
      <c r="C4" s="1">
        <v>3.68</v>
      </c>
      <c r="D4" s="1">
        <f>C4-C$6+E$6</f>
        <v>9.2541926345609067</v>
      </c>
      <c r="E4" s="1"/>
      <c r="F4" s="17"/>
      <c r="H4" s="4" t="s">
        <v>20</v>
      </c>
      <c r="I4">
        <v>372</v>
      </c>
      <c r="J4" s="1">
        <v>6.03</v>
      </c>
      <c r="K4" s="1">
        <f>J4-J$6+L$6</f>
        <v>1.5505263157894733</v>
      </c>
      <c r="L4" s="1"/>
      <c r="M4" s="17"/>
      <c r="O4" s="4" t="s">
        <v>20</v>
      </c>
      <c r="P4">
        <v>556</v>
      </c>
      <c r="Q4" s="1">
        <v>87.55</v>
      </c>
      <c r="R4" s="1">
        <f>Q4-Q$6+S$6</f>
        <v>2.3521065830721</v>
      </c>
      <c r="S4" s="1"/>
      <c r="T4" s="17"/>
      <c r="V4" s="4" t="s">
        <v>20</v>
      </c>
      <c r="W4">
        <v>613</v>
      </c>
      <c r="X4" s="1">
        <v>4.0599999999999996</v>
      </c>
      <c r="Y4" s="1">
        <f>X4-X$6+Z$6</f>
        <v>2.5547501427755566</v>
      </c>
      <c r="Z4" s="1"/>
      <c r="AA4" s="17"/>
      <c r="AC4" s="4" t="s">
        <v>20</v>
      </c>
      <c r="AD4">
        <v>551</v>
      </c>
      <c r="AE4" s="1">
        <v>19.420000000000002</v>
      </c>
      <c r="AF4" s="1">
        <f>AE4-AE$6+AG$6</f>
        <v>2.2946577914319839</v>
      </c>
      <c r="AG4" s="1"/>
      <c r="AH4" s="17"/>
      <c r="AJ4" s="4" t="s">
        <v>20</v>
      </c>
      <c r="AK4">
        <v>866</v>
      </c>
      <c r="AL4" s="1">
        <v>17.420000000000002</v>
      </c>
      <c r="AM4" s="1">
        <f>AL4-AL$6+AN$6</f>
        <v>3.6073667291722487</v>
      </c>
      <c r="AN4" s="1"/>
      <c r="AO4" s="17"/>
    </row>
    <row r="5" spans="1:41" x14ac:dyDescent="0.25">
      <c r="A5" s="4" t="s">
        <v>23</v>
      </c>
      <c r="B5">
        <v>9280</v>
      </c>
      <c r="C5" s="1">
        <v>33.11</v>
      </c>
      <c r="D5" s="1">
        <f>C5-C$6+E$6</f>
        <v>38.684192634560908</v>
      </c>
      <c r="E5" s="1">
        <f>(B5-B4)/(C5-C4)</f>
        <v>239.89126741420318</v>
      </c>
      <c r="F5" s="17"/>
      <c r="H5" s="4" t="s">
        <v>23</v>
      </c>
      <c r="I5">
        <v>6262</v>
      </c>
      <c r="J5" s="1">
        <v>30.58</v>
      </c>
      <c r="K5" s="1">
        <f>J5-J$6+L$6</f>
        <v>26.100526315789473</v>
      </c>
      <c r="L5" s="1">
        <f>(I5-I4)/(J5-J4)</f>
        <v>239.91853360488801</v>
      </c>
      <c r="M5" s="17"/>
      <c r="O5" s="4" t="s">
        <v>23</v>
      </c>
      <c r="P5">
        <v>6936</v>
      </c>
      <c r="Q5" s="1">
        <v>114.54</v>
      </c>
      <c r="R5" s="1">
        <f>Q5-Q$6+S$6</f>
        <v>29.342106583072109</v>
      </c>
      <c r="S5" s="1">
        <f>(P5-P4)/(Q5-Q4)</f>
        <v>236.38384586884024</v>
      </c>
      <c r="T5" s="17"/>
      <c r="V5" s="4" t="s">
        <v>23</v>
      </c>
      <c r="W5">
        <v>14621</v>
      </c>
      <c r="X5" s="1">
        <v>62.44</v>
      </c>
      <c r="Y5" s="1">
        <f>X5-X$6+Z$6</f>
        <v>60.934750142775556</v>
      </c>
      <c r="Z5" s="1">
        <f>(W5-W4)/(X5-X4)</f>
        <v>239.94518670777666</v>
      </c>
      <c r="AA5" s="17"/>
      <c r="AC5" s="4" t="s">
        <v>23</v>
      </c>
      <c r="AD5">
        <v>6410</v>
      </c>
      <c r="AE5" s="1">
        <v>43.82</v>
      </c>
      <c r="AF5" s="1">
        <f>AE5-AE$6+AG$6</f>
        <v>26.694657791431982</v>
      </c>
      <c r="AG5" s="1">
        <f>(AD5-AD4)/(AE5-AE4)</f>
        <v>240.12295081967216</v>
      </c>
      <c r="AH5" s="17"/>
      <c r="AJ5" s="4" t="s">
        <v>23</v>
      </c>
      <c r="AK5">
        <v>8332</v>
      </c>
      <c r="AL5" s="1">
        <v>48.52</v>
      </c>
      <c r="AM5" s="1">
        <f>AL5-AL$6+AN$6</f>
        <v>34.70736672917225</v>
      </c>
      <c r="AN5" s="1">
        <f>(AK5-AK4)/(AL5-AL4)</f>
        <v>240.064308681672</v>
      </c>
      <c r="AO5" s="17"/>
    </row>
    <row r="6" spans="1:41" x14ac:dyDescent="0.25">
      <c r="A6" s="4" t="s">
        <v>24</v>
      </c>
      <c r="B6">
        <v>0</v>
      </c>
      <c r="C6" s="1">
        <f>(B6-B$4)*(C$5-C$4)/(B$5-B$4)+C$4</f>
        <v>-5.574192634560907</v>
      </c>
      <c r="D6" s="1">
        <v>0</v>
      </c>
      <c r="E6" s="1">
        <f>D6-F6</f>
        <v>0</v>
      </c>
      <c r="F6" s="17">
        <v>0</v>
      </c>
      <c r="H6" s="4" t="s">
        <v>24</v>
      </c>
      <c r="I6">
        <v>0</v>
      </c>
      <c r="J6" s="1">
        <f>(I6-I$4)*(J$5-J$4)/(I$5-I$4)+J$4</f>
        <v>4.4794736842105269</v>
      </c>
      <c r="K6" s="1">
        <v>0</v>
      </c>
      <c r="L6" s="1">
        <f>K6-M6</f>
        <v>0</v>
      </c>
      <c r="M6" s="17">
        <v>0</v>
      </c>
      <c r="O6" s="4" t="s">
        <v>24</v>
      </c>
      <c r="P6">
        <v>0</v>
      </c>
      <c r="Q6" s="1">
        <f>(P6-P$4)*(Q$5-Q$4)/(P$5-P$4)+Q$4</f>
        <v>85.197893416927897</v>
      </c>
      <c r="R6" s="1">
        <v>0</v>
      </c>
      <c r="S6" s="1">
        <f>R6-T6</f>
        <v>0</v>
      </c>
      <c r="T6" s="17">
        <v>0</v>
      </c>
      <c r="V6" s="4" t="s">
        <v>24</v>
      </c>
      <c r="W6">
        <v>0</v>
      </c>
      <c r="X6" s="1">
        <f>(W6-W$4)*(X$5-X$4)/(W$5-W$4)+X$4</f>
        <v>1.505249857224443</v>
      </c>
      <c r="Y6" s="1">
        <v>0</v>
      </c>
      <c r="Z6" s="1">
        <f>Y6-AA6</f>
        <v>0</v>
      </c>
      <c r="AA6" s="17">
        <v>0</v>
      </c>
      <c r="AC6" s="4" t="s">
        <v>24</v>
      </c>
      <c r="AD6">
        <v>0</v>
      </c>
      <c r="AE6" s="1">
        <f>(AD6-AD$4)*(AE$5-AE$4)/(AD$5-AD$4)+AE$4</f>
        <v>17.125342208568018</v>
      </c>
      <c r="AF6" s="1">
        <v>0</v>
      </c>
      <c r="AG6" s="1">
        <f>AF6-AH6</f>
        <v>0</v>
      </c>
      <c r="AH6" s="17">
        <v>0</v>
      </c>
      <c r="AJ6" s="4" t="s">
        <v>24</v>
      </c>
      <c r="AK6">
        <v>0</v>
      </c>
      <c r="AL6" s="1">
        <f>(AK6-AK$4)*(AL$5-AL$4)/(AK$5-AK$4)+AL$4</f>
        <v>13.812633270827753</v>
      </c>
      <c r="AM6" s="1">
        <v>0</v>
      </c>
      <c r="AN6" s="1">
        <f>AM6-AO6</f>
        <v>0</v>
      </c>
      <c r="AO6" s="17">
        <v>0</v>
      </c>
    </row>
    <row r="7" spans="1:41" x14ac:dyDescent="0.25">
      <c r="A7" s="4" t="s">
        <v>22</v>
      </c>
      <c r="B7">
        <v>4440</v>
      </c>
      <c r="C7" s="1">
        <v>15.41</v>
      </c>
      <c r="D7" s="1">
        <f>C7-C$9+E$9</f>
        <v>-2.1482020655380119</v>
      </c>
      <c r="E7" s="1"/>
      <c r="F7" s="17"/>
      <c r="H7" s="4" t="s">
        <v>22</v>
      </c>
      <c r="I7">
        <v>95</v>
      </c>
      <c r="J7" s="1">
        <v>2.76</v>
      </c>
      <c r="K7" s="1">
        <f>J7-J$9+L$9</f>
        <v>-11.985843854960926</v>
      </c>
      <c r="L7" s="1"/>
      <c r="M7" s="17"/>
      <c r="O7" s="4" t="s">
        <v>22</v>
      </c>
      <c r="P7">
        <v>0</v>
      </c>
      <c r="Q7" s="1">
        <v>0</v>
      </c>
      <c r="R7" s="1" t="e">
        <f>Q7-Q$9+S$9</f>
        <v>#DIV/0!</v>
      </c>
      <c r="S7" s="1"/>
      <c r="T7" s="17"/>
      <c r="V7" s="4" t="s">
        <v>22</v>
      </c>
      <c r="W7">
        <v>343</v>
      </c>
      <c r="X7" s="1">
        <v>8.0500000000000007</v>
      </c>
      <c r="Y7" s="1">
        <f>X7-X$9+Z$9</f>
        <v>-43.410717491929191</v>
      </c>
      <c r="Z7" s="1"/>
      <c r="AA7" s="17"/>
      <c r="AC7" s="4" t="s">
        <v>22</v>
      </c>
      <c r="AD7">
        <v>311</v>
      </c>
      <c r="AE7" s="1">
        <v>20.25</v>
      </c>
      <c r="AF7" s="1">
        <f>AE7-AE$9+AG$9</f>
        <v>-9.0922534487820172</v>
      </c>
      <c r="AG7" s="1"/>
      <c r="AH7" s="17"/>
      <c r="AJ7" s="4" t="s">
        <v>22</v>
      </c>
      <c r="AK7">
        <v>270</v>
      </c>
      <c r="AL7" s="1">
        <v>16.22</v>
      </c>
      <c r="AM7" s="1">
        <f>AL7-AL$9+AN$9</f>
        <v>-16.64561453636562</v>
      </c>
      <c r="AN7" s="1"/>
      <c r="AO7" s="17"/>
    </row>
    <row r="8" spans="1:41" x14ac:dyDescent="0.25">
      <c r="A8" s="4" t="s">
        <v>29</v>
      </c>
      <c r="B8">
        <v>8796</v>
      </c>
      <c r="C8" s="1">
        <v>33.590000000000003</v>
      </c>
      <c r="D8" s="1">
        <f>C8-C$9+E$9</f>
        <v>16.031797934461991</v>
      </c>
      <c r="E8" s="1">
        <f>(B8-B7)/(C8-C7)</f>
        <v>239.60396039603955</v>
      </c>
      <c r="F8" s="17"/>
      <c r="H8" s="4" t="s">
        <v>29</v>
      </c>
      <c r="I8">
        <v>5852</v>
      </c>
      <c r="J8" s="1">
        <v>26.71</v>
      </c>
      <c r="K8" s="1">
        <f>J8-J$9+L$9</f>
        <v>11.964156145039077</v>
      </c>
      <c r="L8" s="1">
        <f>(I8-I7)/(J8-J7)</f>
        <v>240.37578288100207</v>
      </c>
      <c r="M8" s="17"/>
      <c r="O8" s="4" t="s">
        <v>29</v>
      </c>
      <c r="P8">
        <v>0</v>
      </c>
      <c r="Q8" s="1">
        <v>0</v>
      </c>
      <c r="R8" s="1" t="e">
        <f>Q8-Q$9+S$9</f>
        <v>#DIV/0!</v>
      </c>
      <c r="S8" s="1" t="e">
        <f>(P8-P7)/(Q8-Q7)</f>
        <v>#DIV/0!</v>
      </c>
      <c r="T8" s="17"/>
      <c r="V8" s="4" t="s">
        <v>29</v>
      </c>
      <c r="W8">
        <v>14171</v>
      </c>
      <c r="X8" s="1">
        <v>65.66</v>
      </c>
      <c r="Y8" s="1">
        <f>X8-X$9+Z$9</f>
        <v>14.199282508070809</v>
      </c>
      <c r="Z8" s="1">
        <f>(W8-W7)/(X8-X7)</f>
        <v>240.02777295608402</v>
      </c>
      <c r="AA8" s="17"/>
      <c r="AC8" s="4" t="s">
        <v>29</v>
      </c>
      <c r="AD8">
        <v>6016</v>
      </c>
      <c r="AE8" s="1">
        <v>44.01</v>
      </c>
      <c r="AF8" s="1">
        <f>AE8-AE$9+AG$9</f>
        <v>14.667746551217981</v>
      </c>
      <c r="AG8" s="1">
        <f>(AD8-AD7)/(AE8-AE7)</f>
        <v>240.10942760942763</v>
      </c>
      <c r="AH8" s="17"/>
      <c r="AJ8" s="4" t="s">
        <v>29</v>
      </c>
      <c r="AK8">
        <v>7251</v>
      </c>
      <c r="AL8" s="1">
        <v>45.29</v>
      </c>
      <c r="AM8" s="1">
        <f>AL8-AL$9+AN$9</f>
        <v>12.42438546363438</v>
      </c>
      <c r="AN8" s="1">
        <f>(AK8-AK7)/(AL8-AL7)</f>
        <v>240.14447884416924</v>
      </c>
      <c r="AO8" s="17"/>
    </row>
    <row r="9" spans="1:41" x14ac:dyDescent="0.25">
      <c r="A9" s="4" t="s">
        <v>25</v>
      </c>
      <c r="B9">
        <v>8577</v>
      </c>
      <c r="C9" s="1">
        <f>(B9-B$7)*(C$8-C$7)/(B$8-B$7)+C$7</f>
        <v>32.675991735537195</v>
      </c>
      <c r="D9" s="1">
        <f>15535058557384/POWER(10,9)</f>
        <v>15535.058557384</v>
      </c>
      <c r="E9" s="1">
        <f>D9-F9</f>
        <v>15.117789669999183</v>
      </c>
      <c r="F9" s="17">
        <f>15519940767714/POWER(10,9)</f>
        <v>15519.940767714001</v>
      </c>
      <c r="H9" s="4" t="s">
        <v>25</v>
      </c>
      <c r="I9">
        <f>5698</f>
        <v>5698</v>
      </c>
      <c r="J9" s="1">
        <f>(I9-I$7)*(J$8-J$7)/(I$8-I$7)+J$7</f>
        <v>26.069336459961789</v>
      </c>
      <c r="K9" s="1">
        <f>15622301172269/POWER(10,9)</f>
        <v>15622.301172269001</v>
      </c>
      <c r="L9" s="1">
        <f>K9-M9</f>
        <v>11.323492605000865</v>
      </c>
      <c r="M9" s="17">
        <f>15610977679664/POWER(10,9)</f>
        <v>15610.977679664</v>
      </c>
      <c r="O9" s="4" t="s">
        <v>25</v>
      </c>
      <c r="P9">
        <v>0</v>
      </c>
      <c r="Q9" s="1" t="e">
        <f>(P9-P$7)*(Q$8-Q$7)/(P$8-P$7)+Q$7</f>
        <v>#DIV/0!</v>
      </c>
      <c r="R9" s="1">
        <v>0</v>
      </c>
      <c r="S9" s="1">
        <f>R9-T9</f>
        <v>0</v>
      </c>
      <c r="T9" s="17">
        <v>0</v>
      </c>
      <c r="V9" s="4" t="s">
        <v>25</v>
      </c>
      <c r="W9">
        <v>13661</v>
      </c>
      <c r="X9" s="1">
        <f>(W9-W$7)*(X$8-X$7)/(W$8-W$7)+X$7</f>
        <v>63.535245877928844</v>
      </c>
      <c r="Y9" s="1">
        <f>15815681639080/POWER(10,9)</f>
        <v>15815.68163908</v>
      </c>
      <c r="Z9" s="1">
        <f>Y9-AA9</f>
        <v>12.074528385999656</v>
      </c>
      <c r="AA9" s="17">
        <f>15803607110694/POWER(10,9)</f>
        <v>15803.607110694</v>
      </c>
      <c r="AC9" s="4" t="s">
        <v>25</v>
      </c>
      <c r="AD9">
        <v>5276</v>
      </c>
      <c r="AE9" s="1">
        <f>(AD9-AD$7)*(AE$8-AE$7)/(AD$8-AD$7)+AE$7</f>
        <v>40.928071866783526</v>
      </c>
      <c r="AF9" s="1">
        <f>15904030182390/POWER(10,9)</f>
        <v>15904.030182390001</v>
      </c>
      <c r="AG9" s="1">
        <f>AF9-AH9</f>
        <v>11.585818418001509</v>
      </c>
      <c r="AH9" s="17">
        <f>15892444363972/POWER(10,9)</f>
        <v>15892.444363971999</v>
      </c>
      <c r="AJ9" s="4" t="s">
        <v>25</v>
      </c>
      <c r="AK9">
        <v>7052</v>
      </c>
      <c r="AL9" s="1">
        <f>(AK9-AK$7)*(AL$8-AL$7)/(AK$8-AK$7)+AL$7</f>
        <v>44.461332187365706</v>
      </c>
      <c r="AM9" s="1">
        <f>16024363861650/POWER(10,9)</f>
        <v>16024.363861649999</v>
      </c>
      <c r="AN9" s="1">
        <f>AM9-AO9</f>
        <v>11.595717651000086</v>
      </c>
      <c r="AO9" s="17">
        <f>16012768143999/POWER(10,9)</f>
        <v>16012.768143998999</v>
      </c>
    </row>
    <row r="10" spans="1:41" ht="16.5" thickBot="1" x14ac:dyDescent="0.3">
      <c r="A10" s="11"/>
      <c r="B10" s="12"/>
      <c r="C10" s="12"/>
      <c r="D10" s="12"/>
      <c r="E10" s="12"/>
      <c r="F10" s="13"/>
      <c r="H10" s="11"/>
      <c r="I10" s="12"/>
      <c r="J10" s="12"/>
      <c r="K10" s="12"/>
      <c r="L10" s="12"/>
      <c r="M10" s="13"/>
      <c r="O10" s="11"/>
      <c r="P10" s="12"/>
      <c r="Q10" s="12"/>
      <c r="R10" s="12"/>
      <c r="S10" s="12"/>
      <c r="T10" s="13"/>
      <c r="V10" s="11"/>
      <c r="W10" s="12"/>
      <c r="X10" s="12"/>
      <c r="Y10" s="12"/>
      <c r="Z10" s="12"/>
      <c r="AA10" s="13"/>
      <c r="AC10" s="11"/>
      <c r="AD10" s="12"/>
      <c r="AE10" s="12"/>
      <c r="AF10" s="12"/>
      <c r="AG10" s="12"/>
      <c r="AH10" s="13"/>
      <c r="AJ10" s="11"/>
      <c r="AK10" s="12"/>
      <c r="AL10" s="12"/>
      <c r="AM10" s="12"/>
      <c r="AN10" s="12"/>
      <c r="AO10" s="13"/>
    </row>
    <row r="11" spans="1:41" ht="16.5" thickTop="1" x14ac:dyDescent="0.25">
      <c r="A11" s="4" t="s">
        <v>30</v>
      </c>
      <c r="B11" t="s">
        <v>26</v>
      </c>
      <c r="C11" t="s">
        <v>32</v>
      </c>
      <c r="D11" t="s">
        <v>33</v>
      </c>
      <c r="E11" t="s">
        <v>31</v>
      </c>
      <c r="F11" s="5" t="s">
        <v>34</v>
      </c>
      <c r="H11" s="4" t="s">
        <v>30</v>
      </c>
      <c r="I11" t="s">
        <v>26</v>
      </c>
      <c r="J11" t="s">
        <v>32</v>
      </c>
      <c r="K11" t="s">
        <v>33</v>
      </c>
      <c r="L11" t="s">
        <v>31</v>
      </c>
      <c r="M11" s="5" t="s">
        <v>34</v>
      </c>
      <c r="O11" s="4" t="s">
        <v>30</v>
      </c>
      <c r="P11" t="s">
        <v>26</v>
      </c>
      <c r="Q11" t="s">
        <v>32</v>
      </c>
      <c r="R11" t="s">
        <v>33</v>
      </c>
      <c r="S11" t="s">
        <v>31</v>
      </c>
      <c r="T11" s="5" t="s">
        <v>34</v>
      </c>
      <c r="V11" s="4" t="s">
        <v>30</v>
      </c>
      <c r="W11" t="s">
        <v>26</v>
      </c>
      <c r="X11" t="s">
        <v>32</v>
      </c>
      <c r="Y11" t="s">
        <v>33</v>
      </c>
      <c r="Z11" t="s">
        <v>31</v>
      </c>
      <c r="AA11" s="5" t="s">
        <v>34</v>
      </c>
      <c r="AC11" s="4" t="s">
        <v>30</v>
      </c>
      <c r="AD11" t="s">
        <v>26</v>
      </c>
      <c r="AE11" t="s">
        <v>32</v>
      </c>
      <c r="AF11" t="s">
        <v>33</v>
      </c>
      <c r="AG11" t="s">
        <v>31</v>
      </c>
      <c r="AH11" s="5" t="s">
        <v>34</v>
      </c>
      <c r="AJ11" s="4" t="s">
        <v>30</v>
      </c>
      <c r="AK11" t="s">
        <v>26</v>
      </c>
      <c r="AL11" t="s">
        <v>32</v>
      </c>
      <c r="AM11" t="s">
        <v>33</v>
      </c>
      <c r="AN11" t="s">
        <v>31</v>
      </c>
      <c r="AO11" s="5" t="s">
        <v>34</v>
      </c>
    </row>
    <row r="12" spans="1:41" x14ac:dyDescent="0.25">
      <c r="A12" s="4">
        <v>100</v>
      </c>
      <c r="B12">
        <v>5867</v>
      </c>
      <c r="C12" s="2">
        <f>(B12-B$4)*(C$5-C$4)/(B$5-B$4)+C$4</f>
        <v>18.882720963172805</v>
      </c>
      <c r="D12" s="2">
        <f t="shared" ref="D12:D43" si="0">C12-C$6+E$6</f>
        <v>24.45691359773371</v>
      </c>
      <c r="E12" s="2">
        <f>(B12-B$7)*(C$8-C$7)/(B$8-B$7)+C$7</f>
        <v>21.365661157024796</v>
      </c>
      <c r="F12" s="14">
        <f t="shared" ref="F12:F43" si="1">E12-C$9+E$9</f>
        <v>3.8074590914867841</v>
      </c>
      <c r="H12" s="4">
        <v>0</v>
      </c>
      <c r="I12">
        <v>3003</v>
      </c>
      <c r="J12" s="2">
        <f>(I12-I$4)*(J$5-J$4)/(I$5-I$4)+C$4</f>
        <v>14.646222410865873</v>
      </c>
      <c r="K12" s="2">
        <f t="shared" ref="K12:K43" si="2">J12-J$6+L$6</f>
        <v>10.166748726655346</v>
      </c>
      <c r="L12" s="2">
        <f>(I12-I$7)*(J$8-J$7)/(I$8-I$7)+J$7</f>
        <v>14.857724509293035</v>
      </c>
      <c r="M12" s="14">
        <f t="shared" ref="M12:M43" si="3">L12-J$9+L$9</f>
        <v>0.11188065433211136</v>
      </c>
      <c r="O12" s="4">
        <v>100</v>
      </c>
      <c r="P12">
        <v>3522</v>
      </c>
      <c r="Q12" s="2">
        <f>(P12-P$4)*(Q$5-Q$4)/(P$5-P$4)+Q$4</f>
        <v>100.09738871473354</v>
      </c>
      <c r="R12" s="2">
        <f t="shared" ref="R12:R43" si="4">Q12-Q$6+S$6</f>
        <v>14.899495297805643</v>
      </c>
      <c r="S12" s="2" t="e">
        <f>(P12-P$7)*(Q$8-Q$7)/(P$8-P$7)+Q$7</f>
        <v>#DIV/0!</v>
      </c>
      <c r="T12" s="14" t="e">
        <f t="shared" ref="T12:T43" si="5">S12-Q$9+S$9</f>
        <v>#DIV/0!</v>
      </c>
      <c r="V12" s="4">
        <v>0</v>
      </c>
      <c r="W12">
        <v>11360</v>
      </c>
      <c r="X12" s="2">
        <f>(W12-W$4)*(X$5-X$4)/(W$5-W$4)+Q$4</f>
        <v>132.33939605939463</v>
      </c>
      <c r="Y12" s="2">
        <f t="shared" ref="Y12:Y43" si="6">X12-X$6+Z$6</f>
        <v>130.83414620217019</v>
      </c>
      <c r="Z12" s="2">
        <f>(W12-W$7)*(X$8-X$7)/(W$8-W$7)+X$7</f>
        <v>53.948855221290131</v>
      </c>
      <c r="AA12" s="14">
        <f t="shared" ref="AA12:AA43" si="7">Z12-X$9+Z$9</f>
        <v>2.4881377293609432</v>
      </c>
      <c r="AC12" s="4">
        <v>100</v>
      </c>
      <c r="AD12">
        <v>3075</v>
      </c>
      <c r="AE12" s="2">
        <f>(AD12-AD$4)*(AE$5-AE$4)/(AD$5-AD$4)+AE$4</f>
        <v>29.931281788701146</v>
      </c>
      <c r="AF12" s="2">
        <f t="shared" ref="AF12:AF43" si="8">AE12-AE$6+AG$6</f>
        <v>12.805939580133128</v>
      </c>
      <c r="AG12" s="2">
        <f>(AD12-AD$7)*(AE$8-AE$7)/(AD$8-AD$7)+AE$7</f>
        <v>31.7614180543383</v>
      </c>
      <c r="AH12" s="14">
        <f t="shared" ref="AH12:AH43" si="9">AG12-AE$9+AG$9</f>
        <v>2.4191646055562828</v>
      </c>
      <c r="AJ12" s="4">
        <v>0</v>
      </c>
      <c r="AK12">
        <v>4690</v>
      </c>
      <c r="AL12" s="2">
        <f>(AK12-AK$4)*(AL$5-AL$4)/(AK$5-AK$4)+AE$4</f>
        <v>35.349065095097778</v>
      </c>
      <c r="AM12" s="2">
        <f t="shared" ref="AM12:AM43" si="10">AL12-AL$6+AN$6</f>
        <v>21.536431824270025</v>
      </c>
      <c r="AN12" s="2">
        <f>(AK12-AK$7)*(AL$8-AL$7)/(AK$8-AK$7)+AL$7</f>
        <v>34.62558659217877</v>
      </c>
      <c r="AO12" s="14">
        <f t="shared" ref="AO12:AO43" si="11">AN12-AL$9+AN$9</f>
        <v>1.7599720558131509</v>
      </c>
    </row>
    <row r="13" spans="1:41" x14ac:dyDescent="0.25">
      <c r="A13" s="4">
        <v>98</v>
      </c>
      <c r="B13">
        <v>5914</v>
      </c>
      <c r="C13" s="2">
        <f t="shared" ref="C13:C64" si="12">(B13-B$4)*(C$5-C$4)/(B$5-B$4)+C$4</f>
        <v>19.078643059490087</v>
      </c>
      <c r="D13" s="2">
        <f t="shared" si="0"/>
        <v>24.652835694050992</v>
      </c>
      <c r="E13" s="2">
        <f t="shared" ref="E13:E64" si="13">(B13-B$7)*(C$8-C$7)/(B$8-B$7)+C$7</f>
        <v>21.561818181818182</v>
      </c>
      <c r="F13" s="14">
        <f t="shared" si="1"/>
        <v>4.0036161162801704</v>
      </c>
      <c r="H13" s="4">
        <v>2</v>
      </c>
      <c r="I13">
        <v>3051</v>
      </c>
      <c r="J13" s="2">
        <f t="shared" ref="J13:J64" si="14">(I13-I$4)*(J$5-J$4)/(I$5-I$4)+C$4</f>
        <v>14.846290322580645</v>
      </c>
      <c r="K13" s="2">
        <f t="shared" si="2"/>
        <v>10.366816638370118</v>
      </c>
      <c r="L13" s="2">
        <f t="shared" ref="L13:L64" si="15">(I13-I$7)*(J$8-J$7)/(I$8-I$7)+J$7</f>
        <v>15.057411846447804</v>
      </c>
      <c r="M13" s="14">
        <f t="shared" si="3"/>
        <v>0.3115679914868803</v>
      </c>
      <c r="O13" s="4">
        <v>98</v>
      </c>
      <c r="P13">
        <v>3569</v>
      </c>
      <c r="Q13" s="2">
        <f t="shared" ref="Q13:Q64" si="16">(P13-P$4)*(Q$5-Q$4)/(P$5-P$4)+Q$4</f>
        <v>100.29621786833856</v>
      </c>
      <c r="R13" s="2">
        <f t="shared" si="4"/>
        <v>15.098324451410662</v>
      </c>
      <c r="S13" s="2" t="e">
        <f t="shared" ref="S13:S64" si="17">(P13-P$7)*(Q$8-Q$7)/(P$8-P$7)+Q$7</f>
        <v>#DIV/0!</v>
      </c>
      <c r="T13" s="14" t="e">
        <f t="shared" si="5"/>
        <v>#DIV/0!</v>
      </c>
      <c r="V13" s="4">
        <v>2</v>
      </c>
      <c r="W13">
        <v>11405</v>
      </c>
      <c r="X13" s="2">
        <f t="shared" ref="X13:X64" si="18">(W13-W$4)*(X$5-X$4)/(W$5-W$4)+Q$4</f>
        <v>132.52693889206168</v>
      </c>
      <c r="Y13" s="2">
        <f t="shared" si="6"/>
        <v>131.02168903483724</v>
      </c>
      <c r="Z13" s="2">
        <f t="shared" ref="Z13:Z64" si="19">(W13-W$7)*(X$8-X$7)/(W$8-W$7)+X$7</f>
        <v>54.13633352617876</v>
      </c>
      <c r="AA13" s="14">
        <f t="shared" si="7"/>
        <v>2.6756160342495718</v>
      </c>
      <c r="AC13" s="4">
        <v>98</v>
      </c>
      <c r="AD13">
        <v>3119</v>
      </c>
      <c r="AE13" s="2">
        <f t="shared" ref="AE13:AE64" si="20">(AD13-AD$4)*(AE$5-AE$4)/(AD$5-AD$4)+AE$4</f>
        <v>30.11452124935996</v>
      </c>
      <c r="AF13" s="2">
        <f t="shared" si="8"/>
        <v>12.989179040791942</v>
      </c>
      <c r="AG13" s="2">
        <f t="shared" ref="AG13:AG64" si="21">(AD13-AD$7)*(AE$8-AE$7)/(AD$8-AD$7)+AE$7</f>
        <v>31.944667835232252</v>
      </c>
      <c r="AH13" s="14">
        <f t="shared" si="9"/>
        <v>2.6024143864502349</v>
      </c>
      <c r="AJ13" s="4">
        <v>2</v>
      </c>
      <c r="AK13">
        <v>4737</v>
      </c>
      <c r="AL13" s="2">
        <f t="shared" ref="AL13:AL64" si="22">(AK13-AK$4)*(AL$5-AL$4)/(AK$5-AK$4)+AE$4</f>
        <v>35.544845968390035</v>
      </c>
      <c r="AM13" s="2">
        <f t="shared" si="10"/>
        <v>21.732212697562282</v>
      </c>
      <c r="AN13" s="2">
        <f t="shared" ref="AN13:AN64" si="23">(AK13-AK$7)*(AL$8-AL$7)/(AK$8-AK$7)+AL$7</f>
        <v>34.821302105715517</v>
      </c>
      <c r="AO13" s="14">
        <f t="shared" si="11"/>
        <v>1.9556875693498981</v>
      </c>
    </row>
    <row r="14" spans="1:41" x14ac:dyDescent="0.25">
      <c r="A14" s="4">
        <v>96</v>
      </c>
      <c r="B14">
        <v>5961</v>
      </c>
      <c r="C14" s="2">
        <f t="shared" si="12"/>
        <v>19.274565155807366</v>
      </c>
      <c r="D14" s="2">
        <f t="shared" si="0"/>
        <v>24.848757790368275</v>
      </c>
      <c r="E14" s="2">
        <f t="shared" si="13"/>
        <v>21.757975206611572</v>
      </c>
      <c r="F14" s="14">
        <f t="shared" si="1"/>
        <v>4.1997731410735604</v>
      </c>
      <c r="H14" s="4">
        <v>4</v>
      </c>
      <c r="I14">
        <v>3100</v>
      </c>
      <c r="J14" s="2">
        <f t="shared" si="14"/>
        <v>15.050526315789472</v>
      </c>
      <c r="K14" s="2">
        <f t="shared" si="2"/>
        <v>10.571052631578945</v>
      </c>
      <c r="L14" s="2">
        <f t="shared" si="15"/>
        <v>15.261259336459965</v>
      </c>
      <c r="M14" s="14">
        <f t="shared" si="3"/>
        <v>0.5154154814990406</v>
      </c>
      <c r="O14" s="4">
        <v>96</v>
      </c>
      <c r="P14">
        <v>3616</v>
      </c>
      <c r="Q14" s="2">
        <f t="shared" si="16"/>
        <v>100.49504702194358</v>
      </c>
      <c r="R14" s="2">
        <f t="shared" si="4"/>
        <v>15.29715360501568</v>
      </c>
      <c r="S14" s="2" t="e">
        <f t="shared" si="17"/>
        <v>#DIV/0!</v>
      </c>
      <c r="T14" s="14" t="e">
        <f t="shared" si="5"/>
        <v>#DIV/0!</v>
      </c>
      <c r="V14" s="4">
        <v>4</v>
      </c>
      <c r="W14">
        <v>11451</v>
      </c>
      <c r="X14" s="2">
        <f t="shared" si="18"/>
        <v>132.71864934323241</v>
      </c>
      <c r="Y14" s="2">
        <f t="shared" si="6"/>
        <v>131.21339948600797</v>
      </c>
      <c r="Z14" s="2">
        <f t="shared" si="19"/>
        <v>54.327978015620488</v>
      </c>
      <c r="AA14" s="14">
        <f t="shared" si="7"/>
        <v>2.8672605236913</v>
      </c>
      <c r="AC14" s="4">
        <v>96</v>
      </c>
      <c r="AD14">
        <v>3163</v>
      </c>
      <c r="AE14" s="2">
        <f t="shared" si="20"/>
        <v>30.297760710018775</v>
      </c>
      <c r="AF14" s="2">
        <f t="shared" si="8"/>
        <v>13.172418501450757</v>
      </c>
      <c r="AG14" s="2">
        <f t="shared" si="21"/>
        <v>32.127917616126204</v>
      </c>
      <c r="AH14" s="14">
        <f t="shared" si="9"/>
        <v>2.7856641673441871</v>
      </c>
      <c r="AJ14" s="4">
        <v>4</v>
      </c>
      <c r="AK14">
        <v>4785</v>
      </c>
      <c r="AL14" s="2">
        <f t="shared" si="22"/>
        <v>35.744792392177871</v>
      </c>
      <c r="AM14" s="2">
        <f t="shared" si="10"/>
        <v>21.932159121350118</v>
      </c>
      <c r="AN14" s="2">
        <f t="shared" si="23"/>
        <v>35.021181779114741</v>
      </c>
      <c r="AO14" s="14">
        <f t="shared" si="11"/>
        <v>2.1555672427491217</v>
      </c>
    </row>
    <row r="15" spans="1:41" x14ac:dyDescent="0.25">
      <c r="A15" s="4">
        <v>94</v>
      </c>
      <c r="B15">
        <v>6009</v>
      </c>
      <c r="C15" s="2">
        <f t="shared" si="12"/>
        <v>19.474655807365441</v>
      </c>
      <c r="D15" s="2">
        <f t="shared" si="0"/>
        <v>25.048848441926346</v>
      </c>
      <c r="E15" s="2">
        <f t="shared" si="13"/>
        <v>21.958305785123969</v>
      </c>
      <c r="F15" s="14">
        <f t="shared" si="1"/>
        <v>4.4001037195859567</v>
      </c>
      <c r="H15" s="4">
        <v>6</v>
      </c>
      <c r="I15">
        <v>3148</v>
      </c>
      <c r="J15" s="2">
        <f t="shared" si="14"/>
        <v>15.250594227504243</v>
      </c>
      <c r="K15" s="2">
        <f t="shared" si="2"/>
        <v>10.771120543293716</v>
      </c>
      <c r="L15" s="2">
        <f t="shared" si="15"/>
        <v>15.46094667361473</v>
      </c>
      <c r="M15" s="14">
        <f t="shared" si="3"/>
        <v>0.71510281865380598</v>
      </c>
      <c r="O15" s="4">
        <v>94</v>
      </c>
      <c r="P15">
        <v>3663</v>
      </c>
      <c r="Q15" s="2">
        <f t="shared" si="16"/>
        <v>100.6938761755486</v>
      </c>
      <c r="R15" s="2">
        <f t="shared" si="4"/>
        <v>15.495982758620698</v>
      </c>
      <c r="S15" s="2" t="e">
        <f t="shared" si="17"/>
        <v>#DIV/0!</v>
      </c>
      <c r="T15" s="14" t="e">
        <f t="shared" si="5"/>
        <v>#DIV/0!</v>
      </c>
      <c r="V15" s="4">
        <v>6</v>
      </c>
      <c r="W15">
        <v>11497</v>
      </c>
      <c r="X15" s="2">
        <f t="shared" si="18"/>
        <v>132.91035979440318</v>
      </c>
      <c r="Y15" s="2">
        <f t="shared" si="6"/>
        <v>131.40510993717874</v>
      </c>
      <c r="Z15" s="2">
        <f t="shared" si="19"/>
        <v>54.519622505062188</v>
      </c>
      <c r="AA15" s="14">
        <f t="shared" si="7"/>
        <v>3.0589050131329998</v>
      </c>
      <c r="AC15" s="4">
        <v>94</v>
      </c>
      <c r="AD15">
        <v>3208</v>
      </c>
      <c r="AE15" s="2">
        <f t="shared" si="20"/>
        <v>30.485164703874382</v>
      </c>
      <c r="AF15" s="2">
        <f t="shared" si="8"/>
        <v>13.359822495306364</v>
      </c>
      <c r="AG15" s="2">
        <f t="shared" si="21"/>
        <v>32.315332164767746</v>
      </c>
      <c r="AH15" s="14">
        <f t="shared" si="9"/>
        <v>2.9730787159857286</v>
      </c>
      <c r="AJ15" s="4">
        <v>6</v>
      </c>
      <c r="AK15">
        <v>4832</v>
      </c>
      <c r="AL15" s="2">
        <f t="shared" si="22"/>
        <v>35.940573265470135</v>
      </c>
      <c r="AM15" s="2">
        <f t="shared" si="10"/>
        <v>22.127939994642382</v>
      </c>
      <c r="AN15" s="2">
        <f t="shared" si="23"/>
        <v>35.216897292651481</v>
      </c>
      <c r="AO15" s="14">
        <f t="shared" si="11"/>
        <v>2.3512827562858618</v>
      </c>
    </row>
    <row r="16" spans="1:41" x14ac:dyDescent="0.25">
      <c r="A16" s="4">
        <v>92</v>
      </c>
      <c r="B16">
        <v>6056</v>
      </c>
      <c r="C16" s="2">
        <f t="shared" si="12"/>
        <v>19.67057790368272</v>
      </c>
      <c r="D16" s="2">
        <f t="shared" si="0"/>
        <v>25.244770538243628</v>
      </c>
      <c r="E16" s="2">
        <f t="shared" si="13"/>
        <v>22.154462809917355</v>
      </c>
      <c r="F16" s="14">
        <f t="shared" si="1"/>
        <v>4.5962607443793431</v>
      </c>
      <c r="H16" s="4">
        <v>8</v>
      </c>
      <c r="I16">
        <v>3197</v>
      </c>
      <c r="J16" s="2">
        <f t="shared" si="14"/>
        <v>15.45483022071307</v>
      </c>
      <c r="K16" s="2">
        <f t="shared" si="2"/>
        <v>10.975356536502543</v>
      </c>
      <c r="L16" s="2">
        <f t="shared" si="15"/>
        <v>15.66479416362689</v>
      </c>
      <c r="M16" s="14">
        <f t="shared" si="3"/>
        <v>0.91895030866596628</v>
      </c>
      <c r="O16" s="4">
        <v>92</v>
      </c>
      <c r="P16">
        <v>3710</v>
      </c>
      <c r="Q16" s="2">
        <f t="shared" si="16"/>
        <v>100.89270532915361</v>
      </c>
      <c r="R16" s="2">
        <f t="shared" si="4"/>
        <v>15.694811912225717</v>
      </c>
      <c r="S16" s="2" t="e">
        <f t="shared" si="17"/>
        <v>#DIV/0!</v>
      </c>
      <c r="T16" s="14" t="e">
        <f t="shared" si="5"/>
        <v>#DIV/0!</v>
      </c>
      <c r="V16" s="4">
        <v>8</v>
      </c>
      <c r="W16">
        <v>11543</v>
      </c>
      <c r="X16" s="2">
        <f t="shared" si="18"/>
        <v>133.10207024557394</v>
      </c>
      <c r="Y16" s="2">
        <f t="shared" si="6"/>
        <v>131.5968203883495</v>
      </c>
      <c r="Z16" s="2">
        <f t="shared" si="19"/>
        <v>54.711266994503902</v>
      </c>
      <c r="AA16" s="14">
        <f t="shared" si="7"/>
        <v>3.2505495025747138</v>
      </c>
      <c r="AC16" s="4">
        <v>92</v>
      </c>
      <c r="AD16">
        <v>3252</v>
      </c>
      <c r="AE16" s="2">
        <f t="shared" si="20"/>
        <v>30.668404164533197</v>
      </c>
      <c r="AF16" s="2">
        <f t="shared" si="8"/>
        <v>13.543061955965179</v>
      </c>
      <c r="AG16" s="2">
        <f t="shared" si="21"/>
        <v>32.498581945661698</v>
      </c>
      <c r="AH16" s="14">
        <f t="shared" si="9"/>
        <v>3.1563284968796808</v>
      </c>
      <c r="AJ16" s="4">
        <v>8</v>
      </c>
      <c r="AK16">
        <v>4880</v>
      </c>
      <c r="AL16" s="2">
        <f t="shared" si="22"/>
        <v>36.140519689257971</v>
      </c>
      <c r="AM16" s="2">
        <f t="shared" si="10"/>
        <v>22.327886418430218</v>
      </c>
      <c r="AN16" s="2">
        <f t="shared" si="23"/>
        <v>35.416776966050705</v>
      </c>
      <c r="AO16" s="14">
        <f t="shared" si="11"/>
        <v>2.5511624296850854</v>
      </c>
    </row>
    <row r="17" spans="1:41" x14ac:dyDescent="0.25">
      <c r="A17" s="4">
        <v>90</v>
      </c>
      <c r="B17">
        <v>6104</v>
      </c>
      <c r="C17" s="2">
        <f t="shared" si="12"/>
        <v>19.870668555240794</v>
      </c>
      <c r="D17" s="2">
        <f t="shared" si="0"/>
        <v>25.444861189801699</v>
      </c>
      <c r="E17" s="2">
        <f t="shared" si="13"/>
        <v>22.354793388429755</v>
      </c>
      <c r="F17" s="14">
        <f t="shared" si="1"/>
        <v>4.7965913228917429</v>
      </c>
      <c r="H17" s="4">
        <v>10</v>
      </c>
      <c r="I17">
        <v>3246</v>
      </c>
      <c r="J17" s="2">
        <f t="shared" si="14"/>
        <v>15.6590662139219</v>
      </c>
      <c r="K17" s="2">
        <f t="shared" si="2"/>
        <v>11.179592529711373</v>
      </c>
      <c r="L17" s="2">
        <f t="shared" si="15"/>
        <v>15.868641653639051</v>
      </c>
      <c r="M17" s="14">
        <f t="shared" si="3"/>
        <v>1.1227977986781266</v>
      </c>
      <c r="O17" s="4">
        <v>90</v>
      </c>
      <c r="P17">
        <v>3757</v>
      </c>
      <c r="Q17" s="2">
        <f t="shared" si="16"/>
        <v>101.09153448275862</v>
      </c>
      <c r="R17" s="2">
        <f t="shared" si="4"/>
        <v>15.893641065830721</v>
      </c>
      <c r="S17" s="2" t="e">
        <f t="shared" si="17"/>
        <v>#DIV/0!</v>
      </c>
      <c r="T17" s="14" t="e">
        <f t="shared" si="5"/>
        <v>#DIV/0!</v>
      </c>
      <c r="V17" s="4">
        <v>10</v>
      </c>
      <c r="W17">
        <v>11589</v>
      </c>
      <c r="X17" s="2">
        <f t="shared" si="18"/>
        <v>133.2937806967447</v>
      </c>
      <c r="Y17" s="2">
        <f t="shared" si="6"/>
        <v>131.78853083952026</v>
      </c>
      <c r="Z17" s="2">
        <f t="shared" si="19"/>
        <v>54.902911483945616</v>
      </c>
      <c r="AA17" s="14">
        <f t="shared" si="7"/>
        <v>3.4421939920164277</v>
      </c>
      <c r="AC17" s="4">
        <v>90</v>
      </c>
      <c r="AD17">
        <v>3297</v>
      </c>
      <c r="AE17" s="2">
        <f t="shared" si="20"/>
        <v>30.855808158388804</v>
      </c>
      <c r="AF17" s="2">
        <f t="shared" si="8"/>
        <v>13.730465949820786</v>
      </c>
      <c r="AG17" s="2">
        <f t="shared" si="21"/>
        <v>32.68599649430324</v>
      </c>
      <c r="AH17" s="14">
        <f t="shared" si="9"/>
        <v>3.3437430455212223</v>
      </c>
      <c r="AJ17" s="4">
        <v>10</v>
      </c>
      <c r="AK17">
        <v>4927</v>
      </c>
      <c r="AL17" s="2">
        <f t="shared" si="22"/>
        <v>36.336300562550235</v>
      </c>
      <c r="AM17" s="2">
        <f t="shared" si="10"/>
        <v>22.523667291722482</v>
      </c>
      <c r="AN17" s="2">
        <f t="shared" si="23"/>
        <v>35.612492479587445</v>
      </c>
      <c r="AO17" s="14">
        <f t="shared" si="11"/>
        <v>2.7468779432218255</v>
      </c>
    </row>
    <row r="18" spans="1:41" x14ac:dyDescent="0.25">
      <c r="A18" s="4">
        <v>88</v>
      </c>
      <c r="B18">
        <v>6151</v>
      </c>
      <c r="C18" s="2">
        <f t="shared" si="12"/>
        <v>20.066590651558073</v>
      </c>
      <c r="D18" s="2">
        <f t="shared" si="0"/>
        <v>25.640783286118982</v>
      </c>
      <c r="E18" s="2">
        <f t="shared" si="13"/>
        <v>22.550950413223141</v>
      </c>
      <c r="F18" s="14">
        <f t="shared" si="1"/>
        <v>4.9927483476851293</v>
      </c>
      <c r="H18" s="4">
        <v>12</v>
      </c>
      <c r="I18">
        <v>3294</v>
      </c>
      <c r="J18" s="2">
        <f t="shared" si="14"/>
        <v>15.85913412563667</v>
      </c>
      <c r="K18" s="2">
        <f t="shared" si="2"/>
        <v>11.379660441426143</v>
      </c>
      <c r="L18" s="2">
        <f t="shared" si="15"/>
        <v>16.068328990793816</v>
      </c>
      <c r="M18" s="14">
        <f t="shared" si="3"/>
        <v>1.322485135832892</v>
      </c>
      <c r="O18" s="4">
        <v>88</v>
      </c>
      <c r="P18">
        <v>3804</v>
      </c>
      <c r="Q18" s="2">
        <f t="shared" si="16"/>
        <v>101.29036363636364</v>
      </c>
      <c r="R18" s="2">
        <f t="shared" si="4"/>
        <v>16.092470219435739</v>
      </c>
      <c r="S18" s="2" t="e">
        <f t="shared" si="17"/>
        <v>#DIV/0!</v>
      </c>
      <c r="T18" s="14" t="e">
        <f t="shared" si="5"/>
        <v>#DIV/0!</v>
      </c>
      <c r="V18" s="4">
        <v>12</v>
      </c>
      <c r="W18">
        <v>11635</v>
      </c>
      <c r="X18" s="2">
        <f t="shared" si="18"/>
        <v>133.48549114791547</v>
      </c>
      <c r="Y18" s="2">
        <f t="shared" si="6"/>
        <v>131.98024129069103</v>
      </c>
      <c r="Z18" s="2">
        <f t="shared" si="19"/>
        <v>55.09455597338733</v>
      </c>
      <c r="AA18" s="14">
        <f t="shared" si="7"/>
        <v>3.6338384814581417</v>
      </c>
      <c r="AC18" s="4">
        <v>88</v>
      </c>
      <c r="AD18">
        <v>3341</v>
      </c>
      <c r="AE18" s="2">
        <f t="shared" si="20"/>
        <v>31.039047619047622</v>
      </c>
      <c r="AF18" s="2">
        <f t="shared" si="8"/>
        <v>13.913705410479604</v>
      </c>
      <c r="AG18" s="2">
        <f t="shared" si="21"/>
        <v>32.869246275197192</v>
      </c>
      <c r="AH18" s="14">
        <f t="shared" si="9"/>
        <v>3.5269928264151744</v>
      </c>
      <c r="AJ18" s="4">
        <v>12</v>
      </c>
      <c r="AK18">
        <v>4975</v>
      </c>
      <c r="AL18" s="2">
        <f t="shared" si="22"/>
        <v>36.536246986338071</v>
      </c>
      <c r="AM18" s="2">
        <f t="shared" si="10"/>
        <v>22.723613715510318</v>
      </c>
      <c r="AN18" s="2">
        <f t="shared" si="23"/>
        <v>35.812372152986683</v>
      </c>
      <c r="AO18" s="14">
        <f t="shared" si="11"/>
        <v>2.9467576166210634</v>
      </c>
    </row>
    <row r="19" spans="1:41" x14ac:dyDescent="0.25">
      <c r="A19" s="4">
        <v>86</v>
      </c>
      <c r="B19">
        <v>6199</v>
      </c>
      <c r="C19" s="2">
        <f t="shared" si="12"/>
        <v>20.266681303116147</v>
      </c>
      <c r="D19" s="2">
        <f t="shared" si="0"/>
        <v>25.840873937677053</v>
      </c>
      <c r="E19" s="2">
        <f t="shared" si="13"/>
        <v>22.751280991735538</v>
      </c>
      <c r="F19" s="14">
        <f t="shared" si="1"/>
        <v>5.1930789261975256</v>
      </c>
      <c r="H19" s="4">
        <v>14</v>
      </c>
      <c r="I19">
        <v>3343</v>
      </c>
      <c r="J19" s="2">
        <f t="shared" si="14"/>
        <v>16.063370118845498</v>
      </c>
      <c r="K19" s="2">
        <f t="shared" si="2"/>
        <v>11.583896434634971</v>
      </c>
      <c r="L19" s="2">
        <f t="shared" si="15"/>
        <v>16.272176480805975</v>
      </c>
      <c r="M19" s="14">
        <f t="shared" si="3"/>
        <v>1.5263326258450505</v>
      </c>
      <c r="O19" s="4">
        <v>86</v>
      </c>
      <c r="P19">
        <v>3851</v>
      </c>
      <c r="Q19" s="2">
        <f t="shared" si="16"/>
        <v>101.48919278996866</v>
      </c>
      <c r="R19" s="2">
        <f t="shared" si="4"/>
        <v>16.291299373040758</v>
      </c>
      <c r="S19" s="2" t="e">
        <f t="shared" si="17"/>
        <v>#DIV/0!</v>
      </c>
      <c r="T19" s="14" t="e">
        <f t="shared" si="5"/>
        <v>#DIV/0!</v>
      </c>
      <c r="V19" s="4">
        <v>14</v>
      </c>
      <c r="W19">
        <v>11680</v>
      </c>
      <c r="X19" s="2">
        <f t="shared" si="18"/>
        <v>133.67303398058252</v>
      </c>
      <c r="Y19" s="2">
        <f t="shared" si="6"/>
        <v>132.16778412335808</v>
      </c>
      <c r="Z19" s="2">
        <f t="shared" si="19"/>
        <v>55.282034278275958</v>
      </c>
      <c r="AA19" s="14">
        <f t="shared" si="7"/>
        <v>3.8213167863467703</v>
      </c>
      <c r="AC19" s="4">
        <v>86</v>
      </c>
      <c r="AD19">
        <v>3385</v>
      </c>
      <c r="AE19" s="2">
        <f t="shared" si="20"/>
        <v>31.222287079706433</v>
      </c>
      <c r="AF19" s="2">
        <f t="shared" si="8"/>
        <v>14.096944871138415</v>
      </c>
      <c r="AG19" s="2">
        <f t="shared" si="21"/>
        <v>33.052496056091144</v>
      </c>
      <c r="AH19" s="14">
        <f t="shared" si="9"/>
        <v>3.7102426073091266</v>
      </c>
      <c r="AJ19" s="4">
        <v>14</v>
      </c>
      <c r="AK19">
        <v>5022</v>
      </c>
      <c r="AL19" s="2">
        <f t="shared" si="22"/>
        <v>36.732027859630328</v>
      </c>
      <c r="AM19" s="2">
        <f t="shared" si="10"/>
        <v>22.919394588802575</v>
      </c>
      <c r="AN19" s="2">
        <f t="shared" si="23"/>
        <v>36.008087666523423</v>
      </c>
      <c r="AO19" s="14">
        <f t="shared" si="11"/>
        <v>3.1424731301578035</v>
      </c>
    </row>
    <row r="20" spans="1:41" x14ac:dyDescent="0.25">
      <c r="A20" s="4">
        <v>84</v>
      </c>
      <c r="B20">
        <v>6246</v>
      </c>
      <c r="C20" s="2">
        <f t="shared" si="12"/>
        <v>20.462603399433426</v>
      </c>
      <c r="D20" s="2">
        <f t="shared" si="0"/>
        <v>26.036796033994335</v>
      </c>
      <c r="E20" s="2">
        <f t="shared" si="13"/>
        <v>22.947438016528928</v>
      </c>
      <c r="F20" s="14">
        <f t="shared" si="1"/>
        <v>5.3892359509909156</v>
      </c>
      <c r="H20" s="4">
        <v>16</v>
      </c>
      <c r="I20">
        <v>3392</v>
      </c>
      <c r="J20" s="2">
        <f t="shared" si="14"/>
        <v>16.267606112054327</v>
      </c>
      <c r="K20" s="2">
        <f t="shared" si="2"/>
        <v>11.7881324278438</v>
      </c>
      <c r="L20" s="2">
        <f t="shared" si="15"/>
        <v>16.476023970818137</v>
      </c>
      <c r="M20" s="14">
        <f t="shared" si="3"/>
        <v>1.7301801158572125</v>
      </c>
      <c r="O20" s="4">
        <v>84</v>
      </c>
      <c r="P20">
        <v>3898</v>
      </c>
      <c r="Q20" s="2">
        <f t="shared" si="16"/>
        <v>101.68802194357367</v>
      </c>
      <c r="R20" s="2">
        <f t="shared" si="4"/>
        <v>16.490128526645776</v>
      </c>
      <c r="S20" s="2" t="e">
        <f t="shared" si="17"/>
        <v>#DIV/0!</v>
      </c>
      <c r="T20" s="14" t="e">
        <f t="shared" si="5"/>
        <v>#DIV/0!</v>
      </c>
      <c r="V20" s="4">
        <v>16</v>
      </c>
      <c r="W20">
        <v>11726</v>
      </c>
      <c r="X20" s="2">
        <f t="shared" si="18"/>
        <v>133.86474443175328</v>
      </c>
      <c r="Y20" s="2">
        <f t="shared" si="6"/>
        <v>132.35949457452884</v>
      </c>
      <c r="Z20" s="2">
        <f t="shared" si="19"/>
        <v>55.473678767717672</v>
      </c>
      <c r="AA20" s="14">
        <f t="shared" si="7"/>
        <v>4.0129612757884843</v>
      </c>
      <c r="AC20" s="4">
        <v>84</v>
      </c>
      <c r="AD20">
        <v>3430</v>
      </c>
      <c r="AE20" s="2">
        <f t="shared" si="20"/>
        <v>31.409691073562044</v>
      </c>
      <c r="AF20" s="2">
        <f t="shared" si="8"/>
        <v>14.284348864994026</v>
      </c>
      <c r="AG20" s="2">
        <f t="shared" si="21"/>
        <v>33.239910604732685</v>
      </c>
      <c r="AH20" s="14">
        <f t="shared" si="9"/>
        <v>3.8976571559506681</v>
      </c>
      <c r="AJ20" s="4">
        <v>16</v>
      </c>
      <c r="AK20">
        <v>5070</v>
      </c>
      <c r="AL20" s="2">
        <f t="shared" si="22"/>
        <v>36.931974283418164</v>
      </c>
      <c r="AM20" s="2">
        <f t="shared" si="10"/>
        <v>23.119341012590411</v>
      </c>
      <c r="AN20" s="2">
        <f t="shared" si="23"/>
        <v>36.207967339922646</v>
      </c>
      <c r="AO20" s="14">
        <f t="shared" si="11"/>
        <v>3.3423528035570271</v>
      </c>
    </row>
    <row r="21" spans="1:41" x14ac:dyDescent="0.25">
      <c r="A21" s="4">
        <v>82</v>
      </c>
      <c r="B21">
        <v>6293</v>
      </c>
      <c r="C21" s="2">
        <f t="shared" si="12"/>
        <v>20.658525495750709</v>
      </c>
      <c r="D21" s="2">
        <f t="shared" si="0"/>
        <v>26.232718130311618</v>
      </c>
      <c r="E21" s="2">
        <f t="shared" si="13"/>
        <v>23.143595041322314</v>
      </c>
      <c r="F21" s="14">
        <f t="shared" si="1"/>
        <v>5.5853929757843019</v>
      </c>
      <c r="H21" s="4">
        <v>18</v>
      </c>
      <c r="I21">
        <v>3440</v>
      </c>
      <c r="J21" s="2">
        <f t="shared" si="14"/>
        <v>16.467674023769099</v>
      </c>
      <c r="K21" s="2">
        <f t="shared" si="2"/>
        <v>11.988200339558572</v>
      </c>
      <c r="L21" s="2">
        <f t="shared" si="15"/>
        <v>16.675711307972904</v>
      </c>
      <c r="M21" s="14">
        <f t="shared" si="3"/>
        <v>1.9298674530119797</v>
      </c>
      <c r="O21" s="4">
        <v>82</v>
      </c>
      <c r="P21">
        <v>3946</v>
      </c>
      <c r="Q21" s="2">
        <f t="shared" si="16"/>
        <v>101.8910815047022</v>
      </c>
      <c r="R21" s="2">
        <f t="shared" si="4"/>
        <v>16.693188087774303</v>
      </c>
      <c r="S21" s="2" t="e">
        <f t="shared" si="17"/>
        <v>#DIV/0!</v>
      </c>
      <c r="T21" s="14" t="e">
        <f t="shared" si="5"/>
        <v>#DIV/0!</v>
      </c>
      <c r="V21" s="4">
        <v>18</v>
      </c>
      <c r="W21">
        <v>11772</v>
      </c>
      <c r="X21" s="2">
        <f t="shared" si="18"/>
        <v>134.05645488292404</v>
      </c>
      <c r="Y21" s="2">
        <f t="shared" si="6"/>
        <v>132.5512050256996</v>
      </c>
      <c r="Z21" s="2">
        <f t="shared" si="19"/>
        <v>55.665323257159386</v>
      </c>
      <c r="AA21" s="14">
        <f t="shared" si="7"/>
        <v>4.2046057652301982</v>
      </c>
      <c r="AC21" s="4">
        <v>82</v>
      </c>
      <c r="AD21">
        <v>3474</v>
      </c>
      <c r="AE21" s="2">
        <f t="shared" si="20"/>
        <v>31.592930534220859</v>
      </c>
      <c r="AF21" s="2">
        <f t="shared" si="8"/>
        <v>14.467588325652841</v>
      </c>
      <c r="AG21" s="2">
        <f t="shared" si="21"/>
        <v>33.423160385626645</v>
      </c>
      <c r="AH21" s="14">
        <f t="shared" si="9"/>
        <v>4.0809069368446274</v>
      </c>
      <c r="AJ21" s="4">
        <v>18</v>
      </c>
      <c r="AK21">
        <v>5117</v>
      </c>
      <c r="AL21" s="2">
        <f t="shared" si="22"/>
        <v>37.127755156710421</v>
      </c>
      <c r="AM21" s="2">
        <f t="shared" si="10"/>
        <v>23.315121885882668</v>
      </c>
      <c r="AN21" s="2">
        <f t="shared" si="23"/>
        <v>36.403682853459387</v>
      </c>
      <c r="AO21" s="14">
        <f t="shared" si="11"/>
        <v>3.5380683170937672</v>
      </c>
    </row>
    <row r="22" spans="1:41" x14ac:dyDescent="0.25">
      <c r="A22" s="4">
        <v>80</v>
      </c>
      <c r="B22">
        <v>6341</v>
      </c>
      <c r="C22" s="2">
        <f t="shared" si="12"/>
        <v>20.85861614730878</v>
      </c>
      <c r="D22" s="2">
        <f t="shared" si="0"/>
        <v>26.432808781869689</v>
      </c>
      <c r="E22" s="2">
        <f t="shared" si="13"/>
        <v>23.343925619834714</v>
      </c>
      <c r="F22" s="14">
        <f t="shared" si="1"/>
        <v>5.7857235542967018</v>
      </c>
      <c r="H22" s="4">
        <v>20</v>
      </c>
      <c r="I22">
        <v>3489</v>
      </c>
      <c r="J22" s="2">
        <f t="shared" si="14"/>
        <v>16.671910016977929</v>
      </c>
      <c r="K22" s="2">
        <f t="shared" si="2"/>
        <v>12.192436332767402</v>
      </c>
      <c r="L22" s="2">
        <f t="shared" si="15"/>
        <v>16.879558797985062</v>
      </c>
      <c r="M22" s="14">
        <f t="shared" si="3"/>
        <v>2.1337149430241382</v>
      </c>
      <c r="O22" s="4">
        <v>80</v>
      </c>
      <c r="P22">
        <v>3993</v>
      </c>
      <c r="Q22" s="2">
        <f t="shared" si="16"/>
        <v>102.08991065830722</v>
      </c>
      <c r="R22" s="2">
        <f t="shared" si="4"/>
        <v>16.892017241379321</v>
      </c>
      <c r="S22" s="2" t="e">
        <f t="shared" si="17"/>
        <v>#DIV/0!</v>
      </c>
      <c r="T22" s="14" t="e">
        <f t="shared" si="5"/>
        <v>#DIV/0!</v>
      </c>
      <c r="V22" s="4">
        <v>20</v>
      </c>
      <c r="W22">
        <v>11818</v>
      </c>
      <c r="X22" s="2">
        <f t="shared" si="18"/>
        <v>134.24816533409478</v>
      </c>
      <c r="Y22" s="2">
        <f t="shared" si="6"/>
        <v>132.74291547687034</v>
      </c>
      <c r="Z22" s="2">
        <f t="shared" si="19"/>
        <v>55.8569677466011</v>
      </c>
      <c r="AA22" s="14">
        <f t="shared" si="7"/>
        <v>4.3962502546719122</v>
      </c>
      <c r="AC22" s="4">
        <v>80</v>
      </c>
      <c r="AD22">
        <v>3519</v>
      </c>
      <c r="AE22" s="2">
        <f t="shared" si="20"/>
        <v>31.780334528076466</v>
      </c>
      <c r="AF22" s="2">
        <f t="shared" si="8"/>
        <v>14.654992319508448</v>
      </c>
      <c r="AG22" s="2">
        <f t="shared" si="21"/>
        <v>33.610574934268186</v>
      </c>
      <c r="AH22" s="14">
        <f t="shared" si="9"/>
        <v>4.2683214854861689</v>
      </c>
      <c r="AJ22" s="4">
        <v>20</v>
      </c>
      <c r="AK22">
        <v>5165</v>
      </c>
      <c r="AL22" s="2">
        <f t="shared" si="22"/>
        <v>37.327701580498257</v>
      </c>
      <c r="AM22" s="2">
        <f t="shared" si="10"/>
        <v>23.515068309670504</v>
      </c>
      <c r="AN22" s="2">
        <f t="shared" si="23"/>
        <v>36.60356252685861</v>
      </c>
      <c r="AO22" s="14">
        <f t="shared" si="11"/>
        <v>3.7379479904929909</v>
      </c>
    </row>
    <row r="23" spans="1:41" x14ac:dyDescent="0.25">
      <c r="A23" s="4">
        <v>78</v>
      </c>
      <c r="B23">
        <v>6388</v>
      </c>
      <c r="C23" s="2">
        <f t="shared" si="12"/>
        <v>21.054538243626062</v>
      </c>
      <c r="D23" s="2">
        <f t="shared" si="0"/>
        <v>26.628730878186971</v>
      </c>
      <c r="E23" s="2">
        <f t="shared" si="13"/>
        <v>23.5400826446281</v>
      </c>
      <c r="F23" s="14">
        <f t="shared" si="1"/>
        <v>5.9818805790900882</v>
      </c>
      <c r="H23" s="4">
        <v>22</v>
      </c>
      <c r="I23">
        <v>3538</v>
      </c>
      <c r="J23" s="2">
        <f t="shared" si="14"/>
        <v>16.876146010186755</v>
      </c>
      <c r="K23" s="2">
        <f t="shared" si="2"/>
        <v>12.396672325976228</v>
      </c>
      <c r="L23" s="2">
        <f t="shared" si="15"/>
        <v>17.083406287997221</v>
      </c>
      <c r="M23" s="14">
        <f t="shared" si="3"/>
        <v>2.3375624330362967</v>
      </c>
      <c r="O23" s="4">
        <v>78</v>
      </c>
      <c r="P23">
        <v>4040</v>
      </c>
      <c r="Q23" s="2">
        <f t="shared" si="16"/>
        <v>102.28873981191222</v>
      </c>
      <c r="R23" s="2">
        <f t="shared" si="4"/>
        <v>17.090846394984325</v>
      </c>
      <c r="S23" s="2" t="e">
        <f t="shared" si="17"/>
        <v>#DIV/0!</v>
      </c>
      <c r="T23" s="14" t="e">
        <f t="shared" si="5"/>
        <v>#DIV/0!</v>
      </c>
      <c r="V23" s="4">
        <v>22</v>
      </c>
      <c r="W23">
        <v>11864</v>
      </c>
      <c r="X23" s="2">
        <f t="shared" si="18"/>
        <v>134.43987578526557</v>
      </c>
      <c r="Y23" s="2">
        <f t="shared" si="6"/>
        <v>132.93462592804113</v>
      </c>
      <c r="Z23" s="2">
        <f t="shared" si="19"/>
        <v>56.048612236042814</v>
      </c>
      <c r="AA23" s="14">
        <f t="shared" si="7"/>
        <v>4.5878947441136262</v>
      </c>
      <c r="AC23" s="4">
        <v>78</v>
      </c>
      <c r="AD23">
        <v>3563</v>
      </c>
      <c r="AE23" s="2">
        <f t="shared" si="20"/>
        <v>31.963573988735281</v>
      </c>
      <c r="AF23" s="2">
        <f t="shared" si="8"/>
        <v>14.838231780167263</v>
      </c>
      <c r="AG23" s="2">
        <f t="shared" si="21"/>
        <v>33.793824715162138</v>
      </c>
      <c r="AH23" s="14">
        <f t="shared" si="9"/>
        <v>4.451571266380121</v>
      </c>
      <c r="AJ23" s="4">
        <v>22</v>
      </c>
      <c r="AK23">
        <v>5212</v>
      </c>
      <c r="AL23" s="2">
        <f t="shared" si="22"/>
        <v>37.523482453790521</v>
      </c>
      <c r="AM23" s="2">
        <f t="shared" si="10"/>
        <v>23.710849182962768</v>
      </c>
      <c r="AN23" s="2">
        <f t="shared" si="23"/>
        <v>36.799278040395357</v>
      </c>
      <c r="AO23" s="14">
        <f t="shared" si="11"/>
        <v>3.9336635040297381</v>
      </c>
    </row>
    <row r="24" spans="1:41" x14ac:dyDescent="0.25">
      <c r="A24" s="4">
        <v>76</v>
      </c>
      <c r="B24">
        <v>6436</v>
      </c>
      <c r="C24" s="2">
        <f t="shared" si="12"/>
        <v>21.254628895184137</v>
      </c>
      <c r="D24" s="2">
        <f t="shared" si="0"/>
        <v>26.828821529745042</v>
      </c>
      <c r="E24" s="2">
        <f t="shared" si="13"/>
        <v>23.7404132231405</v>
      </c>
      <c r="F24" s="14">
        <f t="shared" si="1"/>
        <v>6.1822111576024881</v>
      </c>
      <c r="H24" s="4">
        <v>24</v>
      </c>
      <c r="I24">
        <v>3586</v>
      </c>
      <c r="J24" s="2">
        <f t="shared" si="14"/>
        <v>17.076213921901527</v>
      </c>
      <c r="K24" s="2">
        <f t="shared" si="2"/>
        <v>12.596740237691</v>
      </c>
      <c r="L24" s="2">
        <f t="shared" si="15"/>
        <v>17.283093625151992</v>
      </c>
      <c r="M24" s="14">
        <f t="shared" si="3"/>
        <v>2.5372497701910675</v>
      </c>
      <c r="O24" s="4">
        <v>76</v>
      </c>
      <c r="P24">
        <v>4087</v>
      </c>
      <c r="Q24" s="2">
        <f t="shared" si="16"/>
        <v>102.48756896551724</v>
      </c>
      <c r="R24" s="2">
        <f t="shared" si="4"/>
        <v>17.289675548589344</v>
      </c>
      <c r="S24" s="2" t="e">
        <f t="shared" si="17"/>
        <v>#DIV/0!</v>
      </c>
      <c r="T24" s="14" t="e">
        <f t="shared" si="5"/>
        <v>#DIV/0!</v>
      </c>
      <c r="V24" s="4">
        <v>24</v>
      </c>
      <c r="W24">
        <v>11910</v>
      </c>
      <c r="X24" s="2">
        <f t="shared" si="18"/>
        <v>134.63158623643631</v>
      </c>
      <c r="Y24" s="2">
        <f t="shared" si="6"/>
        <v>133.12633637921186</v>
      </c>
      <c r="Z24" s="2">
        <f t="shared" si="19"/>
        <v>56.240256725484528</v>
      </c>
      <c r="AA24" s="14">
        <f t="shared" si="7"/>
        <v>4.7795392335553402</v>
      </c>
      <c r="AC24" s="4">
        <v>76</v>
      </c>
      <c r="AD24">
        <v>3607</v>
      </c>
      <c r="AE24" s="2">
        <f t="shared" si="20"/>
        <v>32.146813449394095</v>
      </c>
      <c r="AF24" s="2">
        <f t="shared" si="8"/>
        <v>15.021471240826077</v>
      </c>
      <c r="AG24" s="2">
        <f t="shared" si="21"/>
        <v>33.97707449605609</v>
      </c>
      <c r="AH24" s="14">
        <f t="shared" si="9"/>
        <v>4.6348210472740732</v>
      </c>
      <c r="AJ24" s="4">
        <v>24</v>
      </c>
      <c r="AK24">
        <v>5260</v>
      </c>
      <c r="AL24" s="2">
        <f t="shared" si="22"/>
        <v>37.723428877578357</v>
      </c>
      <c r="AM24" s="2">
        <f t="shared" si="10"/>
        <v>23.910795606750604</v>
      </c>
      <c r="AN24" s="2">
        <f t="shared" si="23"/>
        <v>36.999157713794581</v>
      </c>
      <c r="AO24" s="14">
        <f t="shared" si="11"/>
        <v>4.1335431774289617</v>
      </c>
    </row>
    <row r="25" spans="1:41" x14ac:dyDescent="0.25">
      <c r="A25" s="4">
        <v>75</v>
      </c>
      <c r="B25">
        <v>6460</v>
      </c>
      <c r="C25" s="2">
        <f t="shared" si="12"/>
        <v>21.354674220963172</v>
      </c>
      <c r="D25" s="2">
        <f t="shared" si="0"/>
        <v>26.928866855524078</v>
      </c>
      <c r="E25" s="2">
        <f t="shared" si="13"/>
        <v>23.840578512396696</v>
      </c>
      <c r="F25" s="14">
        <f t="shared" si="1"/>
        <v>6.2823764468586845</v>
      </c>
      <c r="H25" s="4">
        <v>25</v>
      </c>
      <c r="I25">
        <v>3611</v>
      </c>
      <c r="J25" s="2">
        <f t="shared" si="14"/>
        <v>17.180415959252972</v>
      </c>
      <c r="K25" s="2">
        <f t="shared" si="2"/>
        <v>12.700942275042445</v>
      </c>
      <c r="L25" s="2">
        <f t="shared" si="15"/>
        <v>17.387097446586765</v>
      </c>
      <c r="M25" s="14">
        <f t="shared" si="3"/>
        <v>2.6412535916258406</v>
      </c>
      <c r="O25" s="4">
        <v>75</v>
      </c>
      <c r="P25">
        <v>4111</v>
      </c>
      <c r="Q25" s="2">
        <f t="shared" si="16"/>
        <v>102.5890987460815</v>
      </c>
      <c r="R25" s="2">
        <f t="shared" si="4"/>
        <v>17.391205329153607</v>
      </c>
      <c r="S25" s="2" t="e">
        <f t="shared" si="17"/>
        <v>#DIV/0!</v>
      </c>
      <c r="T25" s="14" t="e">
        <f t="shared" si="5"/>
        <v>#DIV/0!</v>
      </c>
      <c r="V25" s="4">
        <v>25</v>
      </c>
      <c r="W25">
        <v>11933</v>
      </c>
      <c r="X25" s="2">
        <f t="shared" si="18"/>
        <v>134.72744146202169</v>
      </c>
      <c r="Y25" s="2">
        <f t="shared" si="6"/>
        <v>133.22219160479725</v>
      </c>
      <c r="Z25" s="2">
        <f t="shared" si="19"/>
        <v>56.336078970205378</v>
      </c>
      <c r="AA25" s="14">
        <f t="shared" si="7"/>
        <v>4.87536147827619</v>
      </c>
      <c r="AC25" s="4">
        <v>75</v>
      </c>
      <c r="AD25">
        <v>3630</v>
      </c>
      <c r="AE25" s="2">
        <f t="shared" si="20"/>
        <v>32.242597712920293</v>
      </c>
      <c r="AF25" s="2">
        <f t="shared" si="8"/>
        <v>15.117255504352276</v>
      </c>
      <c r="AG25" s="2">
        <f t="shared" si="21"/>
        <v>34.072864154250652</v>
      </c>
      <c r="AH25" s="14">
        <f t="shared" si="9"/>
        <v>4.730610705468635</v>
      </c>
      <c r="AJ25" s="4">
        <v>25</v>
      </c>
      <c r="AK25">
        <v>5284</v>
      </c>
      <c r="AL25" s="2">
        <f t="shared" si="22"/>
        <v>37.823402089472282</v>
      </c>
      <c r="AM25" s="2">
        <f t="shared" si="10"/>
        <v>24.010768818644529</v>
      </c>
      <c r="AN25" s="2">
        <f t="shared" si="23"/>
        <v>37.0990975504942</v>
      </c>
      <c r="AO25" s="14">
        <f t="shared" si="11"/>
        <v>4.2334830141285806</v>
      </c>
    </row>
    <row r="26" spans="1:41" x14ac:dyDescent="0.25">
      <c r="A26" s="4">
        <v>74</v>
      </c>
      <c r="B26">
        <v>6484</v>
      </c>
      <c r="C26" s="2">
        <f t="shared" si="12"/>
        <v>21.454719546742211</v>
      </c>
      <c r="D26" s="2">
        <f t="shared" si="0"/>
        <v>27.02891218130312</v>
      </c>
      <c r="E26" s="2">
        <f t="shared" si="13"/>
        <v>23.940743801652893</v>
      </c>
      <c r="F26" s="14">
        <f t="shared" si="1"/>
        <v>6.3825417361148808</v>
      </c>
      <c r="H26" s="4">
        <v>26</v>
      </c>
      <c r="I26">
        <v>3635</v>
      </c>
      <c r="J26" s="2">
        <f t="shared" si="14"/>
        <v>17.280449915110356</v>
      </c>
      <c r="K26" s="2">
        <f t="shared" si="2"/>
        <v>12.800976230899829</v>
      </c>
      <c r="L26" s="2">
        <f t="shared" si="15"/>
        <v>17.48694111516415</v>
      </c>
      <c r="M26" s="14">
        <f t="shared" si="3"/>
        <v>2.741097260203226</v>
      </c>
      <c r="O26" s="4">
        <v>74</v>
      </c>
      <c r="P26">
        <v>4134</v>
      </c>
      <c r="Q26" s="2">
        <f t="shared" si="16"/>
        <v>102.68639811912226</v>
      </c>
      <c r="R26" s="2">
        <f t="shared" si="4"/>
        <v>17.488504702194362</v>
      </c>
      <c r="S26" s="2" t="e">
        <f t="shared" si="17"/>
        <v>#DIV/0!</v>
      </c>
      <c r="T26" s="14" t="e">
        <f t="shared" si="5"/>
        <v>#DIV/0!</v>
      </c>
      <c r="V26" s="4">
        <v>26</v>
      </c>
      <c r="W26">
        <v>11955</v>
      </c>
      <c r="X26" s="2">
        <f t="shared" si="18"/>
        <v>134.81912906910335</v>
      </c>
      <c r="Y26" s="2">
        <f t="shared" si="6"/>
        <v>133.31387921187891</v>
      </c>
      <c r="Z26" s="2">
        <f t="shared" si="19"/>
        <v>56.427735030373157</v>
      </c>
      <c r="AA26" s="14">
        <f t="shared" si="7"/>
        <v>4.9670175384439688</v>
      </c>
      <c r="AC26" s="4">
        <v>74</v>
      </c>
      <c r="AD26">
        <v>3652</v>
      </c>
      <c r="AE26" s="2">
        <f t="shared" si="20"/>
        <v>32.334217443249699</v>
      </c>
      <c r="AF26" s="2">
        <f t="shared" si="8"/>
        <v>15.208875234681681</v>
      </c>
      <c r="AG26" s="2">
        <f t="shared" si="21"/>
        <v>34.164489044697632</v>
      </c>
      <c r="AH26" s="14">
        <f t="shared" si="9"/>
        <v>4.8222355959156147</v>
      </c>
      <c r="AJ26" s="4">
        <v>26</v>
      </c>
      <c r="AK26">
        <v>5306</v>
      </c>
      <c r="AL26" s="2">
        <f t="shared" si="22"/>
        <v>37.915044200375036</v>
      </c>
      <c r="AM26" s="2">
        <f t="shared" si="10"/>
        <v>24.102410929547283</v>
      </c>
      <c r="AN26" s="2">
        <f t="shared" si="23"/>
        <v>37.190709067468845</v>
      </c>
      <c r="AO26" s="14">
        <f t="shared" si="11"/>
        <v>4.3250945311032254</v>
      </c>
    </row>
    <row r="27" spans="1:41" x14ac:dyDescent="0.25">
      <c r="A27" s="4">
        <v>72</v>
      </c>
      <c r="B27">
        <v>6534</v>
      </c>
      <c r="C27" s="2">
        <f t="shared" si="12"/>
        <v>21.66314730878187</v>
      </c>
      <c r="D27" s="2">
        <f t="shared" si="0"/>
        <v>27.237339943342775</v>
      </c>
      <c r="E27" s="2">
        <f t="shared" si="13"/>
        <v>24.149421487603306</v>
      </c>
      <c r="F27" s="14">
        <f t="shared" si="1"/>
        <v>6.5912194220652935</v>
      </c>
      <c r="H27" s="4">
        <v>28</v>
      </c>
      <c r="I27">
        <v>3683</v>
      </c>
      <c r="J27" s="2">
        <f t="shared" si="14"/>
        <v>17.480517826825125</v>
      </c>
      <c r="K27" s="2">
        <f t="shared" si="2"/>
        <v>13.001044142614598</v>
      </c>
      <c r="L27" s="2">
        <f t="shared" si="15"/>
        <v>17.686628452318917</v>
      </c>
      <c r="M27" s="14">
        <f t="shared" si="3"/>
        <v>2.9407845973579931</v>
      </c>
      <c r="O27" s="4">
        <v>72</v>
      </c>
      <c r="P27">
        <v>4180</v>
      </c>
      <c r="Q27" s="2">
        <f t="shared" si="16"/>
        <v>102.88099686520377</v>
      </c>
      <c r="R27" s="2">
        <f t="shared" si="4"/>
        <v>17.683103448275872</v>
      </c>
      <c r="S27" s="2" t="e">
        <f t="shared" si="17"/>
        <v>#DIV/0!</v>
      </c>
      <c r="T27" s="14" t="e">
        <f t="shared" si="5"/>
        <v>#DIV/0!</v>
      </c>
      <c r="V27" s="4">
        <v>28</v>
      </c>
      <c r="W27">
        <v>11999</v>
      </c>
      <c r="X27" s="2">
        <f t="shared" si="18"/>
        <v>135.00250428326669</v>
      </c>
      <c r="Y27" s="2">
        <f t="shared" si="6"/>
        <v>133.49725442604225</v>
      </c>
      <c r="Z27" s="2">
        <f t="shared" si="19"/>
        <v>56.611047150708714</v>
      </c>
      <c r="AA27" s="14">
        <f t="shared" si="7"/>
        <v>5.1503296587795262</v>
      </c>
      <c r="AC27" s="4">
        <v>72</v>
      </c>
      <c r="AD27">
        <v>3696</v>
      </c>
      <c r="AE27" s="2">
        <f t="shared" si="20"/>
        <v>32.517456903908517</v>
      </c>
      <c r="AF27" s="2">
        <f t="shared" si="8"/>
        <v>15.392114695340499</v>
      </c>
      <c r="AG27" s="2">
        <f t="shared" si="21"/>
        <v>34.347738825591584</v>
      </c>
      <c r="AH27" s="14">
        <f t="shared" si="9"/>
        <v>5.0054853768095668</v>
      </c>
      <c r="AJ27" s="4">
        <v>28</v>
      </c>
      <c r="AK27">
        <v>5352</v>
      </c>
      <c r="AL27" s="2">
        <f t="shared" si="22"/>
        <v>38.106659523171714</v>
      </c>
      <c r="AM27" s="2">
        <f t="shared" si="10"/>
        <v>24.294026252343961</v>
      </c>
      <c r="AN27" s="2">
        <f t="shared" si="23"/>
        <v>37.382260421143101</v>
      </c>
      <c r="AO27" s="14">
        <f t="shared" si="11"/>
        <v>4.516645884777482</v>
      </c>
    </row>
    <row r="28" spans="1:41" x14ac:dyDescent="0.25">
      <c r="A28" s="4">
        <v>70</v>
      </c>
      <c r="B28">
        <v>6583</v>
      </c>
      <c r="C28" s="2">
        <f t="shared" si="12"/>
        <v>21.867406515580736</v>
      </c>
      <c r="D28" s="2">
        <f t="shared" si="0"/>
        <v>27.441599150141641</v>
      </c>
      <c r="E28" s="2">
        <f t="shared" si="13"/>
        <v>24.353925619834712</v>
      </c>
      <c r="F28" s="14">
        <f t="shared" si="1"/>
        <v>6.7957235542966998</v>
      </c>
      <c r="H28" s="4">
        <v>30</v>
      </c>
      <c r="I28">
        <v>3731</v>
      </c>
      <c r="J28" s="2">
        <f t="shared" si="14"/>
        <v>17.680585738539897</v>
      </c>
      <c r="K28" s="2">
        <f t="shared" si="2"/>
        <v>13.20111205432937</v>
      </c>
      <c r="L28" s="2">
        <f t="shared" si="15"/>
        <v>17.886315789473684</v>
      </c>
      <c r="M28" s="14">
        <f t="shared" si="3"/>
        <v>3.1404719345127603</v>
      </c>
      <c r="O28" s="4">
        <v>70</v>
      </c>
      <c r="P28">
        <v>4226</v>
      </c>
      <c r="Q28" s="2">
        <f t="shared" si="16"/>
        <v>103.07559561128527</v>
      </c>
      <c r="R28" s="2">
        <f t="shared" si="4"/>
        <v>17.877702194357369</v>
      </c>
      <c r="S28" s="2" t="e">
        <f t="shared" si="17"/>
        <v>#DIV/0!</v>
      </c>
      <c r="T28" s="14" t="e">
        <f t="shared" si="5"/>
        <v>#DIV/0!</v>
      </c>
      <c r="V28" s="4">
        <v>30</v>
      </c>
      <c r="W28">
        <v>12044</v>
      </c>
      <c r="X28" s="2">
        <f t="shared" si="18"/>
        <v>135.19004711593374</v>
      </c>
      <c r="Y28" s="2">
        <f t="shared" si="6"/>
        <v>133.6847972587093</v>
      </c>
      <c r="Z28" s="2">
        <f t="shared" si="19"/>
        <v>56.798525455597343</v>
      </c>
      <c r="AA28" s="14">
        <f t="shared" si="7"/>
        <v>5.3378079636681548</v>
      </c>
      <c r="AC28" s="4">
        <v>70</v>
      </c>
      <c r="AD28">
        <v>3741</v>
      </c>
      <c r="AE28" s="2">
        <f t="shared" si="20"/>
        <v>32.704860897764121</v>
      </c>
      <c r="AF28" s="2">
        <f t="shared" si="8"/>
        <v>15.579518689196103</v>
      </c>
      <c r="AG28" s="2">
        <f t="shared" si="21"/>
        <v>34.535153374233126</v>
      </c>
      <c r="AH28" s="14">
        <f t="shared" si="9"/>
        <v>5.1928999254511083</v>
      </c>
      <c r="AJ28" s="4">
        <v>30</v>
      </c>
      <c r="AK28">
        <v>5397</v>
      </c>
      <c r="AL28" s="2">
        <f t="shared" si="22"/>
        <v>38.294109295472808</v>
      </c>
      <c r="AM28" s="2">
        <f t="shared" si="10"/>
        <v>24.481476024645055</v>
      </c>
      <c r="AN28" s="2">
        <f t="shared" si="23"/>
        <v>37.569647614954874</v>
      </c>
      <c r="AO28" s="14">
        <f t="shared" si="11"/>
        <v>4.704033078589255</v>
      </c>
    </row>
    <row r="29" spans="1:41" x14ac:dyDescent="0.25">
      <c r="A29" s="4">
        <v>68</v>
      </c>
      <c r="B29">
        <v>6632</v>
      </c>
      <c r="C29" s="2">
        <f t="shared" si="12"/>
        <v>22.071665722379603</v>
      </c>
      <c r="D29" s="2">
        <f t="shared" si="0"/>
        <v>27.645858356940508</v>
      </c>
      <c r="E29" s="2">
        <f t="shared" si="13"/>
        <v>24.558429752066118</v>
      </c>
      <c r="F29" s="14">
        <f t="shared" si="1"/>
        <v>7.0002276865281061</v>
      </c>
      <c r="H29" s="4">
        <v>32</v>
      </c>
      <c r="I29">
        <v>3779</v>
      </c>
      <c r="J29" s="2">
        <f t="shared" si="14"/>
        <v>17.880653650254668</v>
      </c>
      <c r="K29" s="2">
        <f t="shared" si="2"/>
        <v>13.401179966044142</v>
      </c>
      <c r="L29" s="2">
        <f t="shared" si="15"/>
        <v>18.086003126628455</v>
      </c>
      <c r="M29" s="14">
        <f t="shared" si="3"/>
        <v>3.340159271667531</v>
      </c>
      <c r="O29" s="4">
        <v>68</v>
      </c>
      <c r="P29">
        <v>4273</v>
      </c>
      <c r="Q29" s="2">
        <f t="shared" si="16"/>
        <v>103.27442476489028</v>
      </c>
      <c r="R29" s="2">
        <f t="shared" si="4"/>
        <v>18.076531347962387</v>
      </c>
      <c r="S29" s="2" t="e">
        <f t="shared" si="17"/>
        <v>#DIV/0!</v>
      </c>
      <c r="T29" s="14" t="e">
        <f t="shared" si="5"/>
        <v>#DIV/0!</v>
      </c>
      <c r="V29" s="4">
        <v>32</v>
      </c>
      <c r="W29">
        <v>12089</v>
      </c>
      <c r="X29" s="2">
        <f t="shared" si="18"/>
        <v>135.37758994860081</v>
      </c>
      <c r="Y29" s="2">
        <f t="shared" si="6"/>
        <v>133.87234009137637</v>
      </c>
      <c r="Z29" s="2">
        <f t="shared" si="19"/>
        <v>56.986003760485971</v>
      </c>
      <c r="AA29" s="14">
        <f t="shared" si="7"/>
        <v>5.5252862685567834</v>
      </c>
      <c r="AC29" s="4">
        <v>68</v>
      </c>
      <c r="AD29">
        <v>3785</v>
      </c>
      <c r="AE29" s="2">
        <f t="shared" si="20"/>
        <v>32.888100358422939</v>
      </c>
      <c r="AF29" s="2">
        <f t="shared" si="8"/>
        <v>15.762758149854921</v>
      </c>
      <c r="AG29" s="2">
        <f t="shared" si="21"/>
        <v>34.718403155127078</v>
      </c>
      <c r="AH29" s="14">
        <f t="shared" si="9"/>
        <v>5.3761497063450605</v>
      </c>
      <c r="AJ29" s="4">
        <v>32</v>
      </c>
      <c r="AK29">
        <v>5443</v>
      </c>
      <c r="AL29" s="2">
        <f t="shared" si="22"/>
        <v>38.485724618269487</v>
      </c>
      <c r="AM29" s="2">
        <f t="shared" si="10"/>
        <v>24.673091347441733</v>
      </c>
      <c r="AN29" s="2">
        <f t="shared" si="23"/>
        <v>37.761198968629138</v>
      </c>
      <c r="AO29" s="14">
        <f t="shared" si="11"/>
        <v>4.8955844322635187</v>
      </c>
    </row>
    <row r="30" spans="1:41" x14ac:dyDescent="0.25">
      <c r="A30" s="4">
        <v>66</v>
      </c>
      <c r="B30">
        <v>6682</v>
      </c>
      <c r="C30" s="2">
        <f t="shared" si="12"/>
        <v>22.280093484419265</v>
      </c>
      <c r="D30" s="2">
        <f t="shared" si="0"/>
        <v>27.85428611898017</v>
      </c>
      <c r="E30" s="2">
        <f t="shared" si="13"/>
        <v>24.767107438016531</v>
      </c>
      <c r="F30" s="14">
        <f t="shared" si="1"/>
        <v>7.2089053724785188</v>
      </c>
      <c r="H30" s="4">
        <v>34</v>
      </c>
      <c r="I30">
        <v>3828</v>
      </c>
      <c r="J30" s="2">
        <f t="shared" si="14"/>
        <v>18.084889643463494</v>
      </c>
      <c r="K30" s="2">
        <f t="shared" si="2"/>
        <v>13.605415959252968</v>
      </c>
      <c r="L30" s="2">
        <f t="shared" si="15"/>
        <v>18.289850616640614</v>
      </c>
      <c r="M30" s="14">
        <f t="shared" si="3"/>
        <v>3.5440067616796895</v>
      </c>
      <c r="O30" s="4">
        <v>66</v>
      </c>
      <c r="P30">
        <v>4319</v>
      </c>
      <c r="Q30" s="2">
        <f t="shared" si="16"/>
        <v>103.46902351097179</v>
      </c>
      <c r="R30" s="2">
        <f t="shared" si="4"/>
        <v>18.271130094043897</v>
      </c>
      <c r="S30" s="2" t="e">
        <f t="shared" si="17"/>
        <v>#DIV/0!</v>
      </c>
      <c r="T30" s="14" t="e">
        <f t="shared" si="5"/>
        <v>#DIV/0!</v>
      </c>
      <c r="V30" s="4">
        <v>34</v>
      </c>
      <c r="W30">
        <v>12133</v>
      </c>
      <c r="X30" s="2">
        <f t="shared" si="18"/>
        <v>135.56096516276412</v>
      </c>
      <c r="Y30" s="2">
        <f t="shared" si="6"/>
        <v>134.05571530553968</v>
      </c>
      <c r="Z30" s="2">
        <f t="shared" si="19"/>
        <v>57.169315880821529</v>
      </c>
      <c r="AA30" s="14">
        <f t="shared" si="7"/>
        <v>5.7085983888923408</v>
      </c>
      <c r="AC30" s="4">
        <v>66</v>
      </c>
      <c r="AD30">
        <v>3830</v>
      </c>
      <c r="AE30" s="2">
        <f t="shared" si="20"/>
        <v>33.075504352278543</v>
      </c>
      <c r="AF30" s="2">
        <f t="shared" si="8"/>
        <v>15.950162143710525</v>
      </c>
      <c r="AG30" s="2">
        <f t="shared" si="21"/>
        <v>34.905817703768619</v>
      </c>
      <c r="AH30" s="14">
        <f t="shared" si="9"/>
        <v>5.563564254986602</v>
      </c>
      <c r="AJ30" s="4">
        <v>34</v>
      </c>
      <c r="AK30">
        <v>5488</v>
      </c>
      <c r="AL30" s="2">
        <f t="shared" si="22"/>
        <v>38.673174390570594</v>
      </c>
      <c r="AM30" s="2">
        <f t="shared" si="10"/>
        <v>24.860541119742841</v>
      </c>
      <c r="AN30" s="2">
        <f t="shared" si="23"/>
        <v>37.948586162440911</v>
      </c>
      <c r="AO30" s="14">
        <f t="shared" si="11"/>
        <v>5.0829716260752917</v>
      </c>
    </row>
    <row r="31" spans="1:41" x14ac:dyDescent="0.25">
      <c r="A31" s="4">
        <v>64</v>
      </c>
      <c r="B31">
        <v>6731</v>
      </c>
      <c r="C31" s="2">
        <f t="shared" si="12"/>
        <v>22.484352691218131</v>
      </c>
      <c r="D31" s="2">
        <f t="shared" si="0"/>
        <v>28.058545325779036</v>
      </c>
      <c r="E31" s="2">
        <f t="shared" si="13"/>
        <v>24.971611570247937</v>
      </c>
      <c r="F31" s="14">
        <f t="shared" si="1"/>
        <v>7.4134095047099251</v>
      </c>
      <c r="H31" s="4">
        <v>36</v>
      </c>
      <c r="I31">
        <v>3876</v>
      </c>
      <c r="J31" s="2">
        <f t="shared" si="14"/>
        <v>18.28495755517827</v>
      </c>
      <c r="K31" s="2">
        <f t="shared" si="2"/>
        <v>13.805483870967743</v>
      </c>
      <c r="L31" s="2">
        <f t="shared" si="15"/>
        <v>18.489537953795381</v>
      </c>
      <c r="M31" s="14">
        <f t="shared" si="3"/>
        <v>3.7436940988344567</v>
      </c>
      <c r="O31" s="4">
        <v>64</v>
      </c>
      <c r="P31">
        <v>4365</v>
      </c>
      <c r="Q31" s="2">
        <f t="shared" si="16"/>
        <v>103.66362225705329</v>
      </c>
      <c r="R31" s="2">
        <f t="shared" si="4"/>
        <v>18.465728840125394</v>
      </c>
      <c r="S31" s="2" t="e">
        <f t="shared" si="17"/>
        <v>#DIV/0!</v>
      </c>
      <c r="T31" s="14" t="e">
        <f t="shared" si="5"/>
        <v>#DIV/0!</v>
      </c>
      <c r="V31" s="4">
        <v>36</v>
      </c>
      <c r="W31">
        <v>12178</v>
      </c>
      <c r="X31" s="2">
        <f t="shared" si="18"/>
        <v>135.74850799543117</v>
      </c>
      <c r="Y31" s="2">
        <f t="shared" si="6"/>
        <v>134.24325813820673</v>
      </c>
      <c r="Z31" s="2">
        <f t="shared" si="19"/>
        <v>57.356794185710157</v>
      </c>
      <c r="AA31" s="14">
        <f t="shared" si="7"/>
        <v>5.8960766937809694</v>
      </c>
      <c r="AC31" s="4">
        <v>64</v>
      </c>
      <c r="AD31">
        <v>3875</v>
      </c>
      <c r="AE31" s="2">
        <f t="shared" si="20"/>
        <v>33.262908346134154</v>
      </c>
      <c r="AF31" s="2">
        <f t="shared" si="8"/>
        <v>16.137566137566136</v>
      </c>
      <c r="AG31" s="2">
        <f t="shared" si="21"/>
        <v>35.093232252410168</v>
      </c>
      <c r="AH31" s="14">
        <f t="shared" si="9"/>
        <v>5.7509788036281506</v>
      </c>
      <c r="AJ31" s="4">
        <v>36</v>
      </c>
      <c r="AK31">
        <v>5533</v>
      </c>
      <c r="AL31" s="2">
        <f t="shared" si="22"/>
        <v>38.860624162871687</v>
      </c>
      <c r="AM31" s="2">
        <f t="shared" si="10"/>
        <v>25.047990892043934</v>
      </c>
      <c r="AN31" s="2">
        <f t="shared" si="23"/>
        <v>38.135973356252684</v>
      </c>
      <c r="AO31" s="14">
        <f t="shared" si="11"/>
        <v>5.2703588198870648</v>
      </c>
    </row>
    <row r="32" spans="1:41" x14ac:dyDescent="0.25">
      <c r="A32" s="4">
        <v>62</v>
      </c>
      <c r="B32">
        <v>6780</v>
      </c>
      <c r="C32" s="2">
        <f t="shared" si="12"/>
        <v>22.688611898016994</v>
      </c>
      <c r="D32" s="2">
        <f t="shared" si="0"/>
        <v>28.262804532577903</v>
      </c>
      <c r="E32" s="2">
        <f t="shared" si="13"/>
        <v>25.17611570247934</v>
      </c>
      <c r="F32" s="14">
        <f t="shared" si="1"/>
        <v>7.6179136369413278</v>
      </c>
      <c r="H32" s="4">
        <v>38</v>
      </c>
      <c r="I32">
        <v>3924</v>
      </c>
      <c r="J32" s="2">
        <f t="shared" si="14"/>
        <v>18.485025466893038</v>
      </c>
      <c r="K32" s="2">
        <f t="shared" si="2"/>
        <v>14.005551782682511</v>
      </c>
      <c r="L32" s="2">
        <f t="shared" si="15"/>
        <v>18.689225290950148</v>
      </c>
      <c r="M32" s="14">
        <f t="shared" si="3"/>
        <v>3.9433814359892239</v>
      </c>
      <c r="O32" s="4">
        <v>62</v>
      </c>
      <c r="P32">
        <v>4412</v>
      </c>
      <c r="Q32" s="2">
        <f t="shared" si="16"/>
        <v>103.86245141065831</v>
      </c>
      <c r="R32" s="2">
        <f t="shared" si="4"/>
        <v>18.664557993730412</v>
      </c>
      <c r="S32" s="2" t="e">
        <f t="shared" si="17"/>
        <v>#DIV/0!</v>
      </c>
      <c r="T32" s="14" t="e">
        <f t="shared" si="5"/>
        <v>#DIV/0!</v>
      </c>
      <c r="V32" s="4">
        <v>38</v>
      </c>
      <c r="W32">
        <v>12223</v>
      </c>
      <c r="X32" s="2">
        <f t="shared" si="18"/>
        <v>135.93605082809822</v>
      </c>
      <c r="Y32" s="2">
        <f t="shared" si="6"/>
        <v>134.43080097087378</v>
      </c>
      <c r="Z32" s="2">
        <f t="shared" si="19"/>
        <v>57.544272490598786</v>
      </c>
      <c r="AA32" s="14">
        <f t="shared" si="7"/>
        <v>6.083554998669598</v>
      </c>
      <c r="AC32" s="4">
        <v>62</v>
      </c>
      <c r="AD32">
        <v>3919</v>
      </c>
      <c r="AE32" s="2">
        <f t="shared" si="20"/>
        <v>33.446147806792972</v>
      </c>
      <c r="AF32" s="2">
        <f t="shared" si="8"/>
        <v>16.320805598224954</v>
      </c>
      <c r="AG32" s="2">
        <f t="shared" si="21"/>
        <v>35.27648203330412</v>
      </c>
      <c r="AH32" s="14">
        <f t="shared" si="9"/>
        <v>5.9342285845221028</v>
      </c>
      <c r="AJ32" s="4">
        <v>38</v>
      </c>
      <c r="AK32">
        <v>5579</v>
      </c>
      <c r="AL32" s="2">
        <f t="shared" si="22"/>
        <v>39.052239485668366</v>
      </c>
      <c r="AM32" s="2">
        <f t="shared" si="10"/>
        <v>25.239606214840613</v>
      </c>
      <c r="AN32" s="2">
        <f t="shared" si="23"/>
        <v>38.327524709926948</v>
      </c>
      <c r="AO32" s="14">
        <f t="shared" si="11"/>
        <v>5.4619101735613285</v>
      </c>
    </row>
    <row r="33" spans="1:41" x14ac:dyDescent="0.25">
      <c r="A33" s="4">
        <v>60</v>
      </c>
      <c r="B33">
        <v>6830</v>
      </c>
      <c r="C33" s="2">
        <f t="shared" si="12"/>
        <v>22.897039660056656</v>
      </c>
      <c r="D33" s="2">
        <f t="shared" si="0"/>
        <v>28.471232294617565</v>
      </c>
      <c r="E33" s="2">
        <f t="shared" si="13"/>
        <v>25.384793388429753</v>
      </c>
      <c r="F33" s="14">
        <f t="shared" si="1"/>
        <v>7.8265913228917405</v>
      </c>
      <c r="H33" s="4">
        <v>40</v>
      </c>
      <c r="I33">
        <v>3972</v>
      </c>
      <c r="J33" s="2">
        <f t="shared" si="14"/>
        <v>18.685093378607807</v>
      </c>
      <c r="K33" s="2">
        <f t="shared" si="2"/>
        <v>14.20561969439728</v>
      </c>
      <c r="L33" s="2">
        <f t="shared" si="15"/>
        <v>18.888912628104919</v>
      </c>
      <c r="M33" s="14">
        <f t="shared" si="3"/>
        <v>4.1430687731439946</v>
      </c>
      <c r="O33" s="4">
        <v>60</v>
      </c>
      <c r="P33">
        <v>4458</v>
      </c>
      <c r="Q33" s="2">
        <f t="shared" si="16"/>
        <v>104.05705015673982</v>
      </c>
      <c r="R33" s="2">
        <f t="shared" si="4"/>
        <v>18.859156739811922</v>
      </c>
      <c r="S33" s="2" t="e">
        <f t="shared" si="17"/>
        <v>#DIV/0!</v>
      </c>
      <c r="T33" s="14" t="e">
        <f t="shared" si="5"/>
        <v>#DIV/0!</v>
      </c>
      <c r="V33" s="4">
        <v>40</v>
      </c>
      <c r="W33">
        <v>12267</v>
      </c>
      <c r="X33" s="2">
        <f t="shared" si="18"/>
        <v>136.11942604226155</v>
      </c>
      <c r="Y33" s="2">
        <f t="shared" si="6"/>
        <v>134.61417618503711</v>
      </c>
      <c r="Z33" s="2">
        <f t="shared" si="19"/>
        <v>57.727584610934343</v>
      </c>
      <c r="AA33" s="14">
        <f t="shared" si="7"/>
        <v>6.2668671190051555</v>
      </c>
      <c r="AC33" s="4">
        <v>60</v>
      </c>
      <c r="AD33">
        <v>3964</v>
      </c>
      <c r="AE33" s="2">
        <f t="shared" si="20"/>
        <v>33.633551800648576</v>
      </c>
      <c r="AF33" s="2">
        <f t="shared" si="8"/>
        <v>16.508209592080558</v>
      </c>
      <c r="AG33" s="2">
        <f t="shared" si="21"/>
        <v>35.463896581945662</v>
      </c>
      <c r="AH33" s="14">
        <f t="shared" si="9"/>
        <v>6.1216431331636443</v>
      </c>
      <c r="AJ33" s="4">
        <v>40</v>
      </c>
      <c r="AK33">
        <v>5624</v>
      </c>
      <c r="AL33" s="2">
        <f t="shared" si="22"/>
        <v>39.239689257969466</v>
      </c>
      <c r="AM33" s="2">
        <f t="shared" si="10"/>
        <v>25.427055987141713</v>
      </c>
      <c r="AN33" s="2">
        <f t="shared" si="23"/>
        <v>38.514911903738721</v>
      </c>
      <c r="AO33" s="14">
        <f t="shared" si="11"/>
        <v>5.6492973673731015</v>
      </c>
    </row>
    <row r="34" spans="1:41" x14ac:dyDescent="0.25">
      <c r="A34" s="4">
        <v>58</v>
      </c>
      <c r="B34">
        <v>6879</v>
      </c>
      <c r="C34" s="2">
        <f t="shared" si="12"/>
        <v>23.101298866855522</v>
      </c>
      <c r="D34" s="2">
        <f t="shared" si="0"/>
        <v>28.675491501416431</v>
      </c>
      <c r="E34" s="2">
        <f t="shared" si="13"/>
        <v>25.589297520661162</v>
      </c>
      <c r="F34" s="14">
        <f t="shared" si="1"/>
        <v>8.0310954551231504</v>
      </c>
      <c r="H34" s="4">
        <v>42</v>
      </c>
      <c r="I34">
        <v>4021</v>
      </c>
      <c r="J34" s="2">
        <f t="shared" si="14"/>
        <v>18.889329371816636</v>
      </c>
      <c r="K34" s="2">
        <f t="shared" si="2"/>
        <v>14.409855687606109</v>
      </c>
      <c r="L34" s="2">
        <f t="shared" si="15"/>
        <v>19.092760118117077</v>
      </c>
      <c r="M34" s="14">
        <f t="shared" si="3"/>
        <v>4.3469162631561531</v>
      </c>
      <c r="O34" s="4">
        <v>58</v>
      </c>
      <c r="P34">
        <v>4504</v>
      </c>
      <c r="Q34" s="2">
        <f t="shared" si="16"/>
        <v>104.25164890282132</v>
      </c>
      <c r="R34" s="2">
        <f t="shared" si="4"/>
        <v>19.053755485893419</v>
      </c>
      <c r="S34" s="2" t="e">
        <f t="shared" si="17"/>
        <v>#DIV/0!</v>
      </c>
      <c r="T34" s="14" t="e">
        <f t="shared" si="5"/>
        <v>#DIV/0!</v>
      </c>
      <c r="V34" s="4">
        <v>42</v>
      </c>
      <c r="W34">
        <v>12312</v>
      </c>
      <c r="X34" s="2">
        <f t="shared" si="18"/>
        <v>136.3069688749286</v>
      </c>
      <c r="Y34" s="2">
        <f t="shared" si="6"/>
        <v>134.80171901770416</v>
      </c>
      <c r="Z34" s="2">
        <f t="shared" si="19"/>
        <v>57.915062915822972</v>
      </c>
      <c r="AA34" s="14">
        <f t="shared" si="7"/>
        <v>6.4543454238937841</v>
      </c>
      <c r="AC34" s="4">
        <v>58</v>
      </c>
      <c r="AD34">
        <v>4008</v>
      </c>
      <c r="AE34" s="2">
        <f t="shared" si="20"/>
        <v>33.816791261307387</v>
      </c>
      <c r="AF34" s="2">
        <f t="shared" si="8"/>
        <v>16.691449052739369</v>
      </c>
      <c r="AG34" s="2">
        <f t="shared" si="21"/>
        <v>35.647146362839614</v>
      </c>
      <c r="AH34" s="14">
        <f t="shared" si="9"/>
        <v>6.3048929140575964</v>
      </c>
      <c r="AJ34" s="4">
        <v>42</v>
      </c>
      <c r="AK34">
        <v>5670</v>
      </c>
      <c r="AL34" s="2">
        <f t="shared" si="22"/>
        <v>39.431304580766138</v>
      </c>
      <c r="AM34" s="2">
        <f t="shared" si="10"/>
        <v>25.618671309938385</v>
      </c>
      <c r="AN34" s="2">
        <f t="shared" si="23"/>
        <v>38.706463257412977</v>
      </c>
      <c r="AO34" s="14">
        <f t="shared" si="11"/>
        <v>5.8408487210473581</v>
      </c>
    </row>
    <row r="35" spans="1:41" x14ac:dyDescent="0.25">
      <c r="A35" s="4">
        <v>56</v>
      </c>
      <c r="B35">
        <v>6928</v>
      </c>
      <c r="C35" s="2">
        <f t="shared" si="12"/>
        <v>23.305558073654392</v>
      </c>
      <c r="D35" s="2">
        <f t="shared" si="0"/>
        <v>28.879750708215298</v>
      </c>
      <c r="E35" s="2">
        <f t="shared" si="13"/>
        <v>25.793801652892565</v>
      </c>
      <c r="F35" s="14">
        <f t="shared" si="1"/>
        <v>8.2355995873545531</v>
      </c>
      <c r="H35" s="4">
        <v>44</v>
      </c>
      <c r="I35">
        <v>4069</v>
      </c>
      <c r="J35" s="2">
        <f t="shared" si="14"/>
        <v>19.089397283531408</v>
      </c>
      <c r="K35" s="2">
        <f t="shared" si="2"/>
        <v>14.609923599320881</v>
      </c>
      <c r="L35" s="2">
        <f t="shared" si="15"/>
        <v>19.292447455271848</v>
      </c>
      <c r="M35" s="14">
        <f t="shared" si="3"/>
        <v>4.5466036003109238</v>
      </c>
      <c r="O35" s="4">
        <v>56</v>
      </c>
      <c r="P35">
        <v>4551</v>
      </c>
      <c r="Q35" s="2">
        <f t="shared" si="16"/>
        <v>104.45047805642633</v>
      </c>
      <c r="R35" s="2">
        <f t="shared" si="4"/>
        <v>19.252584639498437</v>
      </c>
      <c r="S35" s="2" t="e">
        <f t="shared" si="17"/>
        <v>#DIV/0!</v>
      </c>
      <c r="T35" s="14" t="e">
        <f t="shared" si="5"/>
        <v>#DIV/0!</v>
      </c>
      <c r="V35" s="4">
        <v>44</v>
      </c>
      <c r="W35">
        <v>12357</v>
      </c>
      <c r="X35" s="2">
        <f t="shared" si="18"/>
        <v>136.49451170759565</v>
      </c>
      <c r="Y35" s="2">
        <f t="shared" si="6"/>
        <v>134.98926185037121</v>
      </c>
      <c r="Z35" s="2">
        <f t="shared" si="19"/>
        <v>58.102541220711601</v>
      </c>
      <c r="AA35" s="14">
        <f t="shared" si="7"/>
        <v>6.6418237287824127</v>
      </c>
      <c r="AC35" s="4">
        <v>56</v>
      </c>
      <c r="AD35">
        <v>4053</v>
      </c>
      <c r="AE35" s="2">
        <f t="shared" si="20"/>
        <v>34.004195255162998</v>
      </c>
      <c r="AF35" s="2">
        <f t="shared" si="8"/>
        <v>16.87885304659498</v>
      </c>
      <c r="AG35" s="2">
        <f t="shared" si="21"/>
        <v>35.834560911481155</v>
      </c>
      <c r="AH35" s="14">
        <f t="shared" si="9"/>
        <v>6.4923074626991379</v>
      </c>
      <c r="AJ35" s="4">
        <v>44</v>
      </c>
      <c r="AK35">
        <v>5715</v>
      </c>
      <c r="AL35" s="2">
        <f t="shared" si="22"/>
        <v>39.618754353067239</v>
      </c>
      <c r="AM35" s="2">
        <f t="shared" si="10"/>
        <v>25.806121082239486</v>
      </c>
      <c r="AN35" s="2">
        <f t="shared" si="23"/>
        <v>38.89385045122475</v>
      </c>
      <c r="AO35" s="14">
        <f t="shared" si="11"/>
        <v>6.0282359148591311</v>
      </c>
    </row>
    <row r="36" spans="1:41" x14ac:dyDescent="0.25">
      <c r="A36" s="4">
        <v>54</v>
      </c>
      <c r="B36">
        <v>6978</v>
      </c>
      <c r="C36" s="2">
        <f t="shared" si="12"/>
        <v>23.513985835694051</v>
      </c>
      <c r="D36" s="2">
        <f t="shared" si="0"/>
        <v>29.08817847025496</v>
      </c>
      <c r="E36" s="2">
        <f t="shared" si="13"/>
        <v>26.002479338842978</v>
      </c>
      <c r="F36" s="14">
        <f t="shared" si="1"/>
        <v>8.4442772733049658</v>
      </c>
      <c r="H36" s="4">
        <v>46</v>
      </c>
      <c r="I36">
        <v>4117</v>
      </c>
      <c r="J36" s="2">
        <f t="shared" si="14"/>
        <v>19.289465195246176</v>
      </c>
      <c r="K36" s="2">
        <f t="shared" si="2"/>
        <v>14.809991511035649</v>
      </c>
      <c r="L36" s="2">
        <f t="shared" si="15"/>
        <v>19.492134792426612</v>
      </c>
      <c r="M36" s="14">
        <f t="shared" si="3"/>
        <v>4.7462909374656874</v>
      </c>
      <c r="O36" s="4">
        <v>54</v>
      </c>
      <c r="P36">
        <v>4597</v>
      </c>
      <c r="Q36" s="2">
        <f t="shared" si="16"/>
        <v>104.64507680250784</v>
      </c>
      <c r="R36" s="2">
        <f t="shared" si="4"/>
        <v>19.447183385579947</v>
      </c>
      <c r="S36" s="2" t="e">
        <f t="shared" si="17"/>
        <v>#DIV/0!</v>
      </c>
      <c r="T36" s="14" t="e">
        <f t="shared" si="5"/>
        <v>#DIV/0!</v>
      </c>
      <c r="V36" s="4">
        <v>46</v>
      </c>
      <c r="W36">
        <v>12401</v>
      </c>
      <c r="X36" s="2">
        <f t="shared" si="18"/>
        <v>136.67788692175898</v>
      </c>
      <c r="Y36" s="2">
        <f t="shared" si="6"/>
        <v>135.17263706453454</v>
      </c>
      <c r="Z36" s="2">
        <f t="shared" si="19"/>
        <v>58.285853341047158</v>
      </c>
      <c r="AA36" s="14">
        <f t="shared" si="7"/>
        <v>6.8251358491179701</v>
      </c>
      <c r="AC36" s="4">
        <v>54</v>
      </c>
      <c r="AD36">
        <v>4097</v>
      </c>
      <c r="AE36" s="2">
        <f t="shared" si="20"/>
        <v>34.187434715821816</v>
      </c>
      <c r="AF36" s="2">
        <f t="shared" si="8"/>
        <v>17.062092507253798</v>
      </c>
      <c r="AG36" s="2">
        <f t="shared" si="21"/>
        <v>36.017810692375107</v>
      </c>
      <c r="AH36" s="14">
        <f t="shared" si="9"/>
        <v>6.6755572435930901</v>
      </c>
      <c r="AJ36" s="4">
        <v>46</v>
      </c>
      <c r="AK36">
        <v>5761</v>
      </c>
      <c r="AL36" s="2">
        <f t="shared" si="22"/>
        <v>39.810369675863917</v>
      </c>
      <c r="AM36" s="2">
        <f t="shared" si="10"/>
        <v>25.997736405036164</v>
      </c>
      <c r="AN36" s="2">
        <f t="shared" si="23"/>
        <v>39.085401804899007</v>
      </c>
      <c r="AO36" s="14">
        <f t="shared" si="11"/>
        <v>6.2197872685333877</v>
      </c>
    </row>
    <row r="37" spans="1:41" x14ac:dyDescent="0.25">
      <c r="A37" s="4">
        <v>52</v>
      </c>
      <c r="B37">
        <v>7027</v>
      </c>
      <c r="C37" s="2">
        <f t="shared" si="12"/>
        <v>23.718245042492917</v>
      </c>
      <c r="D37" s="2">
        <f t="shared" si="0"/>
        <v>29.292437677053826</v>
      </c>
      <c r="E37" s="2">
        <f t="shared" si="13"/>
        <v>26.206983471074381</v>
      </c>
      <c r="F37" s="14">
        <f t="shared" si="1"/>
        <v>8.6487814055363685</v>
      </c>
      <c r="H37" s="4">
        <v>48</v>
      </c>
      <c r="I37">
        <v>4165</v>
      </c>
      <c r="J37" s="2">
        <f t="shared" si="14"/>
        <v>19.489533106960952</v>
      </c>
      <c r="K37" s="2">
        <f t="shared" si="2"/>
        <v>15.010059422750425</v>
      </c>
      <c r="L37" s="2">
        <f t="shared" si="15"/>
        <v>19.691822129581382</v>
      </c>
      <c r="M37" s="14">
        <f t="shared" si="3"/>
        <v>4.9459782746204581</v>
      </c>
      <c r="O37" s="4">
        <v>52</v>
      </c>
      <c r="P37">
        <v>4643</v>
      </c>
      <c r="Q37" s="2">
        <f t="shared" si="16"/>
        <v>104.83967554858934</v>
      </c>
      <c r="R37" s="2">
        <f t="shared" si="4"/>
        <v>19.641782131661444</v>
      </c>
      <c r="S37" s="2" t="e">
        <f t="shared" si="17"/>
        <v>#DIV/0!</v>
      </c>
      <c r="T37" s="14" t="e">
        <f t="shared" si="5"/>
        <v>#DIV/0!</v>
      </c>
      <c r="V37" s="4">
        <v>48</v>
      </c>
      <c r="W37">
        <v>12446</v>
      </c>
      <c r="X37" s="2">
        <f t="shared" si="18"/>
        <v>136.86542975442603</v>
      </c>
      <c r="Y37" s="2">
        <f t="shared" si="6"/>
        <v>135.36017989720159</v>
      </c>
      <c r="Z37" s="2">
        <f t="shared" si="19"/>
        <v>58.473331645935787</v>
      </c>
      <c r="AA37" s="14">
        <f t="shared" si="7"/>
        <v>7.0126141540065987</v>
      </c>
      <c r="AC37" s="4">
        <v>52</v>
      </c>
      <c r="AD37">
        <v>4142</v>
      </c>
      <c r="AE37" s="2">
        <f t="shared" si="20"/>
        <v>34.37483870967742</v>
      </c>
      <c r="AF37" s="2">
        <f t="shared" si="8"/>
        <v>17.249496501109402</v>
      </c>
      <c r="AG37" s="2">
        <f t="shared" si="21"/>
        <v>36.205225241016649</v>
      </c>
      <c r="AH37" s="14">
        <f t="shared" si="9"/>
        <v>6.8629717922346316</v>
      </c>
      <c r="AJ37" s="4">
        <v>48</v>
      </c>
      <c r="AK37">
        <v>5806</v>
      </c>
      <c r="AL37" s="2">
        <f t="shared" si="22"/>
        <v>39.997819448165018</v>
      </c>
      <c r="AM37" s="2">
        <f t="shared" si="10"/>
        <v>26.185186177337265</v>
      </c>
      <c r="AN37" s="2">
        <f t="shared" si="23"/>
        <v>39.27278899871078</v>
      </c>
      <c r="AO37" s="14">
        <f t="shared" si="11"/>
        <v>6.4071744623451607</v>
      </c>
    </row>
    <row r="38" spans="1:41" x14ac:dyDescent="0.25">
      <c r="A38" s="4">
        <v>50</v>
      </c>
      <c r="B38">
        <v>7077</v>
      </c>
      <c r="C38" s="2">
        <f t="shared" si="12"/>
        <v>23.926672804532579</v>
      </c>
      <c r="D38" s="2">
        <f t="shared" si="0"/>
        <v>29.500865439093488</v>
      </c>
      <c r="E38" s="2">
        <f t="shared" si="13"/>
        <v>26.415661157024797</v>
      </c>
      <c r="F38" s="14">
        <f t="shared" si="1"/>
        <v>8.8574590914867848</v>
      </c>
      <c r="H38" s="4">
        <v>50</v>
      </c>
      <c r="I38">
        <v>4214</v>
      </c>
      <c r="J38" s="2">
        <f t="shared" si="14"/>
        <v>19.693769100169778</v>
      </c>
      <c r="K38" s="2">
        <f t="shared" si="2"/>
        <v>15.214295415959251</v>
      </c>
      <c r="L38" s="2">
        <f t="shared" si="15"/>
        <v>19.895669619593541</v>
      </c>
      <c r="M38" s="14">
        <f t="shared" si="3"/>
        <v>5.1498257646326167</v>
      </c>
      <c r="O38" s="4">
        <v>50</v>
      </c>
      <c r="P38">
        <v>4690</v>
      </c>
      <c r="Q38" s="2">
        <f t="shared" si="16"/>
        <v>105.03850470219436</v>
      </c>
      <c r="R38" s="2">
        <f t="shared" si="4"/>
        <v>19.840611285266462</v>
      </c>
      <c r="S38" s="2" t="e">
        <f t="shared" si="17"/>
        <v>#DIV/0!</v>
      </c>
      <c r="T38" s="14" t="e">
        <f t="shared" si="5"/>
        <v>#DIV/0!</v>
      </c>
      <c r="V38" s="4">
        <v>50</v>
      </c>
      <c r="W38">
        <v>12491</v>
      </c>
      <c r="X38" s="2">
        <f t="shared" si="18"/>
        <v>137.05297258709308</v>
      </c>
      <c r="Y38" s="2">
        <f t="shared" si="6"/>
        <v>135.54772272986864</v>
      </c>
      <c r="Z38" s="2">
        <f t="shared" si="19"/>
        <v>58.660809950824415</v>
      </c>
      <c r="AA38" s="14">
        <f t="shared" si="7"/>
        <v>7.2000924588952273</v>
      </c>
      <c r="AC38" s="4">
        <v>50</v>
      </c>
      <c r="AD38">
        <v>4187</v>
      </c>
      <c r="AE38" s="2">
        <f t="shared" si="20"/>
        <v>34.56224270353303</v>
      </c>
      <c r="AF38" s="2">
        <f t="shared" si="8"/>
        <v>17.436900494965013</v>
      </c>
      <c r="AG38" s="2">
        <f t="shared" si="21"/>
        <v>36.39263978965819</v>
      </c>
      <c r="AH38" s="14">
        <f t="shared" si="9"/>
        <v>7.0503863408761731</v>
      </c>
      <c r="AJ38" s="4">
        <v>50</v>
      </c>
      <c r="AK38">
        <v>5852</v>
      </c>
      <c r="AL38" s="2">
        <f t="shared" si="22"/>
        <v>40.189434770961697</v>
      </c>
      <c r="AM38" s="2">
        <f t="shared" si="10"/>
        <v>26.376801500133944</v>
      </c>
      <c r="AN38" s="2">
        <f t="shared" si="23"/>
        <v>39.464340352385044</v>
      </c>
      <c r="AO38" s="14">
        <f t="shared" si="11"/>
        <v>6.5987258160194244</v>
      </c>
    </row>
    <row r="39" spans="1:41" x14ac:dyDescent="0.25">
      <c r="A39" s="4">
        <v>48</v>
      </c>
      <c r="B39">
        <v>7126</v>
      </c>
      <c r="C39" s="2">
        <f t="shared" si="12"/>
        <v>24.130932011331442</v>
      </c>
      <c r="D39" s="2">
        <f t="shared" si="0"/>
        <v>29.705124645892347</v>
      </c>
      <c r="E39" s="2">
        <f t="shared" si="13"/>
        <v>26.6201652892562</v>
      </c>
      <c r="F39" s="14">
        <f t="shared" si="1"/>
        <v>9.0619632237181875</v>
      </c>
      <c r="H39" s="4">
        <v>52</v>
      </c>
      <c r="I39">
        <v>4262</v>
      </c>
      <c r="J39" s="2">
        <f t="shared" si="14"/>
        <v>19.893837011884546</v>
      </c>
      <c r="K39" s="2">
        <f t="shared" si="2"/>
        <v>15.414363327674019</v>
      </c>
      <c r="L39" s="2">
        <f t="shared" si="15"/>
        <v>20.095356956748304</v>
      </c>
      <c r="M39" s="14">
        <f t="shared" si="3"/>
        <v>5.3495131017873803</v>
      </c>
      <c r="O39" s="4">
        <v>48</v>
      </c>
      <c r="P39">
        <v>4735</v>
      </c>
      <c r="Q39" s="2">
        <f t="shared" si="16"/>
        <v>105.22887304075235</v>
      </c>
      <c r="R39" s="2">
        <f t="shared" si="4"/>
        <v>20.03097962382445</v>
      </c>
      <c r="S39" s="2" t="e">
        <f t="shared" si="17"/>
        <v>#DIV/0!</v>
      </c>
      <c r="T39" s="14" t="e">
        <f t="shared" si="5"/>
        <v>#DIV/0!</v>
      </c>
      <c r="V39" s="4">
        <v>52</v>
      </c>
      <c r="W39">
        <v>12536</v>
      </c>
      <c r="X39" s="2">
        <f t="shared" si="18"/>
        <v>137.24051541976013</v>
      </c>
      <c r="Y39" s="2">
        <f t="shared" si="6"/>
        <v>135.73526556253569</v>
      </c>
      <c r="Z39" s="2">
        <f t="shared" si="19"/>
        <v>58.848288255713044</v>
      </c>
      <c r="AA39" s="14">
        <f t="shared" si="7"/>
        <v>7.3875707637838559</v>
      </c>
      <c r="AC39" s="4">
        <v>48</v>
      </c>
      <c r="AD39">
        <v>4230</v>
      </c>
      <c r="AE39" s="2">
        <f t="shared" si="20"/>
        <v>34.741317630995049</v>
      </c>
      <c r="AF39" s="2">
        <f t="shared" si="8"/>
        <v>17.615975422427031</v>
      </c>
      <c r="AG39" s="2">
        <f t="shared" si="21"/>
        <v>36.571724802804553</v>
      </c>
      <c r="AH39" s="14">
        <f t="shared" si="9"/>
        <v>7.2294713540225359</v>
      </c>
      <c r="AJ39" s="4">
        <v>52</v>
      </c>
      <c r="AK39">
        <v>5898</v>
      </c>
      <c r="AL39" s="2">
        <f t="shared" si="22"/>
        <v>40.381050093758375</v>
      </c>
      <c r="AM39" s="2">
        <f t="shared" si="10"/>
        <v>26.568416822930622</v>
      </c>
      <c r="AN39" s="2">
        <f t="shared" si="23"/>
        <v>39.6558917060593</v>
      </c>
      <c r="AO39" s="14">
        <f t="shared" si="11"/>
        <v>6.790277169693681</v>
      </c>
    </row>
    <row r="40" spans="1:41" x14ac:dyDescent="0.25">
      <c r="A40" s="4">
        <v>46</v>
      </c>
      <c r="B40">
        <v>7175</v>
      </c>
      <c r="C40" s="2">
        <f t="shared" si="12"/>
        <v>24.335191218130312</v>
      </c>
      <c r="D40" s="2">
        <f t="shared" si="0"/>
        <v>29.909383852691221</v>
      </c>
      <c r="E40" s="2">
        <f t="shared" si="13"/>
        <v>26.824669421487606</v>
      </c>
      <c r="F40" s="14">
        <f t="shared" si="1"/>
        <v>9.2664673559495938</v>
      </c>
      <c r="H40" s="4">
        <v>54</v>
      </c>
      <c r="I40">
        <v>4310</v>
      </c>
      <c r="J40" s="2">
        <f t="shared" si="14"/>
        <v>20.093904923599318</v>
      </c>
      <c r="K40" s="2">
        <f t="shared" si="2"/>
        <v>15.614431239388791</v>
      </c>
      <c r="L40" s="2">
        <f t="shared" si="15"/>
        <v>20.295044293903075</v>
      </c>
      <c r="M40" s="14">
        <f t="shared" si="3"/>
        <v>5.549200438942151</v>
      </c>
      <c r="O40" s="4">
        <v>46</v>
      </c>
      <c r="P40">
        <v>4781</v>
      </c>
      <c r="Q40" s="2">
        <f t="shared" si="16"/>
        <v>105.42347178683386</v>
      </c>
      <c r="R40" s="2">
        <f t="shared" si="4"/>
        <v>20.225578369905961</v>
      </c>
      <c r="S40" s="2" t="e">
        <f t="shared" si="17"/>
        <v>#DIV/0!</v>
      </c>
      <c r="T40" s="14" t="e">
        <f t="shared" si="5"/>
        <v>#DIV/0!</v>
      </c>
      <c r="V40" s="4">
        <v>54</v>
      </c>
      <c r="W40">
        <v>12581</v>
      </c>
      <c r="X40" s="2">
        <f t="shared" si="18"/>
        <v>137.42805825242718</v>
      </c>
      <c r="Y40" s="2">
        <f t="shared" si="6"/>
        <v>135.92280839520274</v>
      </c>
      <c r="Z40" s="2">
        <f t="shared" si="19"/>
        <v>59.035766560601672</v>
      </c>
      <c r="AA40" s="14">
        <f t="shared" si="7"/>
        <v>7.5750490686724845</v>
      </c>
      <c r="AC40" s="4">
        <v>46</v>
      </c>
      <c r="AD40">
        <v>4274</v>
      </c>
      <c r="AE40" s="2">
        <f t="shared" si="20"/>
        <v>34.924557091653867</v>
      </c>
      <c r="AF40" s="2">
        <f t="shared" si="8"/>
        <v>17.799214883085849</v>
      </c>
      <c r="AG40" s="2">
        <f t="shared" si="21"/>
        <v>36.754974583698512</v>
      </c>
      <c r="AH40" s="14">
        <f t="shared" si="9"/>
        <v>7.4127211349164952</v>
      </c>
      <c r="AJ40" s="4">
        <v>54</v>
      </c>
      <c r="AK40">
        <v>5944</v>
      </c>
      <c r="AL40" s="2">
        <f t="shared" si="22"/>
        <v>40.572665416555054</v>
      </c>
      <c r="AM40" s="2">
        <f t="shared" si="10"/>
        <v>26.760032145727301</v>
      </c>
      <c r="AN40" s="2">
        <f t="shared" si="23"/>
        <v>39.847443059733564</v>
      </c>
      <c r="AO40" s="14">
        <f t="shared" si="11"/>
        <v>6.9818285233679447</v>
      </c>
    </row>
    <row r="41" spans="1:41" x14ac:dyDescent="0.25">
      <c r="A41" s="4">
        <v>44</v>
      </c>
      <c r="B41">
        <v>7224</v>
      </c>
      <c r="C41" s="2">
        <f t="shared" si="12"/>
        <v>24.539450424929178</v>
      </c>
      <c r="D41" s="2">
        <f t="shared" si="0"/>
        <v>30.113643059490087</v>
      </c>
      <c r="E41" s="2">
        <f t="shared" si="13"/>
        <v>27.029173553719012</v>
      </c>
      <c r="F41" s="14">
        <f t="shared" si="1"/>
        <v>9.4709714881810001</v>
      </c>
      <c r="H41" s="4">
        <v>56</v>
      </c>
      <c r="I41">
        <v>4358</v>
      </c>
      <c r="J41" s="2">
        <f t="shared" si="14"/>
        <v>20.29397283531409</v>
      </c>
      <c r="K41" s="2">
        <f t="shared" si="2"/>
        <v>15.814499151103563</v>
      </c>
      <c r="L41" s="2">
        <f t="shared" si="15"/>
        <v>20.494731631057846</v>
      </c>
      <c r="M41" s="14">
        <f t="shared" si="3"/>
        <v>5.7488877760969217</v>
      </c>
      <c r="O41" s="4">
        <v>44</v>
      </c>
      <c r="P41">
        <v>4826</v>
      </c>
      <c r="Q41" s="2">
        <f t="shared" si="16"/>
        <v>105.61384012539185</v>
      </c>
      <c r="R41" s="2">
        <f t="shared" si="4"/>
        <v>20.415946708463949</v>
      </c>
      <c r="S41" s="2" t="e">
        <f t="shared" si="17"/>
        <v>#DIV/0!</v>
      </c>
      <c r="T41" s="14" t="e">
        <f t="shared" si="5"/>
        <v>#DIV/0!</v>
      </c>
      <c r="V41" s="4">
        <v>56</v>
      </c>
      <c r="W41">
        <v>12626</v>
      </c>
      <c r="X41" s="2">
        <f t="shared" si="18"/>
        <v>137.61560108509423</v>
      </c>
      <c r="Y41" s="2">
        <f t="shared" si="6"/>
        <v>136.11035122786978</v>
      </c>
      <c r="Z41" s="2">
        <f t="shared" si="19"/>
        <v>59.223244865490315</v>
      </c>
      <c r="AA41" s="14">
        <f t="shared" si="7"/>
        <v>7.7625273735611273</v>
      </c>
      <c r="AC41" s="4">
        <v>44</v>
      </c>
      <c r="AD41">
        <v>4317</v>
      </c>
      <c r="AE41" s="2">
        <f t="shared" si="20"/>
        <v>35.103632019115892</v>
      </c>
      <c r="AF41" s="2">
        <f t="shared" si="8"/>
        <v>17.978289810547874</v>
      </c>
      <c r="AG41" s="2">
        <f t="shared" si="21"/>
        <v>36.934059596844875</v>
      </c>
      <c r="AH41" s="14">
        <f t="shared" si="9"/>
        <v>7.591806148062858</v>
      </c>
      <c r="AJ41" s="4">
        <v>56</v>
      </c>
      <c r="AK41">
        <v>5990</v>
      </c>
      <c r="AL41" s="2">
        <f t="shared" si="22"/>
        <v>40.764280739351733</v>
      </c>
      <c r="AM41" s="2">
        <f t="shared" si="10"/>
        <v>26.95164746852398</v>
      </c>
      <c r="AN41" s="2">
        <f t="shared" si="23"/>
        <v>40.038994413407821</v>
      </c>
      <c r="AO41" s="14">
        <f t="shared" si="11"/>
        <v>7.1733798770422013</v>
      </c>
    </row>
    <row r="42" spans="1:41" x14ac:dyDescent="0.25">
      <c r="A42" s="4">
        <v>42</v>
      </c>
      <c r="B42">
        <v>7274</v>
      </c>
      <c r="C42" s="2">
        <f t="shared" si="12"/>
        <v>24.747878186968837</v>
      </c>
      <c r="D42" s="2">
        <f t="shared" si="0"/>
        <v>30.322070821529742</v>
      </c>
      <c r="E42" s="2">
        <f t="shared" si="13"/>
        <v>27.237851239669425</v>
      </c>
      <c r="F42" s="14">
        <f t="shared" si="1"/>
        <v>9.6796491741314128</v>
      </c>
      <c r="H42" s="4">
        <v>58</v>
      </c>
      <c r="I42">
        <v>4406</v>
      </c>
      <c r="J42" s="2">
        <f t="shared" si="14"/>
        <v>20.494040747028858</v>
      </c>
      <c r="K42" s="2">
        <f t="shared" si="2"/>
        <v>16.01456706281833</v>
      </c>
      <c r="L42" s="2">
        <f t="shared" si="15"/>
        <v>20.694418968212609</v>
      </c>
      <c r="M42" s="14">
        <f t="shared" si="3"/>
        <v>5.9485751132516853</v>
      </c>
      <c r="O42" s="4">
        <v>42</v>
      </c>
      <c r="P42">
        <v>4872</v>
      </c>
      <c r="Q42" s="2">
        <f t="shared" si="16"/>
        <v>105.80843887147336</v>
      </c>
      <c r="R42" s="2">
        <f t="shared" si="4"/>
        <v>20.610545454545459</v>
      </c>
      <c r="S42" s="2" t="e">
        <f t="shared" si="17"/>
        <v>#DIV/0!</v>
      </c>
      <c r="T42" s="14" t="e">
        <f t="shared" si="5"/>
        <v>#DIV/0!</v>
      </c>
      <c r="V42" s="4">
        <v>58</v>
      </c>
      <c r="W42">
        <v>12671</v>
      </c>
      <c r="X42" s="2">
        <f t="shared" si="18"/>
        <v>137.80314391776128</v>
      </c>
      <c r="Y42" s="2">
        <f t="shared" si="6"/>
        <v>136.29789406053683</v>
      </c>
      <c r="Z42" s="2">
        <f t="shared" si="19"/>
        <v>59.410723170378944</v>
      </c>
      <c r="AA42" s="14">
        <f t="shared" si="7"/>
        <v>7.9500056784497559</v>
      </c>
      <c r="AC42" s="4">
        <v>42</v>
      </c>
      <c r="AD42">
        <v>4361</v>
      </c>
      <c r="AE42" s="2">
        <f t="shared" si="20"/>
        <v>35.286871479774703</v>
      </c>
      <c r="AF42" s="2">
        <f t="shared" si="8"/>
        <v>18.161529271206685</v>
      </c>
      <c r="AG42" s="2">
        <f t="shared" si="21"/>
        <v>37.11730937773882</v>
      </c>
      <c r="AH42" s="14">
        <f t="shared" si="9"/>
        <v>7.7750559289568031</v>
      </c>
      <c r="AJ42" s="4">
        <v>58</v>
      </c>
      <c r="AK42">
        <v>6037</v>
      </c>
      <c r="AL42" s="2">
        <f t="shared" si="22"/>
        <v>40.96006161264399</v>
      </c>
      <c r="AM42" s="2">
        <f t="shared" si="10"/>
        <v>27.147428341816237</v>
      </c>
      <c r="AN42" s="2">
        <f t="shared" si="23"/>
        <v>40.234709926944561</v>
      </c>
      <c r="AO42" s="14">
        <f t="shared" si="11"/>
        <v>7.3690953905789414</v>
      </c>
    </row>
    <row r="43" spans="1:41" x14ac:dyDescent="0.25">
      <c r="A43" s="4">
        <v>40</v>
      </c>
      <c r="B43">
        <v>7323</v>
      </c>
      <c r="C43" s="2">
        <f t="shared" si="12"/>
        <v>24.952137393767707</v>
      </c>
      <c r="D43" s="2">
        <f t="shared" si="0"/>
        <v>30.526330028328616</v>
      </c>
      <c r="E43" s="2">
        <f t="shared" si="13"/>
        <v>27.442355371900831</v>
      </c>
      <c r="F43" s="14">
        <f t="shared" si="1"/>
        <v>9.8841533063628191</v>
      </c>
      <c r="H43" s="4">
        <v>60</v>
      </c>
      <c r="I43">
        <v>4455</v>
      </c>
      <c r="J43" s="2">
        <f t="shared" si="14"/>
        <v>20.698276740237691</v>
      </c>
      <c r="K43" s="2">
        <f t="shared" si="2"/>
        <v>16.218803056027163</v>
      </c>
      <c r="L43" s="2">
        <f t="shared" si="15"/>
        <v>20.898266458224775</v>
      </c>
      <c r="M43" s="14">
        <f t="shared" si="3"/>
        <v>6.1524226032638509</v>
      </c>
      <c r="O43" s="4">
        <v>40</v>
      </c>
      <c r="P43">
        <v>4918</v>
      </c>
      <c r="Q43" s="2">
        <f t="shared" si="16"/>
        <v>106.00303761755487</v>
      </c>
      <c r="R43" s="2">
        <f t="shared" si="4"/>
        <v>20.80514420062697</v>
      </c>
      <c r="S43" s="2" t="e">
        <f t="shared" si="17"/>
        <v>#DIV/0!</v>
      </c>
      <c r="T43" s="14" t="e">
        <f t="shared" si="5"/>
        <v>#DIV/0!</v>
      </c>
      <c r="V43" s="4">
        <v>60</v>
      </c>
      <c r="W43">
        <v>12716</v>
      </c>
      <c r="X43" s="2">
        <f t="shared" si="18"/>
        <v>137.99068675042832</v>
      </c>
      <c r="Y43" s="2">
        <f t="shared" si="6"/>
        <v>136.48543689320388</v>
      </c>
      <c r="Z43" s="2">
        <f t="shared" si="19"/>
        <v>59.598201475267572</v>
      </c>
      <c r="AA43" s="14">
        <f t="shared" si="7"/>
        <v>8.1374839833383845</v>
      </c>
      <c r="AC43" s="4">
        <v>40</v>
      </c>
      <c r="AD43">
        <v>4404</v>
      </c>
      <c r="AE43" s="2">
        <f t="shared" si="20"/>
        <v>35.465946407236729</v>
      </c>
      <c r="AF43" s="2">
        <f t="shared" si="8"/>
        <v>18.340604198668711</v>
      </c>
      <c r="AG43" s="2">
        <f t="shared" si="21"/>
        <v>37.296394390885183</v>
      </c>
      <c r="AH43" s="14">
        <f t="shared" si="9"/>
        <v>7.9541409421031659</v>
      </c>
      <c r="AJ43" s="4">
        <v>60</v>
      </c>
      <c r="AK43">
        <v>6083</v>
      </c>
      <c r="AL43" s="2">
        <f t="shared" si="22"/>
        <v>41.151676935440669</v>
      </c>
      <c r="AM43" s="2">
        <f t="shared" si="10"/>
        <v>27.339043664612916</v>
      </c>
      <c r="AN43" s="2">
        <f t="shared" si="23"/>
        <v>40.426261280618817</v>
      </c>
      <c r="AO43" s="14">
        <f t="shared" si="11"/>
        <v>7.5606467442531979</v>
      </c>
    </row>
    <row r="44" spans="1:41" x14ac:dyDescent="0.25">
      <c r="A44" s="4">
        <v>38</v>
      </c>
      <c r="B44">
        <v>7372</v>
      </c>
      <c r="C44" s="2">
        <f t="shared" si="12"/>
        <v>25.15639660056657</v>
      </c>
      <c r="D44" s="2">
        <f t="shared" ref="D44:D75" si="24">C44-C$6+E$6</f>
        <v>30.730589235127475</v>
      </c>
      <c r="E44" s="2">
        <f t="shared" si="13"/>
        <v>27.646859504132234</v>
      </c>
      <c r="F44" s="14">
        <f t="shared" ref="F44:F75" si="25">E44-C$9+E$9</f>
        <v>10.088657438594222</v>
      </c>
      <c r="H44" s="4">
        <v>62</v>
      </c>
      <c r="I44">
        <v>4503</v>
      </c>
      <c r="J44" s="2">
        <f t="shared" si="14"/>
        <v>20.89834465195246</v>
      </c>
      <c r="K44" s="2">
        <f t="shared" ref="K44:K75" si="26">J44-J$6+L$6</f>
        <v>16.418870967741931</v>
      </c>
      <c r="L44" s="2">
        <f t="shared" si="15"/>
        <v>21.097953795379539</v>
      </c>
      <c r="M44" s="14">
        <f t="shared" ref="M44:M75" si="27">L44-J$9+L$9</f>
        <v>6.3521099404186145</v>
      </c>
      <c r="O44" s="4">
        <v>38</v>
      </c>
      <c r="P44">
        <v>4963</v>
      </c>
      <c r="Q44" s="2">
        <f t="shared" si="16"/>
        <v>106.19340595611285</v>
      </c>
      <c r="R44" s="2">
        <f t="shared" ref="R44:R75" si="28">Q44-Q$6+S$6</f>
        <v>20.995512539184958</v>
      </c>
      <c r="S44" s="2" t="e">
        <f t="shared" si="17"/>
        <v>#DIV/0!</v>
      </c>
      <c r="T44" s="14" t="e">
        <f t="shared" ref="T44:T75" si="29">S44-Q$9+S$9</f>
        <v>#DIV/0!</v>
      </c>
      <c r="V44" s="4">
        <v>62</v>
      </c>
      <c r="W44">
        <v>12761</v>
      </c>
      <c r="X44" s="2">
        <f t="shared" si="18"/>
        <v>138.17822958309537</v>
      </c>
      <c r="Y44" s="2">
        <f t="shared" ref="Y44:Y75" si="30">X44-X$6+Z$6</f>
        <v>136.67297972587093</v>
      </c>
      <c r="Z44" s="2">
        <f t="shared" si="19"/>
        <v>59.785679780156201</v>
      </c>
      <c r="AA44" s="14">
        <f t="shared" ref="AA44:AA75" si="31">Z44-X$9+Z$9</f>
        <v>8.3249622882270131</v>
      </c>
      <c r="AC44" s="4">
        <v>38</v>
      </c>
      <c r="AD44">
        <v>4448</v>
      </c>
      <c r="AE44" s="2">
        <f t="shared" si="20"/>
        <v>35.649185867895547</v>
      </c>
      <c r="AF44" s="2">
        <f t="shared" ref="AF44:AF75" si="32">AE44-AE$6+AG$6</f>
        <v>18.523843659327529</v>
      </c>
      <c r="AG44" s="2">
        <f t="shared" si="21"/>
        <v>37.479644171779142</v>
      </c>
      <c r="AH44" s="14">
        <f t="shared" ref="AH44:AH75" si="33">AG44-AE$9+AG$9</f>
        <v>8.1373907229971252</v>
      </c>
      <c r="AJ44" s="4">
        <v>62</v>
      </c>
      <c r="AK44">
        <v>6129</v>
      </c>
      <c r="AL44" s="2">
        <f t="shared" si="22"/>
        <v>41.343292258237348</v>
      </c>
      <c r="AM44" s="2">
        <f t="shared" ref="AM44:AM75" si="34">AL44-AL$6+AN$6</f>
        <v>27.530658987409595</v>
      </c>
      <c r="AN44" s="2">
        <f t="shared" si="23"/>
        <v>40.617812634293081</v>
      </c>
      <c r="AO44" s="14">
        <f t="shared" ref="AO44:AO75" si="35">AN44-AL$9+AN$9</f>
        <v>7.7521980979274616</v>
      </c>
    </row>
    <row r="45" spans="1:41" x14ac:dyDescent="0.25">
      <c r="A45" s="4">
        <v>36</v>
      </c>
      <c r="B45">
        <v>7421</v>
      </c>
      <c r="C45" s="2">
        <f t="shared" si="12"/>
        <v>25.360655807365436</v>
      </c>
      <c r="D45" s="2">
        <f t="shared" si="24"/>
        <v>30.934848441926341</v>
      </c>
      <c r="E45" s="2">
        <f t="shared" si="13"/>
        <v>27.851363636363637</v>
      </c>
      <c r="F45" s="14">
        <f t="shared" si="25"/>
        <v>10.293161570825625</v>
      </c>
      <c r="H45" s="4">
        <v>64</v>
      </c>
      <c r="I45">
        <v>4551</v>
      </c>
      <c r="J45" s="2">
        <f t="shared" si="14"/>
        <v>21.098412563667228</v>
      </c>
      <c r="K45" s="2">
        <f t="shared" si="26"/>
        <v>16.618938879456699</v>
      </c>
      <c r="L45" s="2">
        <f t="shared" si="15"/>
        <v>21.297641132534309</v>
      </c>
      <c r="M45" s="14">
        <f t="shared" si="27"/>
        <v>6.5517972775733853</v>
      </c>
      <c r="O45" s="4">
        <v>36</v>
      </c>
      <c r="P45">
        <v>5009</v>
      </c>
      <c r="Q45" s="2">
        <f t="shared" si="16"/>
        <v>106.38800470219437</v>
      </c>
      <c r="R45" s="2">
        <f t="shared" si="28"/>
        <v>21.190111285266468</v>
      </c>
      <c r="S45" s="2" t="e">
        <f t="shared" si="17"/>
        <v>#DIV/0!</v>
      </c>
      <c r="T45" s="14" t="e">
        <f t="shared" si="29"/>
        <v>#DIV/0!</v>
      </c>
      <c r="V45" s="4">
        <v>64</v>
      </c>
      <c r="W45">
        <v>12806</v>
      </c>
      <c r="X45" s="2">
        <f t="shared" si="18"/>
        <v>138.36577241576242</v>
      </c>
      <c r="Y45" s="2">
        <f t="shared" si="30"/>
        <v>136.86052255853798</v>
      </c>
      <c r="Z45" s="2">
        <f t="shared" si="19"/>
        <v>59.97315808504483</v>
      </c>
      <c r="AA45" s="14">
        <f t="shared" si="31"/>
        <v>8.5124405931156417</v>
      </c>
      <c r="AC45" s="4">
        <v>36</v>
      </c>
      <c r="AD45">
        <v>4491</v>
      </c>
      <c r="AE45" s="2">
        <f t="shared" si="20"/>
        <v>35.828260795357572</v>
      </c>
      <c r="AF45" s="2">
        <f t="shared" si="32"/>
        <v>18.702918586789554</v>
      </c>
      <c r="AG45" s="2">
        <f t="shared" si="21"/>
        <v>37.658729184925505</v>
      </c>
      <c r="AH45" s="14">
        <f t="shared" si="33"/>
        <v>8.316475736143488</v>
      </c>
      <c r="AJ45" s="4">
        <v>64</v>
      </c>
      <c r="AK45">
        <v>6176</v>
      </c>
      <c r="AL45" s="2">
        <f t="shared" si="22"/>
        <v>41.539073131529605</v>
      </c>
      <c r="AM45" s="2">
        <f t="shared" si="34"/>
        <v>27.726439860701852</v>
      </c>
      <c r="AN45" s="2">
        <f t="shared" si="23"/>
        <v>40.813528147829828</v>
      </c>
      <c r="AO45" s="14">
        <f t="shared" si="35"/>
        <v>7.9479136114642088</v>
      </c>
    </row>
    <row r="46" spans="1:41" x14ac:dyDescent="0.25">
      <c r="A46" s="4">
        <v>34</v>
      </c>
      <c r="B46">
        <v>7471</v>
      </c>
      <c r="C46" s="2">
        <f t="shared" si="12"/>
        <v>25.569083569405098</v>
      </c>
      <c r="D46" s="2">
        <f t="shared" si="24"/>
        <v>31.143276203966003</v>
      </c>
      <c r="E46" s="2">
        <f t="shared" si="13"/>
        <v>28.060041322314049</v>
      </c>
      <c r="F46" s="14">
        <f t="shared" si="25"/>
        <v>10.501839256776037</v>
      </c>
      <c r="H46" s="4">
        <v>66</v>
      </c>
      <c r="I46">
        <v>4599</v>
      </c>
      <c r="J46" s="2">
        <f t="shared" si="14"/>
        <v>21.298480475382</v>
      </c>
      <c r="K46" s="2">
        <f t="shared" si="26"/>
        <v>16.819006791171475</v>
      </c>
      <c r="L46" s="2">
        <f t="shared" si="15"/>
        <v>21.49732846968908</v>
      </c>
      <c r="M46" s="14">
        <f t="shared" si="27"/>
        <v>6.751484614728156</v>
      </c>
      <c r="O46" s="4">
        <v>34</v>
      </c>
      <c r="P46">
        <v>5054</v>
      </c>
      <c r="Q46" s="2">
        <f t="shared" si="16"/>
        <v>106.57837304075235</v>
      </c>
      <c r="R46" s="2">
        <f t="shared" si="28"/>
        <v>21.380479623824456</v>
      </c>
      <c r="S46" s="2" t="e">
        <f t="shared" si="17"/>
        <v>#DIV/0!</v>
      </c>
      <c r="T46" s="14" t="e">
        <f t="shared" si="29"/>
        <v>#DIV/0!</v>
      </c>
      <c r="V46" s="4">
        <v>66</v>
      </c>
      <c r="W46">
        <v>12851</v>
      </c>
      <c r="X46" s="2">
        <f t="shared" si="18"/>
        <v>138.55331524842947</v>
      </c>
      <c r="Y46" s="2">
        <f t="shared" si="30"/>
        <v>137.04806539120503</v>
      </c>
      <c r="Z46" s="2">
        <f t="shared" si="19"/>
        <v>60.160636389933472</v>
      </c>
      <c r="AA46" s="14">
        <f t="shared" si="31"/>
        <v>8.6999188980042845</v>
      </c>
      <c r="AC46" s="4">
        <v>34</v>
      </c>
      <c r="AD46">
        <v>4535</v>
      </c>
      <c r="AE46" s="2">
        <f t="shared" si="20"/>
        <v>36.01150025601639</v>
      </c>
      <c r="AF46" s="2">
        <f t="shared" si="32"/>
        <v>18.886158047448372</v>
      </c>
      <c r="AG46" s="2">
        <f t="shared" si="21"/>
        <v>37.84197896581945</v>
      </c>
      <c r="AH46" s="14">
        <f t="shared" si="33"/>
        <v>8.4997255170374331</v>
      </c>
      <c r="AJ46" s="4">
        <v>66</v>
      </c>
      <c r="AK46">
        <v>6222</v>
      </c>
      <c r="AL46" s="2">
        <f t="shared" si="22"/>
        <v>41.730688454326284</v>
      </c>
      <c r="AM46" s="2">
        <f t="shared" si="34"/>
        <v>27.918055183498531</v>
      </c>
      <c r="AN46" s="2">
        <f t="shared" si="23"/>
        <v>41.005079501504085</v>
      </c>
      <c r="AO46" s="14">
        <f t="shared" si="35"/>
        <v>8.1394649651384654</v>
      </c>
    </row>
    <row r="47" spans="1:41" x14ac:dyDescent="0.25">
      <c r="A47" s="4">
        <v>32</v>
      </c>
      <c r="B47">
        <v>7520</v>
      </c>
      <c r="C47" s="2">
        <f t="shared" si="12"/>
        <v>25.773342776203965</v>
      </c>
      <c r="D47" s="2">
        <f t="shared" si="24"/>
        <v>31.34753541076487</v>
      </c>
      <c r="E47" s="2">
        <f t="shared" si="13"/>
        <v>28.264545454545456</v>
      </c>
      <c r="F47" s="14">
        <f t="shared" si="25"/>
        <v>10.706343389007444</v>
      </c>
      <c r="H47" s="4">
        <v>68</v>
      </c>
      <c r="I47">
        <v>4648</v>
      </c>
      <c r="J47" s="2">
        <f t="shared" si="14"/>
        <v>21.50271646859083</v>
      </c>
      <c r="K47" s="2">
        <f t="shared" si="26"/>
        <v>17.023242784380301</v>
      </c>
      <c r="L47" s="2">
        <f t="shared" si="15"/>
        <v>21.701175959701231</v>
      </c>
      <c r="M47" s="14">
        <f t="shared" si="27"/>
        <v>6.9553321047403074</v>
      </c>
      <c r="O47" s="4">
        <v>32</v>
      </c>
      <c r="P47">
        <v>5100</v>
      </c>
      <c r="Q47" s="2">
        <f t="shared" si="16"/>
        <v>106.77297178683386</v>
      </c>
      <c r="R47" s="2">
        <f t="shared" si="28"/>
        <v>21.575078369905967</v>
      </c>
      <c r="S47" s="2" t="e">
        <f t="shared" si="17"/>
        <v>#DIV/0!</v>
      </c>
      <c r="T47" s="14" t="e">
        <f t="shared" si="29"/>
        <v>#DIV/0!</v>
      </c>
      <c r="V47" s="4">
        <v>68</v>
      </c>
      <c r="W47">
        <v>12896</v>
      </c>
      <c r="X47" s="2">
        <f t="shared" si="18"/>
        <v>138.74085808109652</v>
      </c>
      <c r="Y47" s="2">
        <f t="shared" si="30"/>
        <v>137.23560822387208</v>
      </c>
      <c r="Z47" s="2">
        <f t="shared" si="19"/>
        <v>60.348114694822101</v>
      </c>
      <c r="AA47" s="14">
        <f t="shared" si="31"/>
        <v>8.8873972028929131</v>
      </c>
      <c r="AC47" s="4">
        <v>32</v>
      </c>
      <c r="AD47">
        <v>4578</v>
      </c>
      <c r="AE47" s="2">
        <f t="shared" si="20"/>
        <v>36.190575183478408</v>
      </c>
      <c r="AF47" s="2">
        <f t="shared" si="32"/>
        <v>19.065232974910391</v>
      </c>
      <c r="AG47" s="2">
        <f t="shared" si="21"/>
        <v>38.02106397896582</v>
      </c>
      <c r="AH47" s="14">
        <f t="shared" si="33"/>
        <v>8.678810530183803</v>
      </c>
      <c r="AJ47" s="4">
        <v>68</v>
      </c>
      <c r="AK47">
        <v>6268</v>
      </c>
      <c r="AL47" s="2">
        <f t="shared" si="22"/>
        <v>41.922303777122963</v>
      </c>
      <c r="AM47" s="2">
        <f t="shared" si="34"/>
        <v>28.10967050629521</v>
      </c>
      <c r="AN47" s="2">
        <f t="shared" si="23"/>
        <v>41.196630855178341</v>
      </c>
      <c r="AO47" s="14">
        <f t="shared" si="35"/>
        <v>8.331016318812722</v>
      </c>
    </row>
    <row r="48" spans="1:41" x14ac:dyDescent="0.25">
      <c r="A48" s="4">
        <v>30</v>
      </c>
      <c r="B48">
        <v>7569</v>
      </c>
      <c r="C48" s="2">
        <f t="shared" si="12"/>
        <v>25.977601983002835</v>
      </c>
      <c r="D48" s="2">
        <f t="shared" si="24"/>
        <v>31.551794617563743</v>
      </c>
      <c r="E48" s="2">
        <f t="shared" si="13"/>
        <v>28.469049586776862</v>
      </c>
      <c r="F48" s="14">
        <f t="shared" si="25"/>
        <v>10.91084752123885</v>
      </c>
      <c r="H48" s="4">
        <v>70</v>
      </c>
      <c r="I48">
        <v>4696</v>
      </c>
      <c r="J48" s="2">
        <f t="shared" si="14"/>
        <v>21.702784380305598</v>
      </c>
      <c r="K48" s="2">
        <f t="shared" si="26"/>
        <v>17.223310696095069</v>
      </c>
      <c r="L48" s="2">
        <f t="shared" si="15"/>
        <v>21.900863296856002</v>
      </c>
      <c r="M48" s="14">
        <f t="shared" si="27"/>
        <v>7.1550194418950781</v>
      </c>
      <c r="O48" s="4">
        <v>30</v>
      </c>
      <c r="P48">
        <v>5146</v>
      </c>
      <c r="Q48" s="2">
        <f t="shared" si="16"/>
        <v>106.96757053291536</v>
      </c>
      <c r="R48" s="2">
        <f t="shared" si="28"/>
        <v>21.769677115987463</v>
      </c>
      <c r="S48" s="2" t="e">
        <f t="shared" si="17"/>
        <v>#DIV/0!</v>
      </c>
      <c r="T48" s="14" t="e">
        <f t="shared" si="29"/>
        <v>#DIV/0!</v>
      </c>
      <c r="V48" s="4">
        <v>70</v>
      </c>
      <c r="W48">
        <v>12941</v>
      </c>
      <c r="X48" s="2">
        <f t="shared" si="18"/>
        <v>138.92840091376354</v>
      </c>
      <c r="Y48" s="2">
        <f t="shared" si="30"/>
        <v>137.4231510565391</v>
      </c>
      <c r="Z48" s="2">
        <f t="shared" si="19"/>
        <v>60.53559299971073</v>
      </c>
      <c r="AA48" s="14">
        <f t="shared" si="31"/>
        <v>9.0748755077815417</v>
      </c>
      <c r="AC48" s="4">
        <v>30</v>
      </c>
      <c r="AD48">
        <v>4622</v>
      </c>
      <c r="AE48" s="2">
        <f t="shared" si="20"/>
        <v>36.373814644137227</v>
      </c>
      <c r="AF48" s="2">
        <f t="shared" si="32"/>
        <v>19.248472435569209</v>
      </c>
      <c r="AG48" s="2">
        <f t="shared" si="21"/>
        <v>38.204313759859772</v>
      </c>
      <c r="AH48" s="14">
        <f t="shared" si="33"/>
        <v>8.8620603110777552</v>
      </c>
      <c r="AJ48" s="4">
        <v>70</v>
      </c>
      <c r="AK48">
        <v>6315</v>
      </c>
      <c r="AL48" s="2">
        <f t="shared" si="22"/>
        <v>42.118084650415213</v>
      </c>
      <c r="AM48" s="2">
        <f t="shared" si="34"/>
        <v>28.30545137958746</v>
      </c>
      <c r="AN48" s="2">
        <f t="shared" si="23"/>
        <v>41.392346368715081</v>
      </c>
      <c r="AO48" s="14">
        <f t="shared" si="35"/>
        <v>8.5267318323494621</v>
      </c>
    </row>
    <row r="49" spans="1:41" x14ac:dyDescent="0.25">
      <c r="A49" s="4">
        <v>28</v>
      </c>
      <c r="B49">
        <v>7619</v>
      </c>
      <c r="C49" s="2">
        <f t="shared" si="12"/>
        <v>26.186029745042493</v>
      </c>
      <c r="D49" s="2">
        <f t="shared" si="24"/>
        <v>31.760222379603398</v>
      </c>
      <c r="E49" s="2">
        <f t="shared" si="13"/>
        <v>28.677727272727275</v>
      </c>
      <c r="F49" s="14">
        <f t="shared" si="25"/>
        <v>11.119525207189263</v>
      </c>
      <c r="H49" s="4">
        <v>72</v>
      </c>
      <c r="I49">
        <v>4744</v>
      </c>
      <c r="J49" s="2">
        <f t="shared" si="14"/>
        <v>21.902852292020373</v>
      </c>
      <c r="K49" s="2">
        <f t="shared" si="26"/>
        <v>17.423378607809845</v>
      </c>
      <c r="L49" s="2">
        <f t="shared" si="15"/>
        <v>22.100550634010773</v>
      </c>
      <c r="M49" s="14">
        <f t="shared" si="27"/>
        <v>7.3547067790498488</v>
      </c>
      <c r="O49" s="4">
        <v>28</v>
      </c>
      <c r="P49">
        <v>5191</v>
      </c>
      <c r="Q49" s="2">
        <f t="shared" si="16"/>
        <v>107.15793887147336</v>
      </c>
      <c r="R49" s="2">
        <f t="shared" si="28"/>
        <v>21.960045454545465</v>
      </c>
      <c r="S49" s="2" t="e">
        <f t="shared" si="17"/>
        <v>#DIV/0!</v>
      </c>
      <c r="T49" s="14" t="e">
        <f t="shared" si="29"/>
        <v>#DIV/0!</v>
      </c>
      <c r="V49" s="4">
        <v>72</v>
      </c>
      <c r="W49">
        <v>12986</v>
      </c>
      <c r="X49" s="2">
        <f t="shared" si="18"/>
        <v>139.11594374643062</v>
      </c>
      <c r="Y49" s="2">
        <f t="shared" si="30"/>
        <v>137.61069388920617</v>
      </c>
      <c r="Z49" s="2">
        <f t="shared" si="19"/>
        <v>60.723071304599358</v>
      </c>
      <c r="AA49" s="14">
        <f t="shared" si="31"/>
        <v>9.2623538126701703</v>
      </c>
      <c r="AC49" s="4">
        <v>28</v>
      </c>
      <c r="AD49">
        <v>4665</v>
      </c>
      <c r="AE49" s="2">
        <f t="shared" si="20"/>
        <v>36.552889571599252</v>
      </c>
      <c r="AF49" s="2">
        <f t="shared" si="32"/>
        <v>19.427547363031234</v>
      </c>
      <c r="AG49" s="2">
        <f t="shared" si="21"/>
        <v>38.383398773006135</v>
      </c>
      <c r="AH49" s="14">
        <f t="shared" si="33"/>
        <v>9.041145324224118</v>
      </c>
      <c r="AJ49" s="4">
        <v>72</v>
      </c>
      <c r="AK49">
        <v>6361</v>
      </c>
      <c r="AL49" s="2">
        <f t="shared" si="22"/>
        <v>42.309699973211892</v>
      </c>
      <c r="AM49" s="2">
        <f t="shared" si="34"/>
        <v>28.497066702384139</v>
      </c>
      <c r="AN49" s="2">
        <f t="shared" si="23"/>
        <v>41.583897722389338</v>
      </c>
      <c r="AO49" s="14">
        <f t="shared" si="35"/>
        <v>8.7182831860237187</v>
      </c>
    </row>
    <row r="50" spans="1:41" x14ac:dyDescent="0.25">
      <c r="A50" s="4">
        <v>26</v>
      </c>
      <c r="B50">
        <v>7668</v>
      </c>
      <c r="C50" s="2">
        <f t="shared" si="12"/>
        <v>26.390288951841356</v>
      </c>
      <c r="D50" s="2">
        <f t="shared" si="24"/>
        <v>31.964481586402265</v>
      </c>
      <c r="E50" s="2">
        <f t="shared" si="13"/>
        <v>28.882231404958681</v>
      </c>
      <c r="F50" s="14">
        <f t="shared" si="25"/>
        <v>11.324029339420669</v>
      </c>
      <c r="H50" s="4">
        <v>74</v>
      </c>
      <c r="I50">
        <v>4792</v>
      </c>
      <c r="J50" s="2">
        <f t="shared" si="14"/>
        <v>22.102920203735142</v>
      </c>
      <c r="K50" s="2">
        <f t="shared" si="26"/>
        <v>17.623446519524613</v>
      </c>
      <c r="L50" s="2">
        <f t="shared" si="15"/>
        <v>22.300237971165537</v>
      </c>
      <c r="M50" s="14">
        <f t="shared" si="27"/>
        <v>7.5543941162046124</v>
      </c>
      <c r="O50" s="4">
        <v>26</v>
      </c>
      <c r="P50">
        <v>5237</v>
      </c>
      <c r="Q50" s="2">
        <f t="shared" si="16"/>
        <v>107.35253761755486</v>
      </c>
      <c r="R50" s="2">
        <f t="shared" si="28"/>
        <v>22.154644200626961</v>
      </c>
      <c r="S50" s="2" t="e">
        <f t="shared" si="17"/>
        <v>#DIV/0!</v>
      </c>
      <c r="T50" s="14" t="e">
        <f t="shared" si="29"/>
        <v>#DIV/0!</v>
      </c>
      <c r="V50" s="4">
        <v>74</v>
      </c>
      <c r="W50">
        <v>13031</v>
      </c>
      <c r="X50" s="2">
        <f t="shared" si="18"/>
        <v>139.30348657909764</v>
      </c>
      <c r="Y50" s="2">
        <f t="shared" si="30"/>
        <v>137.7982367218732</v>
      </c>
      <c r="Z50" s="2">
        <f t="shared" si="19"/>
        <v>60.910549609487987</v>
      </c>
      <c r="AA50" s="14">
        <f t="shared" si="31"/>
        <v>9.4498321175587989</v>
      </c>
      <c r="AC50" s="4">
        <v>26</v>
      </c>
      <c r="AD50">
        <v>4709</v>
      </c>
      <c r="AE50" s="2">
        <f t="shared" si="20"/>
        <v>36.736129032258063</v>
      </c>
      <c r="AF50" s="2">
        <f t="shared" si="32"/>
        <v>19.610786823690045</v>
      </c>
      <c r="AG50" s="2">
        <f t="shared" si="21"/>
        <v>38.566648553900087</v>
      </c>
      <c r="AH50" s="14">
        <f t="shared" si="33"/>
        <v>9.2243951051180701</v>
      </c>
      <c r="AJ50" s="4">
        <v>74</v>
      </c>
      <c r="AK50">
        <v>6407</v>
      </c>
      <c r="AL50" s="2">
        <f t="shared" si="22"/>
        <v>42.50131529600857</v>
      </c>
      <c r="AM50" s="2">
        <f t="shared" si="34"/>
        <v>28.688682025180817</v>
      </c>
      <c r="AN50" s="2">
        <f t="shared" si="23"/>
        <v>41.775449076063595</v>
      </c>
      <c r="AO50" s="14">
        <f t="shared" si="35"/>
        <v>8.9098345396979752</v>
      </c>
    </row>
    <row r="51" spans="1:41" x14ac:dyDescent="0.25">
      <c r="A51" s="4">
        <v>25</v>
      </c>
      <c r="B51">
        <v>7693</v>
      </c>
      <c r="C51" s="2">
        <f t="shared" si="12"/>
        <v>26.494502832861187</v>
      </c>
      <c r="D51" s="2">
        <f t="shared" si="24"/>
        <v>32.068695467422096</v>
      </c>
      <c r="E51" s="2">
        <f t="shared" si="13"/>
        <v>28.986570247933887</v>
      </c>
      <c r="F51" s="14">
        <f t="shared" si="25"/>
        <v>11.428368182395875</v>
      </c>
      <c r="H51" s="4">
        <v>75</v>
      </c>
      <c r="I51">
        <v>4817</v>
      </c>
      <c r="J51" s="2">
        <f t="shared" si="14"/>
        <v>22.207122241086584</v>
      </c>
      <c r="K51" s="2">
        <f t="shared" si="26"/>
        <v>17.727648556876055</v>
      </c>
      <c r="L51" s="2">
        <f t="shared" si="15"/>
        <v>22.404241792600317</v>
      </c>
      <c r="M51" s="14">
        <f t="shared" si="27"/>
        <v>7.6583979376393927</v>
      </c>
      <c r="O51" s="4">
        <v>25</v>
      </c>
      <c r="P51">
        <v>5260</v>
      </c>
      <c r="Q51" s="2">
        <f t="shared" si="16"/>
        <v>107.44983699059561</v>
      </c>
      <c r="R51" s="2">
        <f t="shared" si="28"/>
        <v>22.251943573667717</v>
      </c>
      <c r="S51" s="2" t="e">
        <f t="shared" si="17"/>
        <v>#DIV/0!</v>
      </c>
      <c r="T51" s="14" t="e">
        <f t="shared" si="29"/>
        <v>#DIV/0!</v>
      </c>
      <c r="V51" s="4">
        <v>75</v>
      </c>
      <c r="W51">
        <v>13054</v>
      </c>
      <c r="X51" s="2">
        <f t="shared" si="18"/>
        <v>139.39934180468305</v>
      </c>
      <c r="Y51" s="2">
        <f t="shared" si="30"/>
        <v>137.89409194745861</v>
      </c>
      <c r="Z51" s="2">
        <f t="shared" si="19"/>
        <v>61.006371854208851</v>
      </c>
      <c r="AA51" s="14">
        <f t="shared" si="31"/>
        <v>9.545654362279663</v>
      </c>
      <c r="AC51" s="4">
        <v>25</v>
      </c>
      <c r="AD51">
        <v>4731</v>
      </c>
      <c r="AE51" s="2">
        <f t="shared" si="20"/>
        <v>36.827748762587476</v>
      </c>
      <c r="AF51" s="2">
        <f t="shared" si="32"/>
        <v>19.702406554019458</v>
      </c>
      <c r="AG51" s="2">
        <f t="shared" si="21"/>
        <v>38.65827344434706</v>
      </c>
      <c r="AH51" s="14">
        <f t="shared" si="33"/>
        <v>9.3160199955650427</v>
      </c>
      <c r="AJ51" s="4">
        <v>75</v>
      </c>
      <c r="AK51">
        <v>6431</v>
      </c>
      <c r="AL51" s="2">
        <f t="shared" si="22"/>
        <v>42.601288507902495</v>
      </c>
      <c r="AM51" s="2">
        <f t="shared" si="34"/>
        <v>28.788655237074742</v>
      </c>
      <c r="AN51" s="2">
        <f t="shared" si="23"/>
        <v>41.875388912763214</v>
      </c>
      <c r="AO51" s="14">
        <f t="shared" si="35"/>
        <v>9.0097743763975942</v>
      </c>
    </row>
    <row r="52" spans="1:41" x14ac:dyDescent="0.25">
      <c r="A52" s="4">
        <v>24</v>
      </c>
      <c r="B52">
        <v>7717</v>
      </c>
      <c r="C52" s="2">
        <f t="shared" si="12"/>
        <v>26.594548158640226</v>
      </c>
      <c r="D52" s="2">
        <f t="shared" si="24"/>
        <v>32.168740793201131</v>
      </c>
      <c r="E52" s="2">
        <f t="shared" si="13"/>
        <v>29.086735537190087</v>
      </c>
      <c r="F52" s="14">
        <f t="shared" si="25"/>
        <v>11.528533471652075</v>
      </c>
      <c r="H52" s="4">
        <v>76</v>
      </c>
      <c r="I52">
        <v>4841</v>
      </c>
      <c r="J52" s="2">
        <f t="shared" si="14"/>
        <v>22.307156196943971</v>
      </c>
      <c r="K52" s="2">
        <f t="shared" si="26"/>
        <v>17.827682512733446</v>
      </c>
      <c r="L52" s="2">
        <f t="shared" si="15"/>
        <v>22.504085461177695</v>
      </c>
      <c r="M52" s="14">
        <f t="shared" si="27"/>
        <v>7.7582416062167709</v>
      </c>
      <c r="O52" s="4">
        <v>24</v>
      </c>
      <c r="P52">
        <v>5281</v>
      </c>
      <c r="Q52" s="2">
        <f t="shared" si="16"/>
        <v>107.53867554858934</v>
      </c>
      <c r="R52" s="2">
        <f t="shared" si="28"/>
        <v>22.340782131661442</v>
      </c>
      <c r="S52" s="2" t="e">
        <f t="shared" si="17"/>
        <v>#DIV/0!</v>
      </c>
      <c r="T52" s="14" t="e">
        <f t="shared" si="29"/>
        <v>#DIV/0!</v>
      </c>
      <c r="V52" s="4">
        <v>76</v>
      </c>
      <c r="W52">
        <v>13078</v>
      </c>
      <c r="X52" s="2">
        <f t="shared" si="18"/>
        <v>139.49936464877212</v>
      </c>
      <c r="Y52" s="2">
        <f t="shared" si="30"/>
        <v>137.99411479154767</v>
      </c>
      <c r="Z52" s="2">
        <f t="shared" si="19"/>
        <v>61.106360283482786</v>
      </c>
      <c r="AA52" s="14">
        <f t="shared" si="31"/>
        <v>9.6456427915535983</v>
      </c>
      <c r="AC52" s="4">
        <v>24</v>
      </c>
      <c r="AD52">
        <v>4752</v>
      </c>
      <c r="AE52" s="2">
        <f t="shared" si="20"/>
        <v>36.915203959720088</v>
      </c>
      <c r="AF52" s="2">
        <f t="shared" si="32"/>
        <v>19.78986175115207</v>
      </c>
      <c r="AG52" s="2">
        <f t="shared" si="21"/>
        <v>38.74573356704645</v>
      </c>
      <c r="AH52" s="14">
        <f t="shared" si="33"/>
        <v>9.403480118264433</v>
      </c>
      <c r="AJ52" s="4">
        <v>76</v>
      </c>
      <c r="AK52">
        <v>6455</v>
      </c>
      <c r="AL52" s="2">
        <f t="shared" si="22"/>
        <v>42.701261719796406</v>
      </c>
      <c r="AM52" s="2">
        <f t="shared" si="34"/>
        <v>28.888628448968653</v>
      </c>
      <c r="AN52" s="2">
        <f t="shared" si="23"/>
        <v>41.975328749462832</v>
      </c>
      <c r="AO52" s="14">
        <f t="shared" si="35"/>
        <v>9.1097142130972131</v>
      </c>
    </row>
    <row r="53" spans="1:41" x14ac:dyDescent="0.25">
      <c r="A53" s="4">
        <v>22</v>
      </c>
      <c r="B53">
        <v>7766</v>
      </c>
      <c r="C53" s="2">
        <f t="shared" si="12"/>
        <v>26.798807365439092</v>
      </c>
      <c r="D53" s="2">
        <f t="shared" si="24"/>
        <v>32.372999999999998</v>
      </c>
      <c r="E53" s="2">
        <f t="shared" si="13"/>
        <v>29.29123966942149</v>
      </c>
      <c r="F53" s="14">
        <f t="shared" si="25"/>
        <v>11.733037603883478</v>
      </c>
      <c r="H53" s="4">
        <v>78</v>
      </c>
      <c r="I53">
        <v>4889</v>
      </c>
      <c r="J53" s="2">
        <f t="shared" si="14"/>
        <v>22.507224108658743</v>
      </c>
      <c r="K53" s="2">
        <f t="shared" si="26"/>
        <v>18.027750424448215</v>
      </c>
      <c r="L53" s="2">
        <f t="shared" si="15"/>
        <v>22.703772798332466</v>
      </c>
      <c r="M53" s="14">
        <f t="shared" si="27"/>
        <v>7.9579289433715417</v>
      </c>
      <c r="O53" s="4">
        <v>22</v>
      </c>
      <c r="P53">
        <v>5324</v>
      </c>
      <c r="Q53" s="2">
        <f t="shared" si="16"/>
        <v>107.72058307210031</v>
      </c>
      <c r="R53" s="2">
        <f t="shared" si="28"/>
        <v>22.522689655172414</v>
      </c>
      <c r="S53" s="2" t="e">
        <f t="shared" si="17"/>
        <v>#DIV/0!</v>
      </c>
      <c r="T53" s="14" t="e">
        <f t="shared" si="29"/>
        <v>#DIV/0!</v>
      </c>
      <c r="V53" s="4">
        <v>78</v>
      </c>
      <c r="W53">
        <v>13126</v>
      </c>
      <c r="X53" s="2">
        <f t="shared" si="18"/>
        <v>139.69941033695031</v>
      </c>
      <c r="Y53" s="2">
        <f t="shared" si="30"/>
        <v>138.19416047972587</v>
      </c>
      <c r="Z53" s="2">
        <f t="shared" si="19"/>
        <v>61.306337142030657</v>
      </c>
      <c r="AA53" s="14">
        <f t="shared" si="31"/>
        <v>9.8456196501014688</v>
      </c>
      <c r="AC53" s="4">
        <v>22</v>
      </c>
      <c r="AD53">
        <v>4796</v>
      </c>
      <c r="AE53" s="2">
        <f t="shared" si="20"/>
        <v>37.098443420378906</v>
      </c>
      <c r="AF53" s="2">
        <f t="shared" si="32"/>
        <v>19.973101211810889</v>
      </c>
      <c r="AG53" s="2">
        <f t="shared" si="21"/>
        <v>38.928983347940402</v>
      </c>
      <c r="AH53" s="14">
        <f t="shared" si="33"/>
        <v>9.5867298991583851</v>
      </c>
      <c r="AJ53" s="4">
        <v>78</v>
      </c>
      <c r="AK53">
        <v>6504</v>
      </c>
      <c r="AL53" s="2">
        <f t="shared" si="22"/>
        <v>42.905373694079827</v>
      </c>
      <c r="AM53" s="2">
        <f t="shared" si="34"/>
        <v>29.092740423252074</v>
      </c>
      <c r="AN53" s="2">
        <f t="shared" si="23"/>
        <v>42.17937258272454</v>
      </c>
      <c r="AO53" s="14">
        <f t="shared" si="35"/>
        <v>9.3137580463589202</v>
      </c>
    </row>
    <row r="54" spans="1:41" x14ac:dyDescent="0.25">
      <c r="A54" s="4">
        <v>20</v>
      </c>
      <c r="B54">
        <v>7814</v>
      </c>
      <c r="C54" s="2">
        <f t="shared" si="12"/>
        <v>26.99889801699717</v>
      </c>
      <c r="D54" s="2">
        <f t="shared" si="24"/>
        <v>32.573090651558076</v>
      </c>
      <c r="E54" s="2">
        <f t="shared" si="13"/>
        <v>29.491570247933886</v>
      </c>
      <c r="F54" s="14">
        <f t="shared" si="25"/>
        <v>11.933368182395874</v>
      </c>
      <c r="H54" s="4">
        <v>80</v>
      </c>
      <c r="I54">
        <v>4937</v>
      </c>
      <c r="J54" s="2">
        <f t="shared" si="14"/>
        <v>22.707292020373512</v>
      </c>
      <c r="K54" s="2">
        <f t="shared" si="26"/>
        <v>18.227818336162983</v>
      </c>
      <c r="L54" s="2">
        <f t="shared" si="15"/>
        <v>22.903460135487236</v>
      </c>
      <c r="M54" s="14">
        <f t="shared" si="27"/>
        <v>8.1576162805263124</v>
      </c>
      <c r="O54" s="4">
        <v>20</v>
      </c>
      <c r="P54">
        <v>5368</v>
      </c>
      <c r="Q54" s="2">
        <f t="shared" si="16"/>
        <v>107.90672100313481</v>
      </c>
      <c r="R54" s="2">
        <f t="shared" si="28"/>
        <v>22.708827586206908</v>
      </c>
      <c r="S54" s="2" t="e">
        <f t="shared" si="17"/>
        <v>#DIV/0!</v>
      </c>
      <c r="T54" s="14" t="e">
        <f t="shared" si="29"/>
        <v>#DIV/0!</v>
      </c>
      <c r="V54" s="4">
        <v>80</v>
      </c>
      <c r="W54">
        <v>13175</v>
      </c>
      <c r="X54" s="2">
        <f t="shared" si="18"/>
        <v>139.90362364363222</v>
      </c>
      <c r="Y54" s="2">
        <f t="shared" si="30"/>
        <v>138.39837378640777</v>
      </c>
      <c r="Z54" s="2">
        <f t="shared" si="19"/>
        <v>61.510480185131613</v>
      </c>
      <c r="AA54" s="14">
        <f t="shared" si="31"/>
        <v>10.049762693202425</v>
      </c>
      <c r="AC54" s="4">
        <v>20</v>
      </c>
      <c r="AD54">
        <v>4840</v>
      </c>
      <c r="AE54" s="2">
        <f t="shared" si="20"/>
        <v>37.281682881037725</v>
      </c>
      <c r="AF54" s="2">
        <f t="shared" si="32"/>
        <v>20.156340672469707</v>
      </c>
      <c r="AG54" s="2">
        <f t="shared" si="21"/>
        <v>39.112233128834355</v>
      </c>
      <c r="AH54" s="14">
        <f t="shared" si="33"/>
        <v>9.7699796800523373</v>
      </c>
      <c r="AJ54" s="4">
        <v>80</v>
      </c>
      <c r="AK54">
        <v>6553</v>
      </c>
      <c r="AL54" s="2">
        <f t="shared" si="22"/>
        <v>43.109485668363249</v>
      </c>
      <c r="AM54" s="2">
        <f t="shared" si="34"/>
        <v>29.296852397535496</v>
      </c>
      <c r="AN54" s="2">
        <f t="shared" si="23"/>
        <v>42.383416415986247</v>
      </c>
      <c r="AO54" s="14">
        <f t="shared" si="35"/>
        <v>9.5178018796206274</v>
      </c>
    </row>
    <row r="55" spans="1:41" x14ac:dyDescent="0.25">
      <c r="A55" s="4">
        <v>18</v>
      </c>
      <c r="B55">
        <v>7863</v>
      </c>
      <c r="C55" s="2">
        <f t="shared" si="12"/>
        <v>27.203157223796033</v>
      </c>
      <c r="D55" s="2">
        <f t="shared" si="24"/>
        <v>32.777349858356942</v>
      </c>
      <c r="E55" s="2">
        <f t="shared" si="13"/>
        <v>29.696074380165292</v>
      </c>
      <c r="F55" s="14">
        <f t="shared" si="25"/>
        <v>12.13787231462728</v>
      </c>
      <c r="H55" s="4">
        <v>82</v>
      </c>
      <c r="I55">
        <v>4985</v>
      </c>
      <c r="J55" s="2">
        <f t="shared" si="14"/>
        <v>22.90735993208828</v>
      </c>
      <c r="K55" s="2">
        <f t="shared" si="26"/>
        <v>18.427886247877751</v>
      </c>
      <c r="L55" s="2">
        <f t="shared" si="15"/>
        <v>23.103147472642</v>
      </c>
      <c r="M55" s="14">
        <f t="shared" si="27"/>
        <v>8.357303617681076</v>
      </c>
      <c r="O55" s="4">
        <v>18</v>
      </c>
      <c r="P55">
        <v>5411</v>
      </c>
      <c r="Q55" s="2">
        <f t="shared" si="16"/>
        <v>108.08862852664578</v>
      </c>
      <c r="R55" s="2">
        <f t="shared" si="28"/>
        <v>22.89073510971788</v>
      </c>
      <c r="S55" s="2" t="e">
        <f t="shared" si="17"/>
        <v>#DIV/0!</v>
      </c>
      <c r="T55" s="14" t="e">
        <f t="shared" si="29"/>
        <v>#DIV/0!</v>
      </c>
      <c r="V55" s="4">
        <v>82</v>
      </c>
      <c r="W55">
        <v>13223</v>
      </c>
      <c r="X55" s="2">
        <f t="shared" si="18"/>
        <v>140.10366933181038</v>
      </c>
      <c r="Y55" s="2">
        <f t="shared" si="30"/>
        <v>138.59841947458594</v>
      </c>
      <c r="Z55" s="2">
        <f t="shared" si="19"/>
        <v>61.710457043679497</v>
      </c>
      <c r="AA55" s="14">
        <f t="shared" si="31"/>
        <v>10.249739551750309</v>
      </c>
      <c r="AC55" s="4">
        <v>18</v>
      </c>
      <c r="AD55">
        <v>4883</v>
      </c>
      <c r="AE55" s="2">
        <f t="shared" si="20"/>
        <v>37.460757808499743</v>
      </c>
      <c r="AF55" s="2">
        <f t="shared" si="32"/>
        <v>20.335415599931725</v>
      </c>
      <c r="AG55" s="2">
        <f t="shared" si="21"/>
        <v>39.291318141980717</v>
      </c>
      <c r="AH55" s="14">
        <f t="shared" si="33"/>
        <v>9.9490646931987001</v>
      </c>
      <c r="AJ55" s="4">
        <v>82</v>
      </c>
      <c r="AK55">
        <v>6601</v>
      </c>
      <c r="AL55" s="2">
        <f t="shared" si="22"/>
        <v>43.309432092151084</v>
      </c>
      <c r="AM55" s="2">
        <f t="shared" si="34"/>
        <v>29.496798821323331</v>
      </c>
      <c r="AN55" s="2">
        <f t="shared" si="23"/>
        <v>42.58329608938547</v>
      </c>
      <c r="AO55" s="14">
        <f t="shared" si="35"/>
        <v>9.717681553019851</v>
      </c>
    </row>
    <row r="56" spans="1:41" x14ac:dyDescent="0.25">
      <c r="A56" s="4">
        <v>16</v>
      </c>
      <c r="B56">
        <v>7912</v>
      </c>
      <c r="C56" s="2">
        <f t="shared" si="12"/>
        <v>27.4074164305949</v>
      </c>
      <c r="D56" s="2">
        <f t="shared" si="24"/>
        <v>32.981609065155808</v>
      </c>
      <c r="E56" s="2">
        <f t="shared" si="13"/>
        <v>29.900578512396699</v>
      </c>
      <c r="F56" s="14">
        <f t="shared" si="25"/>
        <v>12.342376446858687</v>
      </c>
      <c r="H56" s="4">
        <v>84</v>
      </c>
      <c r="I56">
        <v>5034</v>
      </c>
      <c r="J56" s="2">
        <f t="shared" si="14"/>
        <v>23.111595925297113</v>
      </c>
      <c r="K56" s="2">
        <f t="shared" si="26"/>
        <v>18.632122241086584</v>
      </c>
      <c r="L56" s="2">
        <f t="shared" si="15"/>
        <v>23.306994962654166</v>
      </c>
      <c r="M56" s="14">
        <f t="shared" si="27"/>
        <v>8.5611511076932416</v>
      </c>
      <c r="O56" s="4">
        <v>16</v>
      </c>
      <c r="P56">
        <v>5454</v>
      </c>
      <c r="Q56" s="2">
        <f t="shared" si="16"/>
        <v>108.27053605015675</v>
      </c>
      <c r="R56" s="2">
        <f t="shared" si="28"/>
        <v>23.072642633228853</v>
      </c>
      <c r="S56" s="2" t="e">
        <f t="shared" si="17"/>
        <v>#DIV/0!</v>
      </c>
      <c r="T56" s="14" t="e">
        <f t="shared" si="29"/>
        <v>#DIV/0!</v>
      </c>
      <c r="V56" s="4">
        <v>84</v>
      </c>
      <c r="W56">
        <v>13272</v>
      </c>
      <c r="X56" s="2">
        <f t="shared" si="18"/>
        <v>140.30788263849229</v>
      </c>
      <c r="Y56" s="2">
        <f t="shared" si="30"/>
        <v>138.80263278126785</v>
      </c>
      <c r="Z56" s="2">
        <f t="shared" si="19"/>
        <v>61.914600086780439</v>
      </c>
      <c r="AA56" s="14">
        <f t="shared" si="31"/>
        <v>10.453882594851251</v>
      </c>
      <c r="AC56" s="4">
        <v>16</v>
      </c>
      <c r="AD56">
        <v>4927</v>
      </c>
      <c r="AE56" s="2">
        <f t="shared" si="20"/>
        <v>37.643997269158561</v>
      </c>
      <c r="AF56" s="2">
        <f t="shared" si="32"/>
        <v>20.518655060590543</v>
      </c>
      <c r="AG56" s="2">
        <f t="shared" si="21"/>
        <v>39.47456792287467</v>
      </c>
      <c r="AH56" s="14">
        <f t="shared" si="33"/>
        <v>10.132314474092652</v>
      </c>
      <c r="AJ56" s="4">
        <v>84</v>
      </c>
      <c r="AK56">
        <v>6650</v>
      </c>
      <c r="AL56" s="2">
        <f t="shared" si="22"/>
        <v>43.513544066434505</v>
      </c>
      <c r="AM56" s="2">
        <f t="shared" si="34"/>
        <v>29.700910795606752</v>
      </c>
      <c r="AN56" s="2">
        <f t="shared" si="23"/>
        <v>42.787339922647185</v>
      </c>
      <c r="AO56" s="14">
        <f t="shared" si="35"/>
        <v>9.9217253862815653</v>
      </c>
    </row>
    <row r="57" spans="1:41" x14ac:dyDescent="0.25">
      <c r="A57" s="4">
        <v>14</v>
      </c>
      <c r="B57">
        <v>7960</v>
      </c>
      <c r="C57" s="2">
        <f t="shared" si="12"/>
        <v>27.607507082152974</v>
      </c>
      <c r="D57" s="2">
        <f t="shared" si="24"/>
        <v>33.181699716713879</v>
      </c>
      <c r="E57" s="2">
        <f t="shared" si="13"/>
        <v>30.100909090909092</v>
      </c>
      <c r="F57" s="14">
        <f t="shared" si="25"/>
        <v>12.54270702537108</v>
      </c>
      <c r="H57" s="4">
        <v>86</v>
      </c>
      <c r="I57">
        <v>5082</v>
      </c>
      <c r="J57" s="2">
        <f t="shared" si="14"/>
        <v>23.311663837011881</v>
      </c>
      <c r="K57" s="2">
        <f t="shared" si="26"/>
        <v>18.832190152801353</v>
      </c>
      <c r="L57" s="2">
        <f t="shared" si="15"/>
        <v>23.506682299808929</v>
      </c>
      <c r="M57" s="14">
        <f t="shared" si="27"/>
        <v>8.7608384448480052</v>
      </c>
      <c r="O57" s="4">
        <v>14</v>
      </c>
      <c r="P57">
        <v>5497</v>
      </c>
      <c r="Q57" s="2">
        <f t="shared" si="16"/>
        <v>108.45244357366772</v>
      </c>
      <c r="R57" s="2">
        <f t="shared" si="28"/>
        <v>23.254550156739825</v>
      </c>
      <c r="S57" s="2" t="e">
        <f t="shared" si="17"/>
        <v>#DIV/0!</v>
      </c>
      <c r="T57" s="14" t="e">
        <f t="shared" si="29"/>
        <v>#DIV/0!</v>
      </c>
      <c r="V57" s="4">
        <v>86</v>
      </c>
      <c r="W57">
        <v>13321</v>
      </c>
      <c r="X57" s="2">
        <f t="shared" si="18"/>
        <v>140.51209594517417</v>
      </c>
      <c r="Y57" s="2">
        <f t="shared" si="30"/>
        <v>139.00684608794973</v>
      </c>
      <c r="Z57" s="2">
        <f t="shared" si="19"/>
        <v>62.118743129881395</v>
      </c>
      <c r="AA57" s="14">
        <f t="shared" si="31"/>
        <v>10.658025637952207</v>
      </c>
      <c r="AC57" s="4">
        <v>14</v>
      </c>
      <c r="AD57">
        <v>4970</v>
      </c>
      <c r="AE57" s="2">
        <f t="shared" si="20"/>
        <v>37.823072196620586</v>
      </c>
      <c r="AF57" s="2">
        <f t="shared" si="32"/>
        <v>20.697729988052568</v>
      </c>
      <c r="AG57" s="2">
        <f t="shared" si="21"/>
        <v>39.653652936021032</v>
      </c>
      <c r="AH57" s="14">
        <f t="shared" si="33"/>
        <v>10.311399487239015</v>
      </c>
      <c r="AJ57" s="4">
        <v>86</v>
      </c>
      <c r="AK57">
        <v>6699</v>
      </c>
      <c r="AL57" s="2">
        <f t="shared" si="22"/>
        <v>43.717656040717927</v>
      </c>
      <c r="AM57" s="2">
        <f t="shared" si="34"/>
        <v>29.905022769890174</v>
      </c>
      <c r="AN57" s="2">
        <f t="shared" si="23"/>
        <v>42.991383755908899</v>
      </c>
      <c r="AO57" s="14">
        <f t="shared" si="35"/>
        <v>10.12576921954328</v>
      </c>
    </row>
    <row r="58" spans="1:41" x14ac:dyDescent="0.25">
      <c r="A58" s="4">
        <v>12</v>
      </c>
      <c r="B58">
        <v>8009</v>
      </c>
      <c r="C58" s="2">
        <f t="shared" si="12"/>
        <v>27.811766288951841</v>
      </c>
      <c r="D58" s="2">
        <f t="shared" si="24"/>
        <v>33.385958923512746</v>
      </c>
      <c r="E58" s="2">
        <f t="shared" si="13"/>
        <v>30.305413223140498</v>
      </c>
      <c r="F58" s="14">
        <f t="shared" si="25"/>
        <v>12.747211157602486</v>
      </c>
      <c r="H58" s="4">
        <v>88</v>
      </c>
      <c r="I58">
        <v>5130</v>
      </c>
      <c r="J58" s="2">
        <f t="shared" si="14"/>
        <v>23.511731748726653</v>
      </c>
      <c r="K58" s="2">
        <f t="shared" si="26"/>
        <v>19.032258064516128</v>
      </c>
      <c r="L58" s="2">
        <f t="shared" si="15"/>
        <v>23.7063696369637</v>
      </c>
      <c r="M58" s="14">
        <f t="shared" si="27"/>
        <v>8.9605257820027759</v>
      </c>
      <c r="O58" s="4">
        <v>12</v>
      </c>
      <c r="P58">
        <v>5540</v>
      </c>
      <c r="Q58" s="2">
        <f t="shared" si="16"/>
        <v>108.63435109717869</v>
      </c>
      <c r="R58" s="2">
        <f t="shared" si="28"/>
        <v>23.436457680250797</v>
      </c>
      <c r="S58" s="2" t="e">
        <f t="shared" si="17"/>
        <v>#DIV/0!</v>
      </c>
      <c r="T58" s="14" t="e">
        <f t="shared" si="29"/>
        <v>#DIV/0!</v>
      </c>
      <c r="V58" s="4">
        <v>88</v>
      </c>
      <c r="W58">
        <v>13369</v>
      </c>
      <c r="X58" s="2">
        <f t="shared" si="18"/>
        <v>140.71214163335236</v>
      </c>
      <c r="Y58" s="2">
        <f t="shared" si="30"/>
        <v>139.20689177612792</v>
      </c>
      <c r="Z58" s="2">
        <f t="shared" si="19"/>
        <v>62.31871998842928</v>
      </c>
      <c r="AA58" s="14">
        <f t="shared" si="31"/>
        <v>10.858002496500092</v>
      </c>
      <c r="AC58" s="4">
        <v>12</v>
      </c>
      <c r="AD58">
        <v>5014</v>
      </c>
      <c r="AE58" s="2">
        <f t="shared" si="20"/>
        <v>38.006311657279397</v>
      </c>
      <c r="AF58" s="2">
        <f t="shared" si="32"/>
        <v>20.880969448711379</v>
      </c>
      <c r="AG58" s="2">
        <f t="shared" si="21"/>
        <v>39.836902716914985</v>
      </c>
      <c r="AH58" s="14">
        <f t="shared" si="33"/>
        <v>10.494649268132967</v>
      </c>
      <c r="AJ58" s="4">
        <v>88</v>
      </c>
      <c r="AK58">
        <v>6748</v>
      </c>
      <c r="AL58" s="2">
        <f t="shared" si="22"/>
        <v>43.921768015001348</v>
      </c>
      <c r="AM58" s="2">
        <f t="shared" si="34"/>
        <v>30.109134744173595</v>
      </c>
      <c r="AN58" s="2">
        <f t="shared" si="23"/>
        <v>43.195427589170606</v>
      </c>
      <c r="AO58" s="14">
        <f t="shared" si="35"/>
        <v>10.329813052804987</v>
      </c>
    </row>
    <row r="59" spans="1:41" x14ac:dyDescent="0.25">
      <c r="A59" s="4">
        <v>10</v>
      </c>
      <c r="B59">
        <v>8058</v>
      </c>
      <c r="C59" s="2">
        <f t="shared" si="12"/>
        <v>28.016025495750707</v>
      </c>
      <c r="D59" s="2">
        <f t="shared" si="24"/>
        <v>33.590218130311612</v>
      </c>
      <c r="E59" s="2">
        <f t="shared" si="13"/>
        <v>30.509917355371904</v>
      </c>
      <c r="F59" s="14">
        <f t="shared" si="25"/>
        <v>12.951715289833892</v>
      </c>
      <c r="H59" s="4">
        <v>90</v>
      </c>
      <c r="I59">
        <v>5178</v>
      </c>
      <c r="J59" s="2">
        <f t="shared" si="14"/>
        <v>23.711799660441425</v>
      </c>
      <c r="K59" s="2">
        <f t="shared" si="26"/>
        <v>19.232325976230896</v>
      </c>
      <c r="L59" s="2">
        <f t="shared" si="15"/>
        <v>23.906056974118471</v>
      </c>
      <c r="M59" s="14">
        <f t="shared" si="27"/>
        <v>9.1602131191575467</v>
      </c>
      <c r="O59" s="4">
        <v>10</v>
      </c>
      <c r="P59">
        <v>5584</v>
      </c>
      <c r="Q59" s="2">
        <f t="shared" si="16"/>
        <v>108.82048902821317</v>
      </c>
      <c r="R59" s="2">
        <f t="shared" si="28"/>
        <v>23.622595611285277</v>
      </c>
      <c r="S59" s="2" t="e">
        <f t="shared" si="17"/>
        <v>#DIV/0!</v>
      </c>
      <c r="T59" s="14" t="e">
        <f t="shared" si="29"/>
        <v>#DIV/0!</v>
      </c>
      <c r="V59" s="4">
        <v>90</v>
      </c>
      <c r="W59">
        <v>13418</v>
      </c>
      <c r="X59" s="2">
        <f t="shared" si="18"/>
        <v>140.91635494003424</v>
      </c>
      <c r="Y59" s="2">
        <f t="shared" si="30"/>
        <v>139.4111050828098</v>
      </c>
      <c r="Z59" s="2">
        <f t="shared" si="19"/>
        <v>62.522863031530235</v>
      </c>
      <c r="AA59" s="14">
        <f t="shared" si="31"/>
        <v>11.062145539601048</v>
      </c>
      <c r="AC59" s="4">
        <v>10</v>
      </c>
      <c r="AD59">
        <v>5058</v>
      </c>
      <c r="AE59" s="2">
        <f t="shared" si="20"/>
        <v>38.189551117938215</v>
      </c>
      <c r="AF59" s="2">
        <f t="shared" si="32"/>
        <v>21.064208909370198</v>
      </c>
      <c r="AG59" s="2">
        <f t="shared" si="21"/>
        <v>40.020152497808937</v>
      </c>
      <c r="AH59" s="14">
        <f t="shared" si="33"/>
        <v>10.677899049026919</v>
      </c>
      <c r="AJ59" s="4">
        <v>90</v>
      </c>
      <c r="AK59">
        <v>6797</v>
      </c>
      <c r="AL59" s="2">
        <f t="shared" si="22"/>
        <v>44.125879989284755</v>
      </c>
      <c r="AM59" s="2">
        <f t="shared" si="34"/>
        <v>30.313246718457002</v>
      </c>
      <c r="AN59" s="2">
        <f t="shared" si="23"/>
        <v>43.399471422432313</v>
      </c>
      <c r="AO59" s="14">
        <f t="shared" si="35"/>
        <v>10.533856886066694</v>
      </c>
    </row>
    <row r="60" spans="1:41" x14ac:dyDescent="0.25">
      <c r="A60" s="4">
        <v>8</v>
      </c>
      <c r="B60">
        <v>8107</v>
      </c>
      <c r="C60" s="2">
        <f t="shared" si="12"/>
        <v>28.220284702549574</v>
      </c>
      <c r="D60" s="2">
        <f t="shared" si="24"/>
        <v>33.794477337110479</v>
      </c>
      <c r="E60" s="2">
        <f t="shared" si="13"/>
        <v>30.71442148760331</v>
      </c>
      <c r="F60" s="14">
        <f t="shared" si="25"/>
        <v>13.156219422065298</v>
      </c>
      <c r="H60" s="4">
        <v>92</v>
      </c>
      <c r="I60">
        <v>5227</v>
      </c>
      <c r="J60" s="2">
        <f t="shared" si="14"/>
        <v>23.916035653650251</v>
      </c>
      <c r="K60" s="2">
        <f t="shared" si="26"/>
        <v>19.436561969439722</v>
      </c>
      <c r="L60" s="2">
        <f t="shared" si="15"/>
        <v>24.109904464130622</v>
      </c>
      <c r="M60" s="14">
        <f t="shared" si="27"/>
        <v>9.3640606091696981</v>
      </c>
      <c r="O60" s="4">
        <v>8</v>
      </c>
      <c r="P60">
        <v>5627</v>
      </c>
      <c r="Q60" s="2">
        <f t="shared" si="16"/>
        <v>109.00239655172413</v>
      </c>
      <c r="R60" s="2">
        <f t="shared" si="28"/>
        <v>23.804503134796235</v>
      </c>
      <c r="S60" s="2" t="e">
        <f t="shared" si="17"/>
        <v>#DIV/0!</v>
      </c>
      <c r="T60" s="14" t="e">
        <f t="shared" si="29"/>
        <v>#DIV/0!</v>
      </c>
      <c r="V60" s="4">
        <v>92</v>
      </c>
      <c r="W60">
        <v>13466</v>
      </c>
      <c r="X60" s="2">
        <f t="shared" si="18"/>
        <v>141.11640062821243</v>
      </c>
      <c r="Y60" s="2">
        <f t="shared" si="30"/>
        <v>139.61115077098799</v>
      </c>
      <c r="Z60" s="2">
        <f t="shared" si="19"/>
        <v>62.722839890078106</v>
      </c>
      <c r="AA60" s="14">
        <f t="shared" si="31"/>
        <v>11.262122398148918</v>
      </c>
      <c r="AC60" s="4">
        <v>8</v>
      </c>
      <c r="AD60">
        <v>5101</v>
      </c>
      <c r="AE60" s="2">
        <f t="shared" si="20"/>
        <v>38.368626045400241</v>
      </c>
      <c r="AF60" s="2">
        <f t="shared" si="32"/>
        <v>21.243283836832223</v>
      </c>
      <c r="AG60" s="2">
        <f t="shared" si="21"/>
        <v>40.1992375109553</v>
      </c>
      <c r="AH60" s="14">
        <f t="shared" si="33"/>
        <v>10.856984062173282</v>
      </c>
      <c r="AJ60" s="4">
        <v>92</v>
      </c>
      <c r="AK60">
        <v>6846</v>
      </c>
      <c r="AL60" s="2">
        <f t="shared" si="22"/>
        <v>44.329991963568176</v>
      </c>
      <c r="AM60" s="2">
        <f t="shared" si="34"/>
        <v>30.517358692740423</v>
      </c>
      <c r="AN60" s="2">
        <f t="shared" si="23"/>
        <v>43.603515255694028</v>
      </c>
      <c r="AO60" s="14">
        <f t="shared" si="35"/>
        <v>10.737900719328408</v>
      </c>
    </row>
    <row r="61" spans="1:41" x14ac:dyDescent="0.25">
      <c r="A61" s="4">
        <v>6</v>
      </c>
      <c r="B61">
        <v>8155</v>
      </c>
      <c r="C61" s="2">
        <f t="shared" si="12"/>
        <v>28.420375354107648</v>
      </c>
      <c r="D61" s="2">
        <f t="shared" si="24"/>
        <v>33.994567988668557</v>
      </c>
      <c r="E61" s="2">
        <f t="shared" si="13"/>
        <v>30.914752066115703</v>
      </c>
      <c r="F61" s="14">
        <f t="shared" si="25"/>
        <v>13.356550000577691</v>
      </c>
      <c r="H61" s="4">
        <v>94</v>
      </c>
      <c r="I61">
        <v>5275</v>
      </c>
      <c r="J61" s="2">
        <f t="shared" si="14"/>
        <v>24.116103565365023</v>
      </c>
      <c r="K61" s="2">
        <f t="shared" si="26"/>
        <v>19.636629881154498</v>
      </c>
      <c r="L61" s="2">
        <f t="shared" si="15"/>
        <v>24.309591801285393</v>
      </c>
      <c r="M61" s="14">
        <f t="shared" si="27"/>
        <v>9.5637479463244688</v>
      </c>
      <c r="O61" s="4">
        <v>6</v>
      </c>
      <c r="P61">
        <v>5670</v>
      </c>
      <c r="Q61" s="2">
        <f t="shared" si="16"/>
        <v>109.18430407523512</v>
      </c>
      <c r="R61" s="2">
        <f t="shared" si="28"/>
        <v>23.986410658307221</v>
      </c>
      <c r="S61" s="2" t="e">
        <f t="shared" si="17"/>
        <v>#DIV/0!</v>
      </c>
      <c r="T61" s="14" t="e">
        <f t="shared" si="29"/>
        <v>#DIV/0!</v>
      </c>
      <c r="V61" s="4">
        <v>94</v>
      </c>
      <c r="W61">
        <v>13515</v>
      </c>
      <c r="X61" s="2">
        <f t="shared" si="18"/>
        <v>141.32061393489434</v>
      </c>
      <c r="Y61" s="2">
        <f t="shared" si="30"/>
        <v>139.8153640776699</v>
      </c>
      <c r="Z61" s="2">
        <f t="shared" si="19"/>
        <v>62.926982933179062</v>
      </c>
      <c r="AA61" s="14">
        <f t="shared" si="31"/>
        <v>11.466265441249874</v>
      </c>
      <c r="AC61" s="4">
        <v>6</v>
      </c>
      <c r="AD61">
        <v>5145</v>
      </c>
      <c r="AE61" s="2">
        <f t="shared" si="20"/>
        <v>38.551865506059059</v>
      </c>
      <c r="AF61" s="2">
        <f t="shared" si="32"/>
        <v>21.426523297491041</v>
      </c>
      <c r="AG61" s="2">
        <f t="shared" si="21"/>
        <v>40.382487291849259</v>
      </c>
      <c r="AH61" s="14">
        <f t="shared" si="33"/>
        <v>11.040233843067242</v>
      </c>
      <c r="AJ61" s="4">
        <v>94</v>
      </c>
      <c r="AK61">
        <v>6891</v>
      </c>
      <c r="AL61" s="2">
        <f t="shared" si="22"/>
        <v>44.517441735869276</v>
      </c>
      <c r="AM61" s="2">
        <f t="shared" si="34"/>
        <v>30.704808465041523</v>
      </c>
      <c r="AN61" s="2">
        <f t="shared" si="23"/>
        <v>43.790902449505801</v>
      </c>
      <c r="AO61" s="14">
        <f t="shared" si="35"/>
        <v>10.925287913140181</v>
      </c>
    </row>
    <row r="62" spans="1:41" x14ac:dyDescent="0.25">
      <c r="A62" s="4">
        <v>4</v>
      </c>
      <c r="B62">
        <v>8204</v>
      </c>
      <c r="C62" s="2">
        <f t="shared" si="12"/>
        <v>28.624634560906514</v>
      </c>
      <c r="D62" s="2">
        <f t="shared" si="24"/>
        <v>34.198827195467423</v>
      </c>
      <c r="E62" s="2">
        <f t="shared" si="13"/>
        <v>31.119256198347109</v>
      </c>
      <c r="F62" s="14">
        <f t="shared" si="25"/>
        <v>13.561054132809097</v>
      </c>
      <c r="H62" s="4">
        <v>96</v>
      </c>
      <c r="I62">
        <v>5323</v>
      </c>
      <c r="J62" s="2">
        <f t="shared" si="14"/>
        <v>24.316171477079795</v>
      </c>
      <c r="K62" s="2">
        <f t="shared" si="26"/>
        <v>19.836697792869266</v>
      </c>
      <c r="L62" s="2">
        <f t="shared" si="15"/>
        <v>24.509279138440164</v>
      </c>
      <c r="M62" s="14">
        <f t="shared" si="27"/>
        <v>9.7634352834792395</v>
      </c>
      <c r="O62" s="4">
        <v>4</v>
      </c>
      <c r="P62">
        <v>5713</v>
      </c>
      <c r="Q62" s="2">
        <f t="shared" si="16"/>
        <v>109.36621159874609</v>
      </c>
      <c r="R62" s="2">
        <f t="shared" si="28"/>
        <v>24.168318181818194</v>
      </c>
      <c r="S62" s="2" t="e">
        <f t="shared" si="17"/>
        <v>#DIV/0!</v>
      </c>
      <c r="T62" s="14" t="e">
        <f t="shared" si="29"/>
        <v>#DIV/0!</v>
      </c>
      <c r="V62" s="4">
        <v>96</v>
      </c>
      <c r="W62">
        <v>13563</v>
      </c>
      <c r="X62" s="2">
        <f t="shared" si="18"/>
        <v>141.5206596230725</v>
      </c>
      <c r="Y62" s="2">
        <f t="shared" si="30"/>
        <v>140.01540976584806</v>
      </c>
      <c r="Z62" s="2">
        <f t="shared" si="19"/>
        <v>63.126959791726932</v>
      </c>
      <c r="AA62" s="14">
        <f t="shared" si="31"/>
        <v>11.666242299797744</v>
      </c>
      <c r="AC62" s="4">
        <v>4</v>
      </c>
      <c r="AD62">
        <v>5188</v>
      </c>
      <c r="AE62" s="2">
        <f t="shared" si="20"/>
        <v>38.730940433521077</v>
      </c>
      <c r="AF62" s="2">
        <f t="shared" si="32"/>
        <v>21.605598224953059</v>
      </c>
      <c r="AG62" s="2">
        <f t="shared" si="21"/>
        <v>40.561572304995615</v>
      </c>
      <c r="AH62" s="14">
        <f t="shared" si="33"/>
        <v>11.219318856213597</v>
      </c>
      <c r="AJ62" s="4">
        <v>96</v>
      </c>
      <c r="AK62">
        <v>6943</v>
      </c>
      <c r="AL62" s="2">
        <f t="shared" si="22"/>
        <v>44.734050361639433</v>
      </c>
      <c r="AM62" s="2">
        <f t="shared" si="34"/>
        <v>30.92141709081168</v>
      </c>
      <c r="AN62" s="2">
        <f t="shared" si="23"/>
        <v>44.007438762354965</v>
      </c>
      <c r="AO62" s="14">
        <f t="shared" si="35"/>
        <v>11.141824225989346</v>
      </c>
    </row>
    <row r="63" spans="1:41" x14ac:dyDescent="0.25">
      <c r="A63" s="4">
        <v>2</v>
      </c>
      <c r="B63">
        <v>8253</v>
      </c>
      <c r="C63" s="2">
        <f t="shared" si="12"/>
        <v>28.828893767705381</v>
      </c>
      <c r="D63" s="2">
        <f t="shared" si="24"/>
        <v>34.40308640226629</v>
      </c>
      <c r="E63" s="2">
        <f t="shared" si="13"/>
        <v>31.323760330578516</v>
      </c>
      <c r="F63" s="14">
        <f t="shared" si="25"/>
        <v>13.765558265040504</v>
      </c>
      <c r="H63" s="4">
        <v>98</v>
      </c>
      <c r="I63">
        <v>5371</v>
      </c>
      <c r="J63" s="2">
        <f t="shared" si="14"/>
        <v>24.516239388794563</v>
      </c>
      <c r="K63" s="2">
        <f t="shared" si="26"/>
        <v>20.036765704584035</v>
      </c>
      <c r="L63" s="2">
        <f t="shared" si="15"/>
        <v>24.708966475594927</v>
      </c>
      <c r="M63" s="14">
        <f t="shared" si="27"/>
        <v>9.9631226206340031</v>
      </c>
      <c r="O63" s="4">
        <v>2</v>
      </c>
      <c r="P63">
        <v>5756</v>
      </c>
      <c r="Q63" s="2">
        <f t="shared" si="16"/>
        <v>109.54811912225706</v>
      </c>
      <c r="R63" s="2">
        <f t="shared" si="28"/>
        <v>24.350225705329166</v>
      </c>
      <c r="S63" s="2" t="e">
        <f t="shared" si="17"/>
        <v>#DIV/0!</v>
      </c>
      <c r="T63" s="14" t="e">
        <f t="shared" si="29"/>
        <v>#DIV/0!</v>
      </c>
      <c r="V63" s="4">
        <v>98</v>
      </c>
      <c r="W63">
        <v>13612</v>
      </c>
      <c r="X63" s="2">
        <f t="shared" si="18"/>
        <v>141.72487292975444</v>
      </c>
      <c r="Y63" s="2">
        <f t="shared" si="30"/>
        <v>140.21962307253</v>
      </c>
      <c r="Z63" s="2">
        <f t="shared" si="19"/>
        <v>63.331102834827888</v>
      </c>
      <c r="AA63" s="14">
        <f t="shared" si="31"/>
        <v>11.8703853428987</v>
      </c>
      <c r="AC63" s="4">
        <v>2</v>
      </c>
      <c r="AD63">
        <v>5232</v>
      </c>
      <c r="AE63" s="2">
        <f t="shared" si="20"/>
        <v>38.914179894179895</v>
      </c>
      <c r="AF63" s="2">
        <f t="shared" si="32"/>
        <v>21.788837685611878</v>
      </c>
      <c r="AG63" s="2">
        <f t="shared" si="21"/>
        <v>40.744822085889567</v>
      </c>
      <c r="AH63" s="14">
        <f t="shared" si="33"/>
        <v>11.402568637107549</v>
      </c>
      <c r="AJ63" s="4">
        <v>98</v>
      </c>
      <c r="AK63">
        <v>7003</v>
      </c>
      <c r="AL63" s="2">
        <f t="shared" si="22"/>
        <v>44.983983391374238</v>
      </c>
      <c r="AM63" s="2">
        <f t="shared" si="34"/>
        <v>31.171350120546485</v>
      </c>
      <c r="AN63" s="2">
        <f t="shared" si="23"/>
        <v>44.257288354103991</v>
      </c>
      <c r="AO63" s="14">
        <f t="shared" si="35"/>
        <v>11.391673817738372</v>
      </c>
    </row>
    <row r="64" spans="1:41" ht="16.5" thickBot="1" x14ac:dyDescent="0.3">
      <c r="A64" s="6">
        <v>0</v>
      </c>
      <c r="B64" s="7">
        <v>8302</v>
      </c>
      <c r="C64" s="15">
        <f t="shared" si="12"/>
        <v>29.033152974504251</v>
      </c>
      <c r="D64" s="15">
        <f t="shared" si="24"/>
        <v>34.607345609065156</v>
      </c>
      <c r="E64" s="15">
        <f t="shared" si="13"/>
        <v>31.528264462809922</v>
      </c>
      <c r="F64" s="16">
        <f t="shared" si="25"/>
        <v>13.97006239727191</v>
      </c>
      <c r="H64" s="6">
        <v>100</v>
      </c>
      <c r="I64" s="7">
        <v>5420</v>
      </c>
      <c r="J64" s="15">
        <f t="shared" si="14"/>
        <v>24.720475382003393</v>
      </c>
      <c r="K64" s="15">
        <f t="shared" si="26"/>
        <v>20.241001697792868</v>
      </c>
      <c r="L64" s="15">
        <f t="shared" si="15"/>
        <v>24.912813965607093</v>
      </c>
      <c r="M64" s="16">
        <f t="shared" si="27"/>
        <v>10.166970110646169</v>
      </c>
      <c r="O64" s="6">
        <v>0</v>
      </c>
      <c r="P64" s="7">
        <v>5800</v>
      </c>
      <c r="Q64" s="15">
        <f t="shared" si="16"/>
        <v>109.73425705329154</v>
      </c>
      <c r="R64" s="15">
        <f t="shared" si="28"/>
        <v>24.536363636363646</v>
      </c>
      <c r="S64" s="15" t="e">
        <f t="shared" si="17"/>
        <v>#DIV/0!</v>
      </c>
      <c r="T64" s="16" t="e">
        <f t="shared" si="29"/>
        <v>#DIV/0!</v>
      </c>
      <c r="V64" s="6">
        <v>100</v>
      </c>
      <c r="W64" s="7">
        <v>13661</v>
      </c>
      <c r="X64" s="15">
        <f t="shared" si="18"/>
        <v>141.92908623643632</v>
      </c>
      <c r="Y64" s="15">
        <f t="shared" si="30"/>
        <v>140.42383637921188</v>
      </c>
      <c r="Z64" s="15">
        <f t="shared" si="19"/>
        <v>63.535245877928844</v>
      </c>
      <c r="AA64" s="16">
        <f t="shared" si="31"/>
        <v>12.074528385999656</v>
      </c>
      <c r="AC64" s="6">
        <v>0</v>
      </c>
      <c r="AD64" s="7">
        <v>5276</v>
      </c>
      <c r="AE64" s="15">
        <f t="shared" si="20"/>
        <v>39.097419354838706</v>
      </c>
      <c r="AF64" s="15">
        <f t="shared" si="32"/>
        <v>21.972077146270689</v>
      </c>
      <c r="AG64" s="15">
        <f t="shared" si="21"/>
        <v>40.928071866783526</v>
      </c>
      <c r="AH64" s="16">
        <f t="shared" si="33"/>
        <v>11.585818418001509</v>
      </c>
      <c r="AJ64" s="6">
        <v>100</v>
      </c>
      <c r="AK64" s="7">
        <v>7052</v>
      </c>
      <c r="AL64" s="15">
        <f t="shared" si="22"/>
        <v>45.188095365657645</v>
      </c>
      <c r="AM64" s="15">
        <f t="shared" si="34"/>
        <v>31.375462094829892</v>
      </c>
      <c r="AN64" s="15">
        <f t="shared" si="23"/>
        <v>44.461332187365706</v>
      </c>
      <c r="AO64" s="16">
        <f t="shared" si="35"/>
        <v>11.595717651000086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257F-8649-1448-A4BC-8809A54E8BF4}">
  <dimension ref="A1:D54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t="s">
        <v>19</v>
      </c>
      <c r="B1">
        <v>1</v>
      </c>
      <c r="D1">
        <v>2</v>
      </c>
    </row>
    <row r="2" spans="1:4" x14ac:dyDescent="0.25">
      <c r="A2" cm="1">
        <f t="array" ref="A2">S_x(Video!$A12+Sheet1!$B$2,Video!$E$1)</f>
        <v>20.080410157886774</v>
      </c>
      <c r="B2" cm="1">
        <f t="array" ref="B2">S_y(Video!$A12+Sheet1!$B$2,Video!$E$1)</f>
        <v>98.300049987637479</v>
      </c>
      <c r="C2" cm="1">
        <f t="array" ref="C2">S_x(Video!$H12+Sheet1!$B$2,Video!$L$1)</f>
        <v>8.1999999999999993</v>
      </c>
      <c r="D2" cm="1">
        <f t="array" ref="D2">S_y(Video!$H12+Sheet1!$B$2,Video!$L$1)</f>
        <v>0</v>
      </c>
    </row>
    <row r="3" spans="1:4" x14ac:dyDescent="0.25">
      <c r="A3" cm="1">
        <f t="array" ref="A3">S_x(Video!$A13+Sheet1!$B$2,Video!$E$1)</f>
        <v>19.475338647638999</v>
      </c>
      <c r="B3" cm="1">
        <f t="array" ref="B3">S_y(Video!$A13+Sheet1!$B$2,Video!$E$1)</f>
        <v>96.393773914376723</v>
      </c>
      <c r="C3" cm="1">
        <f t="array" ref="C3">S_x(Video!$H13+Sheet1!$B$2,Video!$L$1)</f>
        <v>8.1999999999999993</v>
      </c>
      <c r="D3" cm="1">
        <f t="array" ref="D3">S_y(Video!$H13+Sheet1!$B$2,Video!$L$1)</f>
        <v>2</v>
      </c>
    </row>
    <row r="4" spans="1:4" x14ac:dyDescent="0.25">
      <c r="A4" cm="1">
        <f t="array" ref="A4">S_x(Video!$A14+Sheet1!$B$2,Video!$E$1)</f>
        <v>18.870267137391224</v>
      </c>
      <c r="B4" cm="1">
        <f t="array" ref="B4">S_y(Video!$A14+Sheet1!$B$2,Video!$E$1)</f>
        <v>94.487497841115953</v>
      </c>
      <c r="C4" cm="1">
        <f t="array" ref="C4">S_x(Video!$H14+Sheet1!$B$2,Video!$L$1)</f>
        <v>8.1999999999999993</v>
      </c>
      <c r="D4" cm="1">
        <f t="array" ref="D4">S_y(Video!$H14+Sheet1!$B$2,Video!$L$1)</f>
        <v>4</v>
      </c>
    </row>
    <row r="5" spans="1:4" x14ac:dyDescent="0.25">
      <c r="A5" cm="1">
        <f t="array" ref="A5">S_x(Video!$A15+Sheet1!$B$2,Video!$E$1)</f>
        <v>18.265195627143449</v>
      </c>
      <c r="B5" cm="1">
        <f t="array" ref="B5">S_y(Video!$A15+Sheet1!$B$2,Video!$E$1)</f>
        <v>92.581221767855183</v>
      </c>
      <c r="C5" cm="1">
        <f t="array" ref="C5">S_x(Video!$H15+Sheet1!$B$2,Video!$L$1)</f>
        <v>8.2009444165505556</v>
      </c>
      <c r="D5" cm="1">
        <f t="array" ref="D5">S_y(Video!$H15+Sheet1!$B$2,Video!$L$1)</f>
        <v>5.9999991854581571</v>
      </c>
    </row>
    <row r="6" spans="1:4" x14ac:dyDescent="0.25">
      <c r="A6" cm="1">
        <f t="array" ref="A6">S_x(Video!$A16+Sheet1!$B$2,Video!$E$1)</f>
        <v>17.662107262948552</v>
      </c>
      <c r="B6" cm="1">
        <f t="array" ref="B6">S_y(Video!$A16+Sheet1!$B$2,Video!$E$1)</f>
        <v>90.674318998969071</v>
      </c>
      <c r="C6" cm="1">
        <f t="array" ref="C6">S_x(Video!$H16+Sheet1!$B$2,Video!$L$1)</f>
        <v>8.2132080899177708</v>
      </c>
      <c r="D6" cm="1">
        <f t="array" ref="D6">S_y(Video!$H16+Sheet1!$B$2,Video!$L$1)</f>
        <v>7.9999573979133185</v>
      </c>
    </row>
    <row r="7" spans="1:4" x14ac:dyDescent="0.25">
      <c r="A7" cm="1">
        <f t="array" ref="A7">S_x(Video!$A17+Sheet1!$B$2,Video!$E$1)</f>
        <v>17.070997920027139</v>
      </c>
      <c r="B7" cm="1">
        <f t="array" ref="B7">S_y(Video!$A17+Sheet1!$B$2,Video!$E$1)</f>
        <v>88.763671618263857</v>
      </c>
      <c r="C7" cm="1">
        <f t="array" ref="C7">S_x(Video!$H17+Sheet1!$B$2,Video!$L$1)</f>
        <v>8.2396488157834824</v>
      </c>
      <c r="D7" cm="1">
        <f t="array" ref="D7">S_y(Video!$H17+Sheet1!$B$2,Video!$L$1)</f>
        <v>9.9997784242221712</v>
      </c>
    </row>
    <row r="8" spans="1:4" x14ac:dyDescent="0.25">
      <c r="A8" cm="1">
        <f t="array" ref="A8">S_x(Video!$A18+Sheet1!$B$2,Video!$E$1)</f>
        <v>16.493276664572647</v>
      </c>
      <c r="B8" cm="1">
        <f t="array" ref="B8">S_y(Video!$A18+Sheet1!$B$2,Video!$E$1)</f>
        <v>86.848933563155313</v>
      </c>
      <c r="C8" cm="1">
        <f t="array" ref="C8">S_x(Video!$H18+Sheet1!$B$2,Video!$L$1)</f>
        <v>8.2802652654452231</v>
      </c>
      <c r="D8" cm="1">
        <f t="array" ref="D8">S_y(Video!$H18+Sheet1!$B$2,Video!$L$1)</f>
        <v>11.999361769138851</v>
      </c>
    </row>
    <row r="9" spans="1:4" x14ac:dyDescent="0.25">
      <c r="A9" cm="1">
        <f t="array" ref="A9">S_x(Video!$A19+Sheet1!$B$2,Video!$E$1)</f>
        <v>15.928971801359751</v>
      </c>
      <c r="B9" cm="1">
        <f t="array" ref="B9">S_y(Video!$A19+Sheet1!$B$2,Video!$E$1)</f>
        <v>84.930198643986174</v>
      </c>
      <c r="C9" cm="1">
        <f t="array" ref="C9">S_x(Video!$H19+Sheet1!$B$2,Video!$L$1)</f>
        <v>8.3350553978402218</v>
      </c>
      <c r="D9" cm="1">
        <f t="array" ref="D9">S_y(Video!$H19+Sheet1!$B$2,Video!$L$1)</f>
        <v>13.998606949361486</v>
      </c>
    </row>
    <row r="10" spans="1:4" x14ac:dyDescent="0.25">
      <c r="A10" cm="1">
        <f t="array" ref="A10">S_x(Video!$A20+Sheet1!$B$2,Video!$E$1)</f>
        <v>15.378110977842596</v>
      </c>
      <c r="B10" cm="1">
        <f t="array" ref="B10">S_y(Video!$A20+Sheet1!$B$2,Video!$E$1)</f>
        <v>83.007560866920841</v>
      </c>
      <c r="C10" cm="1">
        <f t="array" ref="C10">S_x(Video!$H20+Sheet1!$B$2,Video!$L$1)</f>
        <v>8.4040164596482327</v>
      </c>
      <c r="D10" cm="1">
        <f t="array" ref="D10">S_y(Video!$H20+Sheet1!$B$2,Video!$L$1)</f>
        <v>15.997413498581697</v>
      </c>
    </row>
    <row r="11" spans="1:4" x14ac:dyDescent="0.25">
      <c r="A11" cm="1">
        <f t="array" ref="A11">S_x(Video!$A21+Sheet1!$B$2,Video!$E$1)</f>
        <v>14.840721182800394</v>
      </c>
      <c r="B11" cm="1">
        <f t="array" ref="B11">S_y(Video!$A21+Sheet1!$B$2,Video!$E$1)</f>
        <v>81.081114429339678</v>
      </c>
      <c r="C11" cm="1">
        <f t="array" ref="C11">S_x(Video!$H21+Sheet1!$B$2,Video!$L$1)</f>
        <v>8.4871449854297225</v>
      </c>
      <c r="D11" cm="1">
        <f t="array" ref="D11">S_y(Video!$H21+Sheet1!$B$2,Video!$L$1)</f>
        <v>17.995680972533243</v>
      </c>
    </row>
    <row r="12" spans="1:4" x14ac:dyDescent="0.25">
      <c r="A12" cm="1">
        <f t="array" ref="A12">S_x(Video!$A22+Sheet1!$B$2,Video!$E$1)</f>
        <v>14.316828745015187</v>
      </c>
      <c r="B12" cm="1">
        <f t="array" ref="B12">S_y(Video!$A22+Sheet1!$B$2,Video!$E$1)</f>
        <v>79.150953715223821</v>
      </c>
      <c r="C12" cm="1">
        <f t="array" ref="C12">S_x(Video!$H22+Sheet1!$B$2,Video!$L$1)</f>
        <v>8.5844367978000378</v>
      </c>
      <c r="D12" cm="1">
        <f t="array" ref="D12">S_y(Video!$H22+Sheet1!$B$2,Video!$L$1)</f>
        <v>19.993308954039563</v>
      </c>
    </row>
    <row r="13" spans="1:4" x14ac:dyDescent="0.25">
      <c r="A13" cm="1">
        <f t="array" ref="A13">S_x(Video!$A23+Sheet1!$B$2,Video!$E$1)</f>
        <v>13.806459331981728</v>
      </c>
      <c r="B13" cm="1">
        <f t="array" ref="B13">S_y(Video!$A23+Sheet1!$B$2,Video!$E$1)</f>
        <v>77.217173290531136</v>
      </c>
      <c r="C13" cm="1">
        <f t="array" ref="C13">S_x(Video!$H23+Sheet1!$B$2,Video!$L$1)</f>
        <v>8.6958870076393282</v>
      </c>
      <c r="D13" cm="1">
        <f t="array" ref="D13">S_y(Video!$H23+Sheet1!$B$2,Video!$L$1)</f>
        <v>21.990197058059934</v>
      </c>
    </row>
    <row r="14" spans="1:4" x14ac:dyDescent="0.25">
      <c r="A14" cm="1">
        <f t="array" ref="A14">S_x(Video!$A24+Sheet1!$B$2,Video!$E$1)</f>
        <v>13.309637948650277</v>
      </c>
      <c r="B14" cm="1">
        <f t="array" ref="B14">S_y(Video!$A24+Sheet1!$B$2,Video!$E$1)</f>
        <v>75.279867898562856</v>
      </c>
      <c r="C14" cm="1">
        <f t="array" ref="C14">S_x(Video!$H24+Sheet1!$B$2,Video!$L$1)</f>
        <v>8.8214900143383375</v>
      </c>
      <c r="D14" cm="1">
        <f t="array" ref="D14">S_y(Video!$H24+Sheet1!$B$2,Video!$L$1)</f>
        <v>23.98624493673406</v>
      </c>
    </row>
    <row r="15" spans="1:4" x14ac:dyDescent="0.25">
      <c r="A15" cm="1">
        <f t="array" ref="A15">S_x(Video!$A25+Sheet1!$B$2,Video!$E$1)</f>
        <v>13.066315400702933</v>
      </c>
      <c r="B15" cm="1">
        <f t="array" ref="B15">S_y(Video!$A25+Sheet1!$B$2,Video!$E$1)</f>
        <v>74.309922994482235</v>
      </c>
      <c r="C15" cm="1">
        <f t="array" ref="C15">S_x(Video!$H25+Sheet1!$B$2,Video!$L$1)</f>
        <v>8.8895968718404674</v>
      </c>
      <c r="D15" cm="1">
        <f t="array" ref="D15">S_y(Video!$H25+Sheet1!$B$2,Video!$L$1)</f>
        <v>24.983922444267467</v>
      </c>
    </row>
    <row r="16" spans="1:4" x14ac:dyDescent="0.25">
      <c r="A16" cm="1">
        <f t="array" ref="A16">S_x(Video!$A26+Sheet1!$B$2,Video!$E$1)</f>
        <v>12.826388936201056</v>
      </c>
      <c r="B16" cm="1">
        <f t="array" ref="B16">S_y(Video!$A26+Sheet1!$B$2,Video!$E$1)</f>
        <v>73.339132455321931</v>
      </c>
      <c r="C16" cm="1">
        <f t="array" ref="C16">S_x(Video!$H26+Sheet1!$B$2,Video!$L$1)</f>
        <v>8.9612395060797212</v>
      </c>
      <c r="D16" cm="1">
        <f t="array" ref="D16">S_y(Video!$H26+Sheet1!$B$2,Video!$L$1)</f>
        <v>25.981352284424734</v>
      </c>
    </row>
    <row r="17" spans="1:4" x14ac:dyDescent="0.25">
      <c r="A17" cm="1">
        <f t="array" ref="A17">S_x(Video!$A27+Sheet1!$B$2,Video!$E$1)</f>
        <v>12.356735970852014</v>
      </c>
      <c r="B17" cm="1">
        <f t="array" ref="B17">S_y(Video!$A27+Sheet1!$B$2,Video!$E$1)</f>
        <v>71.395062044862584</v>
      </c>
      <c r="C17" cm="1">
        <f t="array" ref="C17">S_x(Video!$H27+Sheet1!$B$2,Video!$L$1)</f>
        <v>9.1151284601552334</v>
      </c>
      <c r="D17" cm="1">
        <f t="array" ref="D17">S_y(Video!$H27+Sheet1!$B$2,Video!$L$1)</f>
        <v>27.97541884275844</v>
      </c>
    </row>
    <row r="18" spans="1:4" x14ac:dyDescent="0.25">
      <c r="A18" cm="1">
        <f t="array" ref="A18">S_x(Video!$A28+Sheet1!$B$2,Video!$E$1)</f>
        <v>11.900702062698713</v>
      </c>
      <c r="B18" cm="1">
        <f t="array" ref="B18">S_y(Video!$A28+Sheet1!$B$2,Video!$E$1)</f>
        <v>69.44775191463188</v>
      </c>
      <c r="C18" cm="1">
        <f t="array" ref="C18">S_x(Video!$H28+Sheet1!$B$2,Video!$L$1)</f>
        <v>9.2831491433187807</v>
      </c>
      <c r="D18" cm="1">
        <f t="array" ref="D18">S_y(Video!$H28+Sheet1!$B$2,Video!$L$1)</f>
        <v>29.96834440566353</v>
      </c>
    </row>
    <row r="19" spans="1:4" x14ac:dyDescent="0.25">
      <c r="A19" cm="1">
        <f t="array" ref="A19">S_x(Video!$A29+Sheet1!$B$2,Video!$E$1)</f>
        <v>11.458309554587004</v>
      </c>
      <c r="B19" cm="1">
        <f t="array" ref="B19">S_y(Video!$A29+Sheet1!$B$2,Video!$E$1)</f>
        <v>67.497297470803105</v>
      </c>
      <c r="C19" cm="1">
        <f t="array" ref="C19">S_x(Video!$H29+Sheet1!$B$2,Video!$L$1)</f>
        <v>9.465293112174777</v>
      </c>
      <c r="D19" cm="1">
        <f t="array" ref="D19">S_y(Video!$H29+Sheet1!$B$2,Video!$L$1)</f>
        <v>31.960028824405779</v>
      </c>
    </row>
    <row r="20" spans="1:4" x14ac:dyDescent="0.25">
      <c r="A20" cm="1">
        <f t="array" ref="A20">S_x(Video!$A30+Sheet1!$B$2,Video!$E$1)</f>
        <v>11.029580121018398</v>
      </c>
      <c r="B20" cm="1">
        <f t="array" ref="B20">S_y(Video!$A30+Sheet1!$B$2,Video!$E$1)</f>
        <v>65.543794273601563</v>
      </c>
      <c r="C20" cm="1">
        <f t="array" ref="C20">S_x(Video!$H30+Sheet1!$B$2,Video!$L$1)</f>
        <v>9.6615512136027633</v>
      </c>
      <c r="D20" cm="1">
        <f t="array" ref="D20">S_y(Video!$H30+Sheet1!$B$2,Video!$L$1)</f>
        <v>33.950372012621116</v>
      </c>
    </row>
    <row r="21" spans="1:4" x14ac:dyDescent="0.25">
      <c r="A21" cm="1">
        <f t="array" ref="A21">S_x(Video!$A31+Sheet1!$B$2,Video!$E$1)</f>
        <v>10.614534767088116</v>
      </c>
      <c r="B21" cm="1">
        <f t="array" ref="B21">S_y(Video!$A31+Sheet1!$B$2,Video!$E$1)</f>
        <v>63.587338032622583</v>
      </c>
      <c r="C21" cm="1">
        <f t="array" ref="C21">S_x(Video!$H31+Sheet1!$B$2,Video!$L$1)</f>
        <v>9.8719135852170439</v>
      </c>
      <c r="D21" cm="1">
        <f t="array" ref="D21">S_y(Video!$H31+Sheet1!$B$2,Video!$L$1)</f>
        <v>35.939273951345129</v>
      </c>
    </row>
    <row r="22" spans="1:4" x14ac:dyDescent="0.25">
      <c r="A22" cm="1">
        <f t="array" ref="A22">S_x(Video!$A32+Sheet1!$B$2,Video!$E$1)</f>
        <v>10.213193827455882</v>
      </c>
      <c r="B22" cm="1">
        <f t="array" ref="B22">S_y(Video!$A32+Sheet1!$B$2,Video!$E$1)</f>
        <v>61.628024602142432</v>
      </c>
      <c r="C22" cm="1">
        <f t="array" ref="C22">S_x(Video!$H32+Sheet1!$B$2,Video!$L$1)</f>
        <v>10.096369655862475</v>
      </c>
      <c r="D22" cm="1">
        <f t="array" ref="D22">S_y(Video!$H32+Sheet1!$B$2,Video!$L$1)</f>
        <v>37.926634694039237</v>
      </c>
    </row>
    <row r="23" spans="1:4" x14ac:dyDescent="0.25">
      <c r="A23" cm="1">
        <f t="array" ref="A23">S_x(Video!$A33+Sheet1!$B$2,Video!$E$1)</f>
        <v>9.8255769653497964</v>
      </c>
      <c r="B23" cm="1">
        <f t="array" ref="B23">S_y(Video!$A33+Sheet1!$B$2,Video!$E$1)</f>
        <v>59.665949976422056</v>
      </c>
      <c r="C23" cm="1">
        <f t="array" ref="C23">S_x(Video!$H33+Sheet1!$B$2,Video!$L$1)</f>
        <v>10.334908146145779</v>
      </c>
      <c r="D23" cm="1">
        <f t="array" ref="D23">S_y(Video!$H33+Sheet1!$B$2,Video!$L$1)</f>
        <v>39.912354371613262</v>
      </c>
    </row>
    <row r="24" spans="1:4" x14ac:dyDescent="0.25">
      <c r="A24" cm="1">
        <f t="array" ref="A24">S_x(Video!$A34+Sheet1!$B$2,Video!$E$1)</f>
        <v>9.451703171602901</v>
      </c>
      <c r="B24" cm="1">
        <f t="array" ref="B24">S_y(Video!$A34+Sheet1!$B$2,Video!$E$1)</f>
        <v>57.701210285003881</v>
      </c>
      <c r="C24" cm="1">
        <f t="array" ref="C24">S_x(Video!$H34+Sheet1!$B$2,Video!$L$1)</f>
        <v>10.587517069002104</v>
      </c>
      <c r="D24" cm="1">
        <f t="array" ref="D24">S_y(Video!$H34+Sheet1!$B$2,Video!$L$1)</f>
        <v>41.89633319744398</v>
      </c>
    </row>
    <row r="25" spans="1:4" x14ac:dyDescent="0.25">
      <c r="A25" cm="1">
        <f t="array" ref="A25">S_x(Video!$A35+Sheet1!$B$2,Video!$E$1)</f>
        <v>9.0915907637226496</v>
      </c>
      <c r="B25" cm="1">
        <f t="array" ref="B25">S_y(Video!$A35+Sheet1!$B$2,Video!$E$1)</f>
        <v>55.7339017880021</v>
      </c>
      <c r="C25" cm="1">
        <f t="array" ref="C25">S_x(Video!$H35+Sheet1!$B$2,Video!$L$1)</f>
        <v>10.854183730297621</v>
      </c>
      <c r="D25" cm="1">
        <f t="array" ref="D25">S_y(Video!$H35+Sheet1!$B$2,Video!$L$1)</f>
        <v>43.878471472389691</v>
      </c>
    </row>
    <row r="26" spans="1:4" x14ac:dyDescent="0.25">
      <c r="A26" cm="1">
        <f t="array" ref="A26">S_x(Video!$A36+Sheet1!$B$2,Video!$E$1)</f>
        <v>8.7452573849936925</v>
      </c>
      <c r="B26" cm="1">
        <f t="array" ref="B26">S_y(Video!$A36+Sheet1!$B$2,Video!$E$1)</f>
        <v>53.764120871386524</v>
      </c>
      <c r="C26" cm="1">
        <f t="array" ref="C26">S_x(Video!$H36+Sheet1!$B$2,Video!$L$1)</f>
        <v>11.134894729467362</v>
      </c>
      <c r="D26" cm="1">
        <f t="array" ref="D26">S_y(Video!$H36+Sheet1!$B$2,Video!$L$1)</f>
        <v>45.8586695898003</v>
      </c>
    </row>
    <row r="27" spans="1:4" x14ac:dyDescent="0.25">
      <c r="A27" cm="1">
        <f t="array" ref="A27">S_x(Video!$A37+Sheet1!$B$2,Video!$E$1)</f>
        <v>8.4127200036132308</v>
      </c>
      <c r="B27" cm="1">
        <f t="array" ref="B27">S_y(Video!$A37+Sheet1!$B$2,Video!$E$1)</f>
        <v>51.791964042260261</v>
      </c>
      <c r="C27" cm="1">
        <f t="array" ref="C27">S_x(Video!$H37+Sheet1!$B$2,Video!$L$1)</f>
        <v>11.429635960188421</v>
      </c>
      <c r="D27" cm="1">
        <f t="array" ref="D27">S_y(Video!$H37+Sheet1!$B$2,Video!$L$1)</f>
        <v>47.836828040522661</v>
      </c>
    </row>
    <row r="28" spans="1:4" x14ac:dyDescent="0.25">
      <c r="A28" cm="1">
        <f t="array" ref="A28">S_x(Video!$A38+Sheet1!$B$2,Video!$E$1)</f>
        <v>8.0939949118597951</v>
      </c>
      <c r="B28" cm="1">
        <f t="array" ref="B28">S_y(Video!$A38+Sheet1!$B$2,Video!$E$1)</f>
        <v>49.817527924131468</v>
      </c>
      <c r="C28" cm="1">
        <f t="array" ref="C28">S_x(Video!$H38+Sheet1!$B$2,Video!$L$1)</f>
        <v>11.738392611089239</v>
      </c>
      <c r="D28" cm="1">
        <f t="array" ref="D28">S_y(Video!$H38+Sheet1!$B$2,Video!$L$1)</f>
        <v>49.812847417901295</v>
      </c>
    </row>
    <row r="29" spans="1:4" x14ac:dyDescent="0.25">
      <c r="A29" cm="1">
        <f t="array" ref="A29">S_x(Video!$A39+Sheet1!$B$2,Video!$E$1)</f>
        <v>7.7890977252950506</v>
      </c>
      <c r="B29" cm="1">
        <f t="array" ref="B29">S_y(Video!$A39+Sheet1!$B$2,Video!$E$1)</f>
        <v>47.840909252179372</v>
      </c>
      <c r="C29" cm="1">
        <f t="array" ref="C29">S_x(Video!$H39+Sheet1!$B$2,Video!$L$1)</f>
        <v>12.061149166493522</v>
      </c>
      <c r="D29" cm="1">
        <f t="array" ref="D29">S_y(Video!$H39+Sheet1!$B$2,Video!$L$1)</f>
        <v>51.786628422773632</v>
      </c>
    </row>
    <row r="30" spans="1:4" x14ac:dyDescent="0.25">
      <c r="A30" cm="1">
        <f t="array" ref="A30">S_x(Video!$A40+Sheet1!$B$2,Video!$E$1)</f>
        <v>7.4980433819986274</v>
      </c>
      <c r="B30" cm="1">
        <f t="array" ref="B30">S_y(Video!$A40+Sheet1!$B$2,Video!$E$1)</f>
        <v>45.862204868514908</v>
      </c>
      <c r="C30" cm="1">
        <f t="array" ref="C30">S_x(Video!$H40+Sheet1!$B$2,Video!$L$1)</f>
        <v>12.397889407200296</v>
      </c>
      <c r="D30" cm="1">
        <f t="array" ref="D30">S_y(Video!$H40+Sheet1!$B$2,Video!$L$1)</f>
        <v>53.758071868460064</v>
      </c>
    </row>
    <row r="31" spans="1:4" x14ac:dyDescent="0.25">
      <c r="A31" cm="1">
        <f t="array" ref="A31">S_x(Video!$A41+Sheet1!$B$2,Video!$E$1)</f>
        <v>7.2208461418362617</v>
      </c>
      <c r="B31" cm="1">
        <f t="array" ref="B31">S_y(Video!$A41+Sheet1!$B$2,Video!$E$1)</f>
        <v>43.881511717435941</v>
      </c>
      <c r="C31" cm="1">
        <f t="array" ref="C31">S_x(Video!$H41+Sheet1!$B$2,Video!$L$1)</f>
        <v>12.748596411298536</v>
      </c>
      <c r="D31" cm="1">
        <f t="array" ref="D31">S_y(Video!$H41+Sheet1!$B$2,Video!$L$1)</f>
        <v>55.727078685748353</v>
      </c>
    </row>
    <row r="32" spans="1:4" x14ac:dyDescent="0.25">
      <c r="A32" cm="1">
        <f t="array" ref="A32">S_x(Video!$A42+Sheet1!$B$2,Video!$E$1)</f>
        <v>6.9575195857613608</v>
      </c>
      <c r="B32" cm="1">
        <f t="array" ref="B32">S_y(Video!$A42+Sheet1!$B$2,Video!$E$1)</f>
        <v>41.898926840677717</v>
      </c>
      <c r="C32" cm="1">
        <f t="array" ref="C32">S_x(Video!$H42+Sheet1!$B$2,Video!$L$1)</f>
        <v>13.11325255501788</v>
      </c>
      <c r="D32" cm="1">
        <f t="array" ref="D32">S_y(Video!$H42+Sheet1!$B$2,Video!$L$1)</f>
        <v>57.693549927871928</v>
      </c>
    </row>
    <row r="33" spans="1:4" x14ac:dyDescent="0.25">
      <c r="A33" cm="1">
        <f t="array" ref="A33">S_x(Video!$A43+Sheet1!$B$2,Video!$E$1)</f>
        <v>6.7080766151493094</v>
      </c>
      <c r="B33" cm="1">
        <f t="array" ref="B33">S_y(Video!$A43+Sheet1!$B$2,Video!$E$1)</f>
        <v>39.914547372658319</v>
      </c>
      <c r="C33" cm="1">
        <f t="array" ref="C33">S_x(Video!$H43+Sheet1!$B$2,Video!$L$1)</f>
        <v>13.491839513614082</v>
      </c>
      <c r="D33" cm="1">
        <f t="array" ref="D33">S_y(Video!$H43+Sheet1!$B$2,Video!$L$1)</f>
        <v>59.657386775482294</v>
      </c>
    </row>
    <row r="34" spans="1:4" x14ac:dyDescent="0.25">
      <c r="A34" cm="1">
        <f t="array" ref="A34">S_x(Video!$A44+Sheet1!$B$2,Video!$E$1)</f>
        <v>6.4725294511654852</v>
      </c>
      <c r="B34" cm="1">
        <f t="array" ref="B34">S_y(Video!$A44+Sheet1!$B$2,Video!$E$1)</f>
        <v>37.92847053571974</v>
      </c>
      <c r="C34" cm="1">
        <f t="array" ref="C34">S_x(Video!$H44+Sheet1!$B$2,Video!$L$1)</f>
        <v>13.88433826228993</v>
      </c>
      <c r="D34" cm="1">
        <f t="array" ref="D34">S_y(Video!$H44+Sheet1!$B$2,Video!$L$1)</f>
        <v>61.618490541614833</v>
      </c>
    </row>
    <row r="35" spans="1:4" x14ac:dyDescent="0.25">
      <c r="A35" cm="1">
        <f t="array" ref="A35">S_x(Video!$A45+Sheet1!$B$2,Video!$E$1)</f>
        <v>6.2508896341666969</v>
      </c>
      <c r="B35" cm="1">
        <f t="array" ref="B35">S_y(Video!$A45+Sheet1!$B$2,Video!$E$1)</f>
        <v>35.940793635364599</v>
      </c>
      <c r="C35" cm="1">
        <f t="array" ref="C35">S_x(Video!$H45+Sheet1!$B$2,Video!$L$1)</f>
        <v>14.290729077151241</v>
      </c>
      <c r="D35" cm="1">
        <f t="array" ref="D35">S_y(Video!$H45+Sheet1!$B$2,Video!$L$1)</f>
        <v>63.576762676648073</v>
      </c>
    </row>
    <row r="36" spans="1:4" x14ac:dyDescent="0.25">
      <c r="A36" cm="1">
        <f t="array" ref="A36">S_x(Video!$A46+Sheet1!$B$2,Video!$E$1)</f>
        <v>6.0431680231354221</v>
      </c>
      <c r="B36" cm="1">
        <f t="array" ref="B36">S_y(Video!$A46+Sheet1!$B$2,Video!$E$1)</f>
        <v>33.951614055488676</v>
      </c>
      <c r="C36" cm="1">
        <f t="array" ref="C36">S_x(Video!$H46+Sheet1!$B$2,Video!$L$1)</f>
        <v>14.710991536198151</v>
      </c>
      <c r="D36" cm="1">
        <f t="array" ref="D36">S_y(Video!$H46+Sheet1!$B$2,Video!$L$1)</f>
        <v>65.532104773256009</v>
      </c>
    </row>
    <row r="37" spans="1:4" x14ac:dyDescent="0.25">
      <c r="A37" cm="1">
        <f t="array" ref="A37">S_x(Video!$A47+Sheet1!$B$2,Video!$E$1)</f>
        <v>5.8493747951482646</v>
      </c>
      <c r="B37" cm="1">
        <f t="array" ref="B37">S_y(Video!$A47+Sheet1!$B$2,Video!$E$1)</f>
        <v>31.961029253609841</v>
      </c>
      <c r="C37" cm="1">
        <f t="array" ref="C37">S_x(Video!$H47+Sheet1!$B$2,Video!$L$1)</f>
        <v>15.14510452035114</v>
      </c>
      <c r="D37" cm="1">
        <f t="array" ref="D37">S_y(Video!$H47+Sheet1!$B$2,Video!$L$1)</f>
        <v>67.484418571353302</v>
      </c>
    </row>
    <row r="38" spans="1:4" x14ac:dyDescent="0.25">
      <c r="A38" cm="1">
        <f t="array" ref="A38">S_x(Video!$A48+Sheet1!$B$2,Video!$E$1)</f>
        <v>5.6695194448766983</v>
      </c>
      <c r="B38" cm="1">
        <f t="array" ref="B38">S_y(Video!$A48+Sheet1!$B$2,Video!$E$1)</f>
        <v>29.969136756093118</v>
      </c>
      <c r="C38" cm="1">
        <f t="array" ref="C38">S_x(Video!$H48+Sheet1!$B$2,Video!$L$1)</f>
        <v>15.593046214512583</v>
      </c>
      <c r="D38" cm="1">
        <f t="array" ref="D38">S_y(Video!$H48+Sheet1!$B$2,Video!$L$1)</f>
        <v>69.433605963032988</v>
      </c>
    </row>
    <row r="39" spans="1:4" x14ac:dyDescent="0.25">
      <c r="A39" cm="1">
        <f t="array" ref="A39">S_x(Video!$A49+Sheet1!$B$2,Video!$E$1)</f>
        <v>5.503610784122543</v>
      </c>
      <c r="B39" cm="1">
        <f t="array" ref="B39">S_y(Video!$A49+Sheet1!$B$2,Video!$E$1)</f>
        <v>27.976034153372556</v>
      </c>
      <c r="C39" cm="1">
        <f t="array" ref="C39">S_x(Video!$H49+Sheet1!$B$2,Video!$L$1)</f>
        <v>16.054794108662691</v>
      </c>
      <c r="D39" cm="1">
        <f t="array" ref="D39">S_y(Video!$H49+Sheet1!$B$2,Video!$L$1)</f>
        <v>71.379568997496705</v>
      </c>
    </row>
    <row r="40" spans="1:4" x14ac:dyDescent="0.25">
      <c r="A40" cm="1">
        <f t="array" ref="A40">S_x(Video!$A50+Sheet1!$B$2,Video!$E$1)</f>
        <v>5.3516569413857837</v>
      </c>
      <c r="B40" cm="1">
        <f t="array" ref="B40">S_y(Video!$A50+Sheet1!$B$2,Video!$E$1)</f>
        <v>25.981819095169893</v>
      </c>
      <c r="C40" cm="1">
        <f t="array" ref="C40">S_x(Video!$H50+Sheet1!$B$2,Video!$L$1)</f>
        <v>16.530324998991034</v>
      </c>
      <c r="D40" cm="1">
        <f t="array" ref="D40">S_y(Video!$H50+Sheet1!$B$2,Video!$L$1)</f>
        <v>73.322209885976832</v>
      </c>
    </row>
    <row r="41" spans="1:4" x14ac:dyDescent="0.25">
      <c r="A41" cm="1">
        <f t="array" ref="A41">S_x(Video!$A51+Sheet1!$B$2,Video!$E$1)</f>
        <v>5.2809154299911825</v>
      </c>
      <c r="B41" cm="1">
        <f t="array" ref="B41">S_y(Video!$A51+Sheet1!$B$2,Video!$E$1)</f>
        <v>24.984324925834976</v>
      </c>
      <c r="C41" cm="1">
        <f t="array" ref="C41">S_x(Video!$H51+Sheet1!$B$2,Video!$L$1)</f>
        <v>16.773251627109062</v>
      </c>
      <c r="D41" cm="1">
        <f t="array" ref="D41">S_y(Video!$H51+Sheet1!$B$2,Video!$L$1)</f>
        <v>74.292254011997954</v>
      </c>
    </row>
    <row r="42" spans="1:4" x14ac:dyDescent="0.25">
      <c r="A42" cm="1">
        <f t="array" ref="A42">S_x(Video!$A52+Sheet1!$B$2,Video!$E$1)</f>
        <v>5.2136653614665533</v>
      </c>
      <c r="B42" cm="1">
        <f t="array" ref="B42">S_y(Video!$A52+Sheet1!$B$2,Video!$E$1)</f>
        <v>23.986589285710313</v>
      </c>
      <c r="C42" cm="1">
        <f t="array" ref="C42">S_x(Video!$H52+Sheet1!$B$2,Video!$L$1)</f>
        <v>17.019614989062291</v>
      </c>
      <c r="D42" cm="1">
        <f t="array" ref="D42">S_y(Video!$H52+Sheet1!$B$2,Video!$L$1)</f>
        <v>75.261431006650625</v>
      </c>
    </row>
    <row r="43" spans="1:4" x14ac:dyDescent="0.25">
      <c r="A43" cm="1">
        <f t="array" ref="A43">S_x(Video!$A53+Sheet1!$B$2,Video!$E$1)</f>
        <v>5.0896428051001976</v>
      </c>
      <c r="B43" cm="1">
        <f t="array" ref="B43">S_y(Video!$A53+Sheet1!$B$2,Video!$E$1)</f>
        <v>21.990442478935549</v>
      </c>
      <c r="C43" cm="1">
        <f t="array" ref="C43">S_x(Video!$H53+Sheet1!$B$2,Video!$L$1)</f>
        <v>17.52263949101723</v>
      </c>
      <c r="D43" cm="1">
        <f t="array" ref="D43">S_y(Video!$H53+Sheet1!$B$2,Video!$L$1)</f>
        <v>77.197134909545994</v>
      </c>
    </row>
    <row r="44" spans="1:4" x14ac:dyDescent="0.25">
      <c r="A44" cm="1">
        <f t="array" ref="A44">S_x(Video!$A54+Sheet1!$B$2,Video!$E$1)</f>
        <v>4.9795953486262761</v>
      </c>
      <c r="B44" cm="1">
        <f t="array" ref="B44">S_y(Video!$A54+Sheet1!$B$2,Video!$E$1)</f>
        <v>19.993476473714541</v>
      </c>
      <c r="C44" cm="1">
        <f t="array" ref="C44">S_x(Video!$H54+Sheet1!$B$2,Video!$L$1)</f>
        <v>18.039373226808323</v>
      </c>
      <c r="D44" cm="1">
        <f t="array" ref="D44">S_y(Video!$H54+Sheet1!$B$2,Video!$L$1)</f>
        <v>79.129224321438372</v>
      </c>
    </row>
    <row r="45" spans="1:4" x14ac:dyDescent="0.25">
      <c r="A45" cm="1">
        <f t="array" ref="A45">S_x(Video!$A55+Sheet1!$B$2,Video!$E$1)</f>
        <v>4.8835283836907593</v>
      </c>
      <c r="B45" cm="1">
        <f t="array" ref="B45">S_y(Video!$A55+Sheet1!$B$2,Video!$E$1)</f>
        <v>17.995789109051891</v>
      </c>
      <c r="C45" cm="1">
        <f t="array" ref="C45">S_x(Video!$H55+Sheet1!$B$2,Video!$L$1)</f>
        <v>18.569790229469959</v>
      </c>
      <c r="D45" cm="1">
        <f t="array" ref="D45">S_y(Video!$H55+Sheet1!$B$2,Video!$L$1)</f>
        <v>81.057602150739157</v>
      </c>
    </row>
    <row r="46" spans="1:4" x14ac:dyDescent="0.25">
      <c r="A46" cm="1">
        <f t="array" ref="A46">S_x(Video!$A56+Sheet1!$B$2,Video!$E$1)</f>
        <v>4.8014466169817638</v>
      </c>
      <c r="B46" cm="1">
        <f t="array" ref="B46">S_y(Video!$A56+Sheet1!$B$2,Video!$E$1)</f>
        <v>15.997478259294363</v>
      </c>
      <c r="C46" cm="1">
        <f t="array" ref="C46">S_x(Video!$H56+Sheet1!$B$2,Video!$L$1)</f>
        <v>19.113863844423349</v>
      </c>
      <c r="D46" cm="1">
        <f t="array" ref="D46">S_y(Video!$H56+Sheet1!$B$2,Video!$L$1)</f>
        <v>82.982171492374533</v>
      </c>
    </row>
    <row r="47" spans="1:4" x14ac:dyDescent="0.25">
      <c r="A47" cm="1">
        <f t="array" ref="A47">S_x(Video!$A57+Sheet1!$B$2,Video!$E$1)</f>
        <v>4.7333540699990522</v>
      </c>
      <c r="B47" cm="1">
        <f t="array" ref="B47">S_y(Video!$A57+Sheet1!$B$2,Video!$E$1)</f>
        <v>13.998641829335643</v>
      </c>
      <c r="C47" cm="1">
        <f t="array" ref="C47">S_x(Video!$H57+Sheet1!$B$2,Video!$L$1)</f>
        <v>19.671566730815982</v>
      </c>
      <c r="D47" cm="1">
        <f t="array" ref="D47">S_y(Video!$H57+Sheet1!$B$2,Video!$L$1)</f>
        <v>84.902835632655325</v>
      </c>
    </row>
    <row r="48" spans="1:4" x14ac:dyDescent="0.25">
      <c r="A48" cm="1">
        <f t="array" ref="A48">S_x(Video!$A58+Sheet1!$B$2,Video!$E$1)</f>
        <v>4.6792540788570136</v>
      </c>
      <c r="B48" cm="1">
        <f t="array" ref="B48">S_y(Video!$A58+Sheet1!$B$2,Video!$E$1)</f>
        <v>11.999377749819594</v>
      </c>
      <c r="C48" cm="1">
        <f t="array" ref="C48">S_x(Video!$H58+Sheet1!$B$2,Video!$L$1)</f>
        <v>20.242870862895586</v>
      </c>
      <c r="D48" cm="1">
        <f t="array" ref="D48">S_y(Video!$H58+Sheet1!$B$2,Video!$L$1)</f>
        <v>86.819498054137028</v>
      </c>
    </row>
    <row r="49" spans="1:4" x14ac:dyDescent="0.25">
      <c r="A49" cm="1">
        <f t="array" ref="A49">S_x(Video!$A59+Sheet1!$B$2,Video!$E$1)</f>
        <v>4.6391492941211823</v>
      </c>
      <c r="B49" cm="1">
        <f t="array" ref="B49">S_y(Video!$A59+Sheet1!$B$2,Video!$E$1)</f>
        <v>9.9997839723422732</v>
      </c>
      <c r="C49" cm="1">
        <f t="array" ref="C49">S_x(Video!$H59+Sheet1!$B$2,Video!$L$1)</f>
        <v>20.827747531418481</v>
      </c>
      <c r="D49" cm="1">
        <f t="array" ref="D49">S_y(Video!$H59+Sheet1!$B$2,Video!$L$1)</f>
        <v>88.732062440469917</v>
      </c>
    </row>
    <row r="50" spans="1:4" x14ac:dyDescent="0.25">
      <c r="A50" cm="1">
        <f t="array" ref="A50">S_x(Video!$A60+Sheet1!$B$2,Video!$E$1)</f>
        <v>4.6130416806784069</v>
      </c>
      <c r="B50" cm="1">
        <f t="array" ref="B50">S_y(Video!$A60+Sheet1!$B$2,Video!$E$1)</f>
        <v>7.9999584646529032</v>
      </c>
      <c r="C50" cm="1">
        <f t="array" ref="C50">S_x(Video!$H60+Sheet1!$B$2,Video!$L$1)</f>
        <v>21.426166898125192</v>
      </c>
      <c r="D50" cm="1">
        <f t="array" ref="D50">S_y(Video!$H60+Sheet1!$B$2,Video!$L$1)</f>
        <v>90.640432823120605</v>
      </c>
    </row>
    <row r="51" spans="1:4" x14ac:dyDescent="0.25">
      <c r="A51" cm="1">
        <f t="array" ref="A51">S_x(Video!$A61+Sheet1!$B$2,Video!$E$1)</f>
        <v>4.6009325176405582</v>
      </c>
      <c r="B51" cm="1">
        <f t="array" ref="B51">S_y(Video!$A61+Sheet1!$B$2,Video!$E$1)</f>
        <v>5.9999992058540528</v>
      </c>
      <c r="C51" cm="1">
        <f t="array" ref="C51">S_x(Video!$H61+Sheet1!$B$2,Video!$L$1)</f>
        <v>22.031238408372971</v>
      </c>
      <c r="D51" cm="1">
        <f t="array" ref="D51">S_y(Video!$H61+Sheet1!$B$2,Video!$L$1)</f>
        <v>92.546708896381375</v>
      </c>
    </row>
    <row r="52" spans="1:4" x14ac:dyDescent="0.25">
      <c r="A52" cm="1">
        <f t="array" ref="A52">S_x(Video!$A62+Sheet1!$B$2,Video!$E$1)</f>
        <v>4.5999999999999996</v>
      </c>
      <c r="B52" cm="1">
        <f t="array" ref="B52">S_y(Video!$A62+Sheet1!$B$2,Video!$E$1)</f>
        <v>4</v>
      </c>
      <c r="C52" cm="1">
        <f t="array" ref="C52">S_x(Video!$H62+Sheet1!$B$2,Video!$L$1)</f>
        <v>22.636309918620746</v>
      </c>
      <c r="D52" cm="1">
        <f t="array" ref="D52">S_y(Video!$H62+Sheet1!$B$2,Video!$L$1)</f>
        <v>94.452984969642131</v>
      </c>
    </row>
    <row r="53" spans="1:4" x14ac:dyDescent="0.25">
      <c r="A53" cm="1">
        <f t="array" ref="A53">S_x(Video!$A63+Sheet1!$B$2,Video!$E$1)</f>
        <v>4.5999999999999996</v>
      </c>
      <c r="B53" cm="1">
        <f t="array" ref="B53">S_y(Video!$A63+Sheet1!$B$2,Video!$E$1)</f>
        <v>2</v>
      </c>
      <c r="C53" cm="1">
        <f t="array" ref="C53">S_x(Video!$H63+Sheet1!$B$2,Video!$L$1)</f>
        <v>23.241381428868522</v>
      </c>
      <c r="D53" cm="1">
        <f t="array" ref="D53">S_y(Video!$H63+Sheet1!$B$2,Video!$L$1)</f>
        <v>96.359261042902901</v>
      </c>
    </row>
    <row r="54" spans="1:4" x14ac:dyDescent="0.25">
      <c r="A54" cm="1">
        <f t="array" ref="A54">S_x(Video!$A64+Sheet1!$B$2,Video!$E$1)</f>
        <v>4.5999999999999996</v>
      </c>
      <c r="B54" cm="1">
        <f t="array" ref="B54">S_y(Video!$A64+Sheet1!$B$2,Video!$E$1)</f>
        <v>0</v>
      </c>
      <c r="C54" cm="1">
        <f t="array" ref="C54">S_x(Video!$H64+Sheet1!$B$2,Video!$L$1)</f>
        <v>23.846452939116297</v>
      </c>
      <c r="D54" cm="1">
        <f t="array" ref="D54">S_y(Video!$H64+Sheet1!$B$2,Video!$L$1)</f>
        <v>98.265537116163657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Walls</vt:lpstr>
      <vt:lpstr>Grid</vt:lpstr>
      <vt:lpstr>Video</vt:lpstr>
      <vt:lpstr>TransformedPaths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Jørstad Svendsen</dc:creator>
  <cp:lastModifiedBy>Markus Svendsen</cp:lastModifiedBy>
  <dcterms:created xsi:type="dcterms:W3CDTF">2025-05-09T05:44:58Z</dcterms:created>
  <dcterms:modified xsi:type="dcterms:W3CDTF">2025-05-13T19:15:15Z</dcterms:modified>
</cp:coreProperties>
</file>