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9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Dangerzone case (0)" sheetId="1" state="visible" r:id="rId2"/>
    <sheet name="Stockholm 2021 Dust2 (2)" sheetId="2" state="visible" r:id="rId3"/>
    <sheet name="Stockholm 2021 Mirage (3)" sheetId="3" state="visible" r:id="rId4"/>
    <sheet name="Snakebite case (5)" sheetId="4" state="visible" r:id="rId5"/>
    <sheet name="Clutch case (6)" sheetId="5" state="visible" r:id="rId6"/>
    <sheet name="RMR 2020 Legends (7)" sheetId="6" state="visible" r:id="rId7"/>
    <sheet name="RMR 2020 Challengers (8)" sheetId="7" state="visible" r:id="rId8"/>
    <sheet name="RMR 2020 Contenders (9)" sheetId="8" state="visible" r:id="rId9"/>
    <sheet name="Fracture case (10)" sheetId="9" state="visible" r:id="rId10"/>
    <sheet name="Prisma 2 (11)" sheetId="10" state="visible" r:id="rId11"/>
    <sheet name="Profit" sheetId="11" state="visible" r:id="rId12"/>
    <sheet name="General_wallet_summary" sheetId="12" state="visible" r:id="rId1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<sst xmlns="http://schemas.openxmlformats.org/spreadsheetml/2006/main" count="70" uniqueCount="50">
  <si>
    <t xml:space="preserve">http://steamcommunity.com/market/priceoverview/?appid=730&amp;currency=6&amp;market_hash_name=Danger%20Zone%20Case</t>
  </si>
  <si>
    <t xml:space="preserve">Danger Zone case</t>
  </si>
  <si>
    <t xml:space="preserve">Wydropione</t>
  </si>
  <si>
    <t xml:space="preserve">Po 0,17zł</t>
  </si>
  <si>
    <t xml:space="preserve">radio</t>
  </si>
  <si>
    <t xml:space="preserve">Po 0,19zł</t>
  </si>
  <si>
    <t xml:space="preserve">ale realnie zapłaciłem 40,77 bo reszta z 152 pochodzi z zysku z Tier6</t>
  </si>
  <si>
    <t xml:space="preserve">hudson</t>
  </si>
  <si>
    <t xml:space="preserve">Po 0,18zł</t>
  </si>
  <si>
    <t xml:space="preserve">carpe</t>
  </si>
  <si>
    <t xml:space="preserve">Po 0,23zł</t>
  </si>
  <si>
    <t xml:space="preserve">Po 0,26zł</t>
  </si>
  <si>
    <t xml:space="preserve">Po 0,31zł</t>
  </si>
  <si>
    <t xml:space="preserve">Suma</t>
  </si>
  <si>
    <t xml:space="preserve">http://steamcommunity.com/market/priceoverview/?appid=730&amp;currency=6&amp;market_hash_name=Stockholm%202021%20Dust%20II%20Souvenir%20Package</t>
  </si>
  <si>
    <t xml:space="preserve">Stockholm 2021 Dust2</t>
  </si>
  <si>
    <t xml:space="preserve">http://steamcommunity.com/market/priceoverview/?appid=730&amp;currency=6&amp;market_hash_name=Stockholm%202021%20Mirage%20Souvenir%20Package</t>
  </si>
  <si>
    <t xml:space="preserve">Stockholm 2021 Mirage</t>
  </si>
  <si>
    <t xml:space="preserve">http://steamcommunity.com/market/priceoverview/?appid=730&amp;currency=6&amp;market_hash_name=Snakebite%20Case</t>
  </si>
  <si>
    <t xml:space="preserve">Snakebite case</t>
  </si>
  <si>
    <t xml:space="preserve">http://steamcommunity.com/market/priceoverview/?appid=730&amp;currency=6&amp;market_hash_name=Clutch%20Case</t>
  </si>
  <si>
    <t xml:space="preserve">Clutch case</t>
  </si>
  <si>
    <t xml:space="preserve">http://steamcommunity.com/market/priceoverview/?appid=730&amp;currency=6&amp;market_hash_name=2020%20RMR%20Legends</t>
  </si>
  <si>
    <t xml:space="preserve">RMR Legends</t>
  </si>
  <si>
    <t xml:space="preserve">http://steamcommunity.com/market/priceoverview/?appid=730&amp;currency=6&amp;market_hash_name=2020%20RMR%20Challengers</t>
  </si>
  <si>
    <t xml:space="preserve">RMR Challengers</t>
  </si>
  <si>
    <t xml:space="preserve">http://steamcommunity.com/market/priceoverview/?appid=730&amp;currency=6&amp;market_hash_name=2020%20RMR%20Contenders</t>
  </si>
  <si>
    <t xml:space="preserve">RMR Contenders</t>
  </si>
  <si>
    <t xml:space="preserve">http://steamcommunity.com/market/priceoverview/?appid=730&amp;currency=6&amp;market_hash_name=Fracture%20Case</t>
  </si>
  <si>
    <t xml:space="preserve">Fracture case</t>
  </si>
  <si>
    <t xml:space="preserve">http://steamcommunity.com/market/priceoverview/?appid=730&amp;currency=6&amp;market_hash_name=Prisma%202%20Case</t>
  </si>
  <si>
    <t xml:space="preserve">Prisma 2 case</t>
  </si>
  <si>
    <t xml:space="preserve">Ilość kupionych sztuk</t>
  </si>
  <si>
    <t xml:space="preserve">Ilość wydanych pieniędzy</t>
  </si>
  <si>
    <t xml:space="preserve">Średnia cena zakupu</t>
  </si>
  <si>
    <t xml:space="preserve">Ilość sprzedanych sztuk</t>
  </si>
  <si>
    <t xml:space="preserve">Przychód ze sprzedaży</t>
  </si>
  <si>
    <t xml:space="preserve">Średnia cena sprzedaży</t>
  </si>
  <si>
    <t xml:space="preserve">Całkowity zysk ze sprzedaży</t>
  </si>
  <si>
    <t xml:space="preserve">Tier6</t>
  </si>
  <si>
    <t xml:space="preserve">Kill count</t>
  </si>
  <si>
    <t xml:space="preserve">Date</t>
  </si>
  <si>
    <t xml:space="preserve">Money invested in wallet</t>
  </si>
  <si>
    <t xml:space="preserve">Quantity of items in wallet</t>
  </si>
  <si>
    <t xml:space="preserve">Wallet’s value</t>
  </si>
  <si>
    <t xml:space="preserve">Balance</t>
  </si>
  <si>
    <t xml:space="preserve">Balance (only profits)</t>
  </si>
  <si>
    <t xml:space="preserve">Balance (only losses)</t>
  </si>
  <si>
    <t xml:space="preserve">After 15% commision</t>
  </si>
  <si>
    <t xml:space="preserve">After 2% commistion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</si>
</sst>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"/>
    <numFmt numFmtId="166" formatCode="0.000"/>
    <numFmt numFmtId="167" formatCode="0.00000"/>
  </numFmts>
  <fonts count="17">
    <font>
      <sz val="10"/>
      <name val="Arial"/>
      <family val="2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color rgb="FFFFFFFF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sz val="10"/>
      <color rgb="FFCC0000"/>
      <name val="Arial"/>
      <family val="2"/>
      <charset val="238"/>
    </font>
    <font>
      <b val="true"/>
      <sz val="10"/>
      <color rgb="FFFFFFFF"/>
      <name val="Arial"/>
      <family val="2"/>
      <charset val="238"/>
    </font>
    <font>
      <i val="true"/>
      <sz val="10"/>
      <color rgb="FF808080"/>
      <name val="Arial"/>
      <family val="2"/>
      <charset val="238"/>
    </font>
    <font>
      <sz val="10"/>
      <color rgb="FF006600"/>
      <name val="Arial"/>
      <family val="2"/>
      <charset val="238"/>
    </font>
    <font>
      <sz val="18"/>
      <color rgb="FF000000"/>
      <name val="Arial"/>
      <family val="2"/>
      <charset val="238"/>
    </font>
    <font>
      <sz val="12"/>
      <color rgb="FF000000"/>
      <name val="Arial"/>
      <family val="2"/>
      <charset val="238"/>
    </font>
    <font>
      <b val="true"/>
      <sz val="24"/>
      <color rgb="FF000000"/>
      <name val="Arial"/>
      <family val="2"/>
      <charset val="238"/>
    </font>
    <font>
      <u val="single"/>
      <sz val="10"/>
      <color rgb="FF0000EE"/>
      <name val="Arial"/>
      <family val="2"/>
      <charset val="238"/>
    </font>
    <font>
      <sz val="10"/>
      <color rgb="FF996600"/>
      <name val="Arial"/>
      <family val="2"/>
      <charset val="238"/>
    </font>
    <font>
      <sz val="10"/>
      <color rgb="FF333333"/>
      <name val="Arial"/>
      <family val="2"/>
      <charset val="238"/>
    </font>
    <font>
      <b val="true"/>
      <sz val="10"/>
      <name val="Arial"/>
      <family val="2"/>
      <charset val="238"/>
    </font>
  </fonts>
  <fills count="10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rgb="FF3FAF46"/>
        <bgColor rgb="FF33CC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" xfId="20"/>
    <cellStyle name="Accent 2 1" xfId="21"/>
    <cellStyle name="Accent 3 1" xfId="22"/>
    <cellStyle name="Accent 4" xfId="23"/>
    <cellStyle name="Bad 1" xfId="24"/>
    <cellStyle name="Error 1" xfId="25"/>
    <cellStyle name="Footnote 1" xfId="26"/>
    <cellStyle name="Good 1" xfId="27"/>
    <cellStyle name="Heading 1 1" xfId="28"/>
    <cellStyle name="Heading 2 1" xfId="29"/>
    <cellStyle name="Heading 3" xfId="30"/>
    <cellStyle name="Hyperlink 1" xfId="31"/>
    <cellStyle name="Neutral 1" xfId="32"/>
    <cellStyle name="Note 1" xfId="33"/>
    <cellStyle name="Status 1" xfId="34"/>
    <cellStyle name="Text 1" xfId="35"/>
    <cellStyle name="Warning 1" xfId="36"/>
  </cellStyles>
  <colors>
    <indexedColors>
      <rgbColor rgb="FF000000"/>
      <rgbColor rgb="FFFFFFFF"/>
      <rgbColor rgb="FFCC0000"/>
      <rgbColor rgb="FF00FF00"/>
      <rgbColor rgb="FF0000EE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FAF4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0.95" hidden="false" customHeight="false" outlineLevel="0" collapsed="false">
      <c r="A1" s="1" t="s">
        <v>0</v>
      </c>
      <c r="B1" s="1" t="s">
        <v>1</v>
      </c>
    </row>
    <row r="2" customFormat="false" ht="14.65" hidden="false" customHeight="false" outlineLevel="0" collapsed="false"/>
    <row r="3" customFormat="false" ht="14.65" hidden="false" customHeight="false" outlineLevel="0" collapsed="false">
      <c r="A3" s="0" t="s">
        <v>2</v>
      </c>
      <c r="B3" s="0" t="n">
        <v>8</v>
      </c>
    </row>
    <row r="4" customFormat="false" ht="14.65" hidden="false" customHeight="false" outlineLevel="0" collapsed="false"/>
    <row r="5" customFormat="false" ht="14.65" hidden="false" customHeight="false" outlineLevel="0" collapsed="false">
      <c r="A5" s="0" t="s">
        <v>3</v>
      </c>
      <c r="B5" s="0" t="n">
        <f aca="false">1+1+80+6+9+10+10+10+10+3+10+10+10+10+10+5</f>
        <v>195</v>
      </c>
      <c r="C5" s="0" t="n">
        <f aca="false">88*0.17</f>
        <v>14.96</v>
      </c>
      <c r="F5" s="0" t="s">
        <v>4</v>
      </c>
      <c r="G5" s="0" t="n">
        <f aca="false">14+25+13</f>
        <v>52</v>
      </c>
    </row>
    <row r="6" customFormat="false" ht="83.7" hidden="false" customHeight="false" outlineLevel="0" collapsed="false">
      <c r="A6" s="0" t="s">
        <v>5</v>
      </c>
      <c r="B6" s="0" t="n">
        <v>800</v>
      </c>
      <c r="C6" s="0" t="n">
        <f aca="false">B6*0.19</f>
        <v>152</v>
      </c>
      <c r="D6" s="1" t="s">
        <v>6</v>
      </c>
      <c r="F6" s="0" t="s">
        <v>7</v>
      </c>
      <c r="G6" s="0" t="n">
        <f aca="false">25+25+5</f>
        <v>55</v>
      </c>
    </row>
    <row r="7" customFormat="false" ht="14.65" hidden="false" customHeight="false" outlineLevel="0" collapsed="false">
      <c r="A7" s="0" t="s">
        <v>8</v>
      </c>
      <c r="B7" s="0" t="n">
        <f aca="false">1+1</f>
        <v>2</v>
      </c>
      <c r="C7" s="0" t="n">
        <f aca="false">2*0.18</f>
        <v>0.36</v>
      </c>
      <c r="F7" s="0" t="s">
        <v>9</v>
      </c>
      <c r="G7" s="0" t="n">
        <f aca="false">25+25+4+1000</f>
        <v>1054</v>
      </c>
    </row>
    <row r="8" customFormat="false" ht="14.65" hidden="false" customHeight="false" outlineLevel="0" collapsed="false">
      <c r="G8" s="0" t="n">
        <f aca="false">G7+G6+G5</f>
        <v>1161</v>
      </c>
    </row>
    <row r="9" customFormat="false" ht="14.65" hidden="false" customHeight="false" outlineLevel="0" collapsed="false">
      <c r="A9" s="0" t="s">
        <v>10</v>
      </c>
      <c r="B9" s="0" t="n">
        <f aca="false">2+80+4+900</f>
        <v>986</v>
      </c>
      <c r="C9" s="0" t="n">
        <f aca="false">(86*0.23)+(900*0.23)</f>
        <v>226.78</v>
      </c>
    </row>
    <row r="10" customFormat="false" ht="14.65" hidden="false" customHeight="false" outlineLevel="0" collapsed="false"/>
    <row r="11" customFormat="false" ht="14.65" hidden="false" customHeight="false" outlineLevel="0" collapsed="false">
      <c r="A11" s="0" t="s">
        <v>11</v>
      </c>
      <c r="B11" s="0" t="n">
        <f aca="false">6+370+8</f>
        <v>384</v>
      </c>
      <c r="C11" s="0" t="n">
        <f aca="false">384*0.26</f>
        <v>99.84</v>
      </c>
    </row>
    <row r="12" customFormat="false" ht="14.65" hidden="false" customHeight="false" outlineLevel="0" collapsed="false"/>
    <row r="13" customFormat="false" ht="14.65" hidden="false" customHeight="false" outlineLevel="0" collapsed="false">
      <c r="A13" s="0" t="s">
        <v>12</v>
      </c>
      <c r="B13" s="0" t="n">
        <v>486</v>
      </c>
      <c r="C13" s="0" t="n">
        <f aca="false">486*0.31</f>
        <v>150.66</v>
      </c>
    </row>
    <row r="14" customFormat="false" ht="14.65" hidden="false" customHeight="false" outlineLevel="0" collapsed="false"/>
    <row r="15" customFormat="false" ht="14.65" hidden="false" customHeight="false" outlineLevel="0" collapsed="false">
      <c r="A15" s="0" t="s">
        <v>13</v>
      </c>
      <c r="B15" s="0" t="n">
        <f aca="false">B5+B7+B9+B11+B13+B3+3+B6</f>
        <v>2864</v>
      </c>
      <c r="C15" s="0" t="n">
        <f aca="false">C5+C7+C9+C11+C13+(3*0.13)+C6</f>
        <v>644.99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&amp;CStrona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6" activeCellId="0" sqref="C16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53" hidden="false" customHeight="false" outlineLevel="0" collapsed="false">
      <c r="A1" s="1" t="s">
        <v>30</v>
      </c>
      <c r="B1" s="1" t="s">
        <v>31</v>
      </c>
    </row>
    <row r="15" customFormat="false" ht="12.8" hidden="false" customHeight="false" outlineLevel="0" collapsed="false">
      <c r="B15" s="0" t="n">
        <v>1056</v>
      </c>
      <c r="C15" s="0" t="n">
        <f aca="false">B15*0.21</f>
        <v>221.76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D10" activeCellId="0" sqref="D10"/>
    </sheetView>
  </sheetViews>
  <sheetFormatPr defaultRowHeight="14.65" zeroHeight="false" outlineLevelRow="0" outlineLevelCol="0"/>
  <cols>
    <col collapsed="false" customWidth="false" hidden="false" outlineLevel="0" max="1" min="1" style="0" width="11.48"/>
    <col collapsed="false" customWidth="true" hidden="false" outlineLevel="0" max="2" min="2" style="2" width="23.2"/>
    <col collapsed="false" customWidth="true" hidden="false" outlineLevel="0" max="3" min="3" style="3" width="25.04"/>
    <col collapsed="false" customWidth="true" hidden="false" outlineLevel="0" max="4" min="4" style="3" width="22.11"/>
    <col collapsed="false" customWidth="true" hidden="false" outlineLevel="0" max="5" min="5" style="2" width="24.28"/>
    <col collapsed="false" customWidth="true" hidden="false" outlineLevel="0" max="6" min="6" style="3" width="23.85"/>
    <col collapsed="false" customWidth="true" hidden="false" outlineLevel="0" max="7" min="7" style="3" width="21.57"/>
    <col collapsed="false" customWidth="true" hidden="false" outlineLevel="0" max="8" min="8" style="3" width="26.88"/>
    <col collapsed="false" customWidth="false" hidden="false" outlineLevel="0" max="1025" min="9" style="0" width="11.48"/>
  </cols>
  <sheetData>
    <row r="1" customFormat="false" ht="14.65" hidden="false" customHeight="false" outlineLevel="0" collapsed="false">
      <c r="B1" s="2" t="s">
        <v>32</v>
      </c>
      <c r="C1" s="3" t="s">
        <v>33</v>
      </c>
      <c r="D1" s="3" t="s">
        <v>34</v>
      </c>
      <c r="E1" s="2" t="s">
        <v>35</v>
      </c>
      <c r="F1" s="3" t="s">
        <v>36</v>
      </c>
      <c r="G1" s="3" t="s">
        <v>37</v>
      </c>
      <c r="H1" s="3" t="s">
        <v>38</v>
      </c>
    </row>
    <row r="2" s="4" customFormat="true" ht="14.65" hidden="false" customHeight="false" outlineLevel="0" collapsed="false">
      <c r="A2" s="4" t="s">
        <v>13</v>
      </c>
      <c r="H2" s="4" t="n">
        <f aca="false">H3+H4</f>
        <v>185.6</v>
      </c>
    </row>
    <row r="3" customFormat="false" ht="14.65" hidden="false" customHeight="false" outlineLevel="0" collapsed="false">
      <c r="A3" s="0" t="s">
        <v>39</v>
      </c>
      <c r="B3" s="2" t="n">
        <v>10</v>
      </c>
      <c r="C3" s="3" t="n">
        <v>154.17</v>
      </c>
      <c r="D3" s="3" t="n">
        <f aca="false">C3/B3</f>
        <v>15.417</v>
      </c>
      <c r="E3" s="2" t="n">
        <v>10</v>
      </c>
      <c r="F3" s="3" t="n">
        <v>265.4</v>
      </c>
      <c r="G3" s="3" t="n">
        <f aca="false">F3/E3</f>
        <v>26.54</v>
      </c>
      <c r="H3" s="3" t="n">
        <f aca="false">F3-C3</f>
        <v>111.23</v>
      </c>
    </row>
    <row r="4" customFormat="false" ht="14.65" hidden="false" customHeight="false" outlineLevel="0" collapsed="false">
      <c r="A4" s="0" t="s">
        <v>40</v>
      </c>
      <c r="B4" s="2" t="n">
        <v>847</v>
      </c>
      <c r="C4" s="3" t="n">
        <v>383.72</v>
      </c>
      <c r="D4" s="3" t="n">
        <f aca="false">C4/B4</f>
        <v>0.453034238488784</v>
      </c>
      <c r="E4" s="2" t="n">
        <v>847</v>
      </c>
      <c r="F4" s="3" t="n">
        <f aca="false">((27)*0.59)+((15)*0.58)+((227)*0.56)+((578)*0.53)</f>
        <v>458.09</v>
      </c>
      <c r="G4" s="3" t="n">
        <f aca="false">F4/E4</f>
        <v>0.540838252656434</v>
      </c>
      <c r="H4" s="3" t="n">
        <f aca="false">F4-C4</f>
        <v>74.37</v>
      </c>
    </row>
    <row r="7" customFormat="false" ht="14.65" hidden="false" customHeight="false" outlineLevel="0" collapsed="false">
      <c r="B7" s="5"/>
      <c r="C7" s="5"/>
    </row>
    <row r="8" customFormat="false" ht="14.65" hidden="false" customHeight="false" outlineLevel="0" collapsed="false">
      <c r="B8" s="5"/>
      <c r="C8" s="5"/>
    </row>
    <row r="9" customFormat="false" ht="14.65" hidden="false" customHeight="false" outlineLevel="0" collapsed="false">
      <c r="B9" s="5"/>
      <c r="C9" s="5"/>
    </row>
    <row r="10" customFormat="false" ht="14.65" hidden="false" customHeight="false" outlineLevel="0" collapsed="false">
      <c r="B10" s="5"/>
      <c r="C10" s="5"/>
    </row>
    <row r="11" customFormat="false" ht="14.65" hidden="false" customHeight="false" outlineLevel="0" collapsed="false">
      <c r="B11" s="5"/>
      <c r="C11" s="5"/>
    </row>
    <row r="12" customFormat="false" ht="14.65" hidden="false" customHeight="false" outlineLevel="0" collapsed="false">
      <c r="B12" s="5"/>
      <c r="C12" s="5"/>
    </row>
    <row r="13" customFormat="false" ht="14.65" hidden="false" customHeight="false" outlineLevel="0" collapsed="false">
      <c r="B13" s="5"/>
      <c r="C13" s="5"/>
    </row>
    <row r="14" customFormat="false" ht="14.65" hidden="false" customHeight="false" outlineLevel="0" collapsed="false">
      <c r="B14" s="5"/>
      <c r="C14" s="5"/>
    </row>
    <row r="15" customFormat="false" ht="14.65" hidden="false" customHeight="false" outlineLevel="0" collapsed="false">
      <c r="B15" s="5"/>
      <c r="C15" s="5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3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IV62" activeCellId="0" sqref="IV62"/>
    </sheetView>
  </sheetViews>
  <sheetFormatPr defaultRowHeight="14.65" zeroHeight="false" outlineLevelRow="0" outlineLevelCol="0"/>
  <cols>
    <col collapsed="false" customWidth="true" hidden="false" outlineLevel="0" max="2" min="1" style="0" width="16.22"/>
    <col collapsed="false" customWidth="true" hidden="false" outlineLevel="0" max="3" min="3" style="0" width="14.69"/>
    <col collapsed="false" customWidth="true" hidden="false" outlineLevel="0" max="4" min="4" style="0" width="14.92"/>
    <col collapsed="false" customWidth="true" hidden="false" outlineLevel="0" max="5" min="5" style="0" width="16.12"/>
    <col collapsed="false" customWidth="true" hidden="false" outlineLevel="0" max="6" min="6" style="0" width="15.57"/>
    <col collapsed="false" customWidth="true" hidden="false" outlineLevel="0" max="7" min="7" style="0" width="16"/>
    <col collapsed="false" customWidth="true" hidden="false" outlineLevel="0" max="8" min="8" style="0" width="15.68"/>
    <col collapsed="false" customWidth="true" hidden="false" outlineLevel="0" max="9" min="9" style="0" width="15.35"/>
    <col collapsed="false" customWidth="true" hidden="false" outlineLevel="0" max="10" min="10" style="0" width="14.81"/>
    <col collapsed="false" customWidth="true" hidden="false" outlineLevel="0" max="11" min="11" style="0" width="15.88"/>
    <col collapsed="false" customWidth="true" hidden="false" outlineLevel="0" max="12" min="12" style="0" width="15.14"/>
    <col collapsed="false" customWidth="true" hidden="false" outlineLevel="0" max="13" min="13" style="0" width="13.95"/>
    <col collapsed="false" customWidth="true" hidden="false" outlineLevel="0" max="14" min="14" style="0" width="13.84"/>
    <col collapsed="false" customWidth="false" hidden="false" outlineLevel="0" max="1025" min="15" style="0" width="11.48"/>
  </cols>
  <sheetData>
    <row r="1" s="7" customFormat="true" ht="33" hidden="false" customHeight="true" outlineLevel="0" collapsed="false">
      <c r="A1" s="6" t="s">
        <v>41</v>
      </c>
      <c r="B1" s="6" t="s">
        <v>42</v>
      </c>
      <c r="C1" s="6"/>
      <c r="D1" s="6" t="s">
        <v>43</v>
      </c>
      <c r="E1" s="6"/>
      <c r="F1" s="6" t="s">
        <v>44</v>
      </c>
      <c r="G1" s="6"/>
      <c r="H1" s="6" t="s">
        <v>45</v>
      </c>
      <c r="I1" s="6"/>
      <c r="J1" s="6" t="s">
        <v>46</v>
      </c>
      <c r="K1" s="6"/>
      <c r="L1" s="6" t="s">
        <v>47</v>
      </c>
      <c r="M1" s="6"/>
    </row>
    <row r="2" s="7" customFormat="true" ht="26.5" hidden="false" customHeight="false" outlineLevel="0" collapsed="false">
      <c r="A2" s="6"/>
      <c r="B2" s="8" t="s">
        <v>48</v>
      </c>
      <c r="C2" s="8" t="s">
        <v>49</v>
      </c>
      <c r="D2" s="8" t="s">
        <v>48</v>
      </c>
      <c r="E2" s="8" t="s">
        <v>49</v>
      </c>
      <c r="F2" s="8" t="s">
        <v>48</v>
      </c>
      <c r="G2" s="8" t="s">
        <v>49</v>
      </c>
      <c r="H2" s="8" t="s">
        <v>48</v>
      </c>
      <c r="I2" s="8" t="s">
        <v>49</v>
      </c>
      <c r="J2" s="8" t="s">
        <v>48</v>
      </c>
      <c r="K2" s="8" t="s">
        <v>49</v>
      </c>
      <c r="L2" s="8" t="s">
        <v>48</v>
      </c>
      <c r="M2" s="8" t="s">
        <v>49</v>
      </c>
    </row>
    <row r="3" customFormat="false" ht="14.65" hidden="false" customHeight="false" outlineLevel="0" collapsed="false">
      <c r="B3" s="9"/>
      <c r="C3" s="9"/>
    </row>
  </sheetData>
  <mergeCells count="7">
    <mergeCell ref="A1:A2"/>
    <mergeCell ref="B1:C1"/>
    <mergeCell ref="D1:E1"/>
    <mergeCell ref="F1:G1"/>
    <mergeCell ref="H1:I1"/>
    <mergeCell ref="J1:K1"/>
    <mergeCell ref="L1:M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86.6" hidden="false" customHeight="false" outlineLevel="0" collapsed="false">
      <c r="A1" s="1" t="s">
        <v>14</v>
      </c>
      <c r="B1" s="1" t="s">
        <v>15</v>
      </c>
    </row>
    <row r="7" customFormat="false" ht="12.8" hidden="false" customHeight="false" outlineLevel="0" collapsed="false">
      <c r="D7" s="0" t="s">
        <v>7</v>
      </c>
      <c r="E7" s="0" t="n">
        <v>25</v>
      </c>
    </row>
    <row r="8" customFormat="false" ht="12.8" hidden="false" customHeight="false" outlineLevel="0" collapsed="false">
      <c r="D8" s="0" t="s">
        <v>9</v>
      </c>
      <c r="E8" s="0" t="n">
        <v>2</v>
      </c>
    </row>
    <row r="15" customFormat="false" ht="14.65" hidden="false" customHeight="false" outlineLevel="0" collapsed="false">
      <c r="A15" s="0" t="s">
        <v>13</v>
      </c>
      <c r="B15" s="0" t="n">
        <v>18</v>
      </c>
      <c r="C15" s="0" t="n">
        <f aca="false">23.14+23.41+24.98+24.98+24.98+24.98+24.55+24.55+24.55+24.42+23.86+16.99+16.99+16.95+16.95+16.95+16.95+16.97</f>
        <v>387.15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86.6" hidden="false" customHeight="false" outlineLevel="0" collapsed="false">
      <c r="A1" s="1" t="s">
        <v>16</v>
      </c>
      <c r="B1" s="1" t="s">
        <v>17</v>
      </c>
    </row>
    <row r="15" customFormat="false" ht="12.8" hidden="false" customHeight="false" outlineLevel="0" collapsed="false">
      <c r="A15" s="0" t="s">
        <v>13</v>
      </c>
      <c r="B15" s="0" t="n">
        <v>9</v>
      </c>
      <c r="C15" s="0" t="n">
        <f aca="false">16.41+17.61+19+16.67+16.69+16.73+16.74+23.64+23.64</f>
        <v>167.13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B16" activeCellId="0" sqref="B16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0.4" hidden="false" customHeight="false" outlineLevel="0" collapsed="false">
      <c r="A1" s="1" t="s">
        <v>18</v>
      </c>
      <c r="B1" s="1" t="s">
        <v>19</v>
      </c>
    </row>
    <row r="8" customFormat="false" ht="12.8" hidden="false" customHeight="false" outlineLevel="0" collapsed="false">
      <c r="D8" s="0" t="s">
        <v>7</v>
      </c>
      <c r="E8" s="0" t="n">
        <f aca="false">(4*0.2)+(10*0.2)+(10*0.2)+(10*0.2)+(10*0.2)+(10*0.2)+(10*0.2)+(10*0.2)+(10*0.2)+(10*0.2)+(10*0.2)+(10*0.2)+(10*0.2)+(10*0.2)+(10*0.2)+(10*0.2)+(10*0.2)+(10*0.2)+(10*0.2)+(10*0.2)+(10*0.2)+(10*0.2)+(10*0.2)+(10*0.2)+(10*0.2)+(2*0.2)+(8*0.19)+(10*0.19)+(10*0.19)+(10*0.19)+(10*0.19)+(10*0.19)+(10*0.19)+(10*0.19)+(10*0.19)+(10*0.19)+(10*0.19)+(10*0.19)+(10*0.19)+(10*0.19)+(10*0.19)+(10*0.19)+(10*0.19)+(10*0.19)+(10*0.19)+(10*0.19)+(10*0.19)+(10*0.19)+(10*0.19)+(10*0.19)+(10*0.19)+(10*0.19)+(5*0.19)+(5*0.2)+(4*0.2)</f>
        <v>100.97</v>
      </c>
    </row>
    <row r="9" customFormat="false" ht="12.8" hidden="false" customHeight="false" outlineLevel="0" collapsed="false">
      <c r="D9" s="0" t="s">
        <v>9</v>
      </c>
      <c r="E9" s="0" t="n">
        <f aca="false">(2*0.23)+(10*0.23)+(9*0.23)</f>
        <v>4.83</v>
      </c>
    </row>
    <row r="15" customFormat="false" ht="12.8" hidden="false" customHeight="false" outlineLevel="0" collapsed="false">
      <c r="B15" s="0" t="n">
        <f aca="false">543+1</f>
        <v>544</v>
      </c>
      <c r="C15" s="0" t="n">
        <f aca="false">E8+E9</f>
        <v>105.8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29" hidden="false" customHeight="false" outlineLevel="0" collapsed="false">
      <c r="A1" s="1" t="s">
        <v>20</v>
      </c>
      <c r="B1" s="1" t="s">
        <v>21</v>
      </c>
    </row>
    <row r="9" customFormat="false" ht="14.65" hidden="false" customHeight="false" outlineLevel="0" collapsed="false">
      <c r="D9" s="0" t="s">
        <v>7</v>
      </c>
      <c r="E9" s="0" t="n">
        <f aca="false">(5*0.64)+0.54+0.63+(2*0.64)+(2*0.63)+(2*0.59)+(8*0.58)+(8*0.58)</f>
        <v>17.37</v>
      </c>
    </row>
    <row r="10" customFormat="false" ht="12.8" hidden="false" customHeight="false" outlineLevel="0" collapsed="false">
      <c r="D10" s="0" t="s">
        <v>9</v>
      </c>
      <c r="E10" s="0" t="n">
        <f aca="false">(2*0.63)+(8*0.63)+(6*0.59)+(10*0.59)+(10*0.59)+(3*0.59)+(7*0.58)+(10*0.58)+(0.58)+(6*0.64)+(200*0.64)+(100*0.64)+(5*0.64)+0.63</f>
        <v>233.52</v>
      </c>
    </row>
    <row r="11" customFormat="false" ht="12.8" hidden="false" customHeight="false" outlineLevel="0" collapsed="false">
      <c r="D11" s="0" t="s">
        <v>4</v>
      </c>
      <c r="E11" s="0" t="n">
        <f aca="false">(5*0.58)+(10*0.58)+(6*0.58)</f>
        <v>12.18</v>
      </c>
    </row>
    <row r="15" customFormat="false" ht="14.65" hidden="false" customHeight="false" outlineLevel="0" collapsed="false">
      <c r="B15" s="0" t="n">
        <f aca="false">970-543+27</f>
        <v>454</v>
      </c>
      <c r="C15" s="0" t="n">
        <f aca="false">E9+E10+E11+(23*0.49)+(4*0.48)</f>
        <v>276.26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E5" activeCellId="0" sqref="E5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0.4" hidden="false" customHeight="false" outlineLevel="0" collapsed="false">
      <c r="A1" s="1" t="s">
        <v>22</v>
      </c>
      <c r="B1" s="1" t="s">
        <v>23</v>
      </c>
    </row>
    <row r="15" customFormat="false" ht="12.8" hidden="false" customHeight="false" outlineLevel="0" collapsed="false">
      <c r="B15" s="0" t="n">
        <f aca="false">4+4+3+10+3</f>
        <v>24</v>
      </c>
      <c r="C15" s="0" t="n">
        <f aca="false">(14*0.99)+E15</f>
        <v>29.62</v>
      </c>
      <c r="E15" s="0" t="n">
        <f aca="false">(5*1.44)+(2*1.75)+1.77+1.72+1.57</f>
        <v>15.76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52.4" hidden="false" customHeight="false" outlineLevel="0" collapsed="false">
      <c r="A1" s="1" t="s">
        <v>24</v>
      </c>
      <c r="B1" s="1" t="s">
        <v>25</v>
      </c>
    </row>
    <row r="15" customFormat="false" ht="12.8" hidden="false" customHeight="false" outlineLevel="0" collapsed="false">
      <c r="B15" s="0" t="n">
        <f aca="false">2+9+19+13</f>
        <v>43</v>
      </c>
      <c r="C15" s="0" t="n">
        <f aca="false">(40*0.99)+D15</f>
        <v>43.5</v>
      </c>
      <c r="D15" s="0" t="n">
        <f aca="false">1.33+1.27+1.3</f>
        <v>3.9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1" activeCellId="0" sqref="B1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52.4" hidden="false" customHeight="false" outlineLevel="0" collapsed="false">
      <c r="A1" s="1" t="s">
        <v>26</v>
      </c>
      <c r="B1" s="1" t="s">
        <v>27</v>
      </c>
    </row>
    <row r="15" customFormat="false" ht="12.8" hidden="false" customHeight="false" outlineLevel="0" collapsed="false">
      <c r="B15" s="0" t="n">
        <f aca="false">8+3+6</f>
        <v>17</v>
      </c>
      <c r="C15" s="0" t="n">
        <f aca="false">17*0.99</f>
        <v>16.83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5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C15" activeCellId="0" sqref="C15"/>
    </sheetView>
  </sheetViews>
  <sheetFormatPr defaultRowHeight="12.8" zeroHeight="false" outlineLevelRow="0" outlineLevelCol="0"/>
  <cols>
    <col collapsed="false" customWidth="false" hidden="false" outlineLevel="0" max="1025" min="1" style="0" width="11.48"/>
  </cols>
  <sheetData>
    <row r="1" customFormat="false" ht="140.4" hidden="false" customHeight="false" outlineLevel="0" collapsed="false">
      <c r="A1" s="1" t="s">
        <v>28</v>
      </c>
      <c r="B1" s="1" t="s">
        <v>29</v>
      </c>
    </row>
    <row r="15" customFormat="false" ht="12.8" hidden="false" customHeight="false" outlineLevel="0" collapsed="false">
      <c r="B15" s="0" t="n">
        <f aca="false">10+900+475</f>
        <v>1385</v>
      </c>
      <c r="C15" s="0" t="n">
        <f aca="false">0.11+(9*0.13)+(900*0.24)+(475*0.25)</f>
        <v>336.03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232</TotalTime>
  <Application>LibreOffice/6.1.2.1$Windows_x86 LibreOffice_project/65905a128db06ba48db947242809d14d3f9a93fe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2022-02-07T23:51:20Z</dcterms:created>
  <dc:creator/>
  <dc:description/>
  <dc:language>pl-PL</dc:language>
  <cp:lastModifiedBy/>
  <dcterms:modified xsi:type="dcterms:W3CDTF">2022-06-02T20:23:53Z</dcterms:modified>
  <cp:revision>38</cp:revision>
  <dc:subject/>
  <dc:title/>
</cp:coreProperties>
</file>