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\Documents\Git_repos\Heissluftballon\"/>
    </mc:Choice>
  </mc:AlternateContent>
  <xr:revisionPtr revIDLastSave="0" documentId="13_ncr:1_{249E73C6-7A1B-46A4-A70C-872F2BFBAA11}" xr6:coauthVersionLast="45" xr6:coauthVersionMax="45" xr10:uidLastSave="{00000000-0000-0000-0000-000000000000}"/>
  <bookViews>
    <workbookView xWindow="3105" yWindow="645" windowWidth="21600" windowHeight="14310" xr2:uid="{C278C83D-3163-44AA-8F98-113721A04C9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5" i="1" l="1"/>
  <c r="T45" i="1"/>
  <c r="S44" i="1"/>
  <c r="T44" i="1"/>
  <c r="S43" i="1"/>
  <c r="T43" i="1"/>
  <c r="S42" i="1"/>
  <c r="T42" i="1" s="1"/>
  <c r="T37" i="1"/>
  <c r="T38" i="1"/>
  <c r="T39" i="1"/>
  <c r="S37" i="1"/>
  <c r="S38" i="1"/>
  <c r="S39" i="1"/>
  <c r="S40" i="1"/>
  <c r="T40" i="1" s="1"/>
  <c r="S41" i="1"/>
  <c r="T41" i="1" s="1"/>
  <c r="S36" i="1"/>
  <c r="T36" i="1"/>
  <c r="S35" i="1"/>
  <c r="T35" i="1"/>
  <c r="S34" i="1"/>
  <c r="T34" i="1"/>
  <c r="S33" i="1"/>
  <c r="T33" i="1"/>
  <c r="S32" i="1"/>
  <c r="T32" i="1"/>
  <c r="S31" i="1"/>
  <c r="T31" i="1" s="1"/>
  <c r="T2" i="1"/>
  <c r="S2" i="1"/>
  <c r="T5" i="1"/>
  <c r="T28" i="1"/>
  <c r="S4" i="1"/>
  <c r="T4" i="1" s="1"/>
  <c r="S5" i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S29" i="1"/>
  <c r="T29" i="1" s="1"/>
  <c r="S30" i="1"/>
  <c r="T30" i="1" s="1"/>
  <c r="S3" i="1"/>
  <c r="T3" i="1" s="1"/>
  <c r="D14" i="1"/>
  <c r="B12" i="1"/>
  <c r="D15" i="1" s="1"/>
  <c r="B5" i="1"/>
  <c r="B7" i="1" s="1"/>
  <c r="D8" i="1" s="1"/>
  <c r="B17" i="1" l="1"/>
  <c r="B18" i="1" s="1"/>
  <c r="C17" i="1"/>
  <c r="C18" i="1" s="1"/>
</calcChain>
</file>

<file path=xl/sharedStrings.xml><?xml version="1.0" encoding="utf-8"?>
<sst xmlns="http://schemas.openxmlformats.org/spreadsheetml/2006/main" count="111" uniqueCount="80">
  <si>
    <t>Registerberechnungen RFM95</t>
  </si>
  <si>
    <r>
      <t>F</t>
    </r>
    <r>
      <rPr>
        <vertAlign val="subscript"/>
        <sz val="11"/>
        <color theme="1"/>
        <rFont val="Calibri"/>
        <family val="2"/>
        <scheme val="minor"/>
      </rPr>
      <t>STEP</t>
    </r>
  </si>
  <si>
    <r>
      <t>F</t>
    </r>
    <r>
      <rPr>
        <vertAlign val="subscript"/>
        <sz val="11"/>
        <color theme="1"/>
        <rFont val="Calibri"/>
        <family val="2"/>
        <scheme val="minor"/>
      </rPr>
      <t>XOSX</t>
    </r>
  </si>
  <si>
    <t>Register</t>
  </si>
  <si>
    <t>Wert</t>
  </si>
  <si>
    <t>Typ</t>
  </si>
  <si>
    <t>fix</t>
  </si>
  <si>
    <t>fix/berechnet</t>
  </si>
  <si>
    <r>
      <t>F</t>
    </r>
    <r>
      <rPr>
        <vertAlign val="subscript"/>
        <sz val="11"/>
        <color theme="1"/>
        <rFont val="Calibri"/>
        <family val="2"/>
        <scheme val="minor"/>
      </rPr>
      <t>dev</t>
    </r>
    <r>
      <rPr>
        <sz val="11"/>
        <color theme="1"/>
        <rFont val="Calibri"/>
        <family val="2"/>
        <scheme val="minor"/>
      </rPr>
      <t>(13:0)</t>
    </r>
  </si>
  <si>
    <r>
      <t>F</t>
    </r>
    <r>
      <rPr>
        <vertAlign val="subscript"/>
        <sz val="11"/>
        <color theme="1"/>
        <rFont val="Calibri"/>
        <family val="2"/>
        <scheme val="minor"/>
      </rPr>
      <t>DEV</t>
    </r>
  </si>
  <si>
    <t>berechnet</t>
  </si>
  <si>
    <t>soll</t>
  </si>
  <si>
    <t>-</t>
  </si>
  <si>
    <t>0.5&lt;2*FDEV/BR &lt; 10</t>
  </si>
  <si>
    <t>BitRate (BR)</t>
  </si>
  <si>
    <t>Register RFM</t>
  </si>
  <si>
    <t>REG_BITRATE</t>
  </si>
  <si>
    <t>REG_FDEV</t>
  </si>
  <si>
    <t>AgcAutoON=1</t>
  </si>
  <si>
    <t>HighPower</t>
  </si>
  <si>
    <t>P79</t>
  </si>
  <si>
    <t>RxBw</t>
  </si>
  <si>
    <t>BitRate &lt; 2xRxBw</t>
  </si>
  <si>
    <t>RxBwMant</t>
  </si>
  <si>
    <t>RxBwExp</t>
  </si>
  <si>
    <t>REG_RX_BW</t>
  </si>
  <si>
    <t>Bitrate</t>
  </si>
  <si>
    <t>RxBw soll</t>
  </si>
  <si>
    <t>RegOpMode</t>
  </si>
  <si>
    <t>r</t>
  </si>
  <si>
    <t>RegBitrateMsb</t>
  </si>
  <si>
    <t>RegBitrateLsb</t>
  </si>
  <si>
    <t>RegFdevMsb</t>
  </si>
  <si>
    <t>RegFdevLsb</t>
  </si>
  <si>
    <t>Dez</t>
  </si>
  <si>
    <t>Hex</t>
  </si>
  <si>
    <t xml:space="preserve">RegFrfMsb </t>
  </si>
  <si>
    <t>RegFrfMid</t>
  </si>
  <si>
    <t>RegFrfLsb</t>
  </si>
  <si>
    <t>Frf</t>
  </si>
  <si>
    <t>Carrier freq</t>
  </si>
  <si>
    <t>Frf (HEX)</t>
  </si>
  <si>
    <t>RegPaConfig</t>
  </si>
  <si>
    <t>RegPaRamp</t>
  </si>
  <si>
    <t>RegOcp</t>
  </si>
  <si>
    <t>RegLna</t>
  </si>
  <si>
    <t>RegRxConfig</t>
  </si>
  <si>
    <t>RegRssiConfig</t>
  </si>
  <si>
    <t>RegRssiCollision</t>
  </si>
  <si>
    <t>RegRssiThresh</t>
  </si>
  <si>
    <t xml:space="preserve">RegRssiValue </t>
  </si>
  <si>
    <t>RegRxBw</t>
  </si>
  <si>
    <t>RegFifo</t>
  </si>
  <si>
    <t>rw</t>
  </si>
  <si>
    <t>rw/wt</t>
  </si>
  <si>
    <t>RegAfcBw</t>
  </si>
  <si>
    <t>RegOokPeak</t>
  </si>
  <si>
    <t xml:space="preserve">RegOokFix </t>
  </si>
  <si>
    <t>RegOokAvg</t>
  </si>
  <si>
    <t xml:space="preserve">RegAfcFei </t>
  </si>
  <si>
    <t>RX</t>
  </si>
  <si>
    <t xml:space="preserve">RegPreambleDetect </t>
  </si>
  <si>
    <t xml:space="preserve">RegRxTimeout1 </t>
  </si>
  <si>
    <t xml:space="preserve">RegRxTimeout2 </t>
  </si>
  <si>
    <t xml:space="preserve">RegRxTimeout3 </t>
  </si>
  <si>
    <t>RegRxDelay</t>
  </si>
  <si>
    <t>RegOsc</t>
  </si>
  <si>
    <t>RegPreambleMsb</t>
  </si>
  <si>
    <t>RegPreambleLsb</t>
  </si>
  <si>
    <t>RegSyncConfig</t>
  </si>
  <si>
    <t xml:space="preserve">RegSyncValue1 </t>
  </si>
  <si>
    <t>RegSyncValue2</t>
  </si>
  <si>
    <t>RegSyncValue3</t>
  </si>
  <si>
    <t>RegSyncValue4</t>
  </si>
  <si>
    <t>RegPacketConfig1</t>
  </si>
  <si>
    <t>RegPacketConfig2</t>
  </si>
  <si>
    <t>RegPayloadLength</t>
  </si>
  <si>
    <t>RegFifoThresh</t>
  </si>
  <si>
    <t xml:space="preserve">RegImageCal </t>
  </si>
  <si>
    <t>RegPaDac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</si>
</sst>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E347C-C78E-4035-89AD-9C485679E5AE}">
  <dimension ref="A1:T45"/>
  <sheetViews>
    <sheetView tabSelected="1" topLeftCell="E1" zoomScale="145" zoomScaleNormal="145" workbookViewId="0">
      <selection activeCell="O15" sqref="O15"/>
    </sheetView>
  </sheetViews>
  <sheetFormatPr baseColWidth="10" defaultRowHeight="15" x14ac:dyDescent="0.25"/>
  <cols>
    <col min="3" max="3" width="13.28515625" bestFit="1" customWidth="1"/>
    <col min="4" max="4" width="18.28515625" bestFit="1" customWidth="1"/>
    <col min="10" max="10" width="19.28515625" bestFit="1" customWidth="1"/>
    <col min="11" max="18" width="2" bestFit="1" customWidth="1"/>
  </cols>
  <sheetData>
    <row r="1" spans="1:20" ht="19.5" x14ac:dyDescent="0.3">
      <c r="A1" s="2" t="s">
        <v>0</v>
      </c>
      <c r="B1" s="2"/>
      <c r="C1" s="2"/>
      <c r="D1" s="2"/>
      <c r="E1" s="2"/>
      <c r="F1" s="2"/>
      <c r="G1" s="2"/>
      <c r="J1" t="s">
        <v>3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  <c r="S1" t="s">
        <v>34</v>
      </c>
      <c r="T1" t="s">
        <v>35</v>
      </c>
    </row>
    <row r="2" spans="1:20" x14ac:dyDescent="0.25">
      <c r="A2" t="s">
        <v>3</v>
      </c>
      <c r="B2" t="s">
        <v>4</v>
      </c>
      <c r="C2" t="s">
        <v>5</v>
      </c>
      <c r="D2" t="s">
        <v>11</v>
      </c>
      <c r="E2" t="s">
        <v>15</v>
      </c>
      <c r="I2" t="s">
        <v>29</v>
      </c>
      <c r="J2" t="s">
        <v>52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f>1*R2+2*Q2+4*P2+8*O2+16*N2+32*M2+64*L2+128*K2</f>
        <v>0</v>
      </c>
      <c r="T2" s="3" t="str">
        <f>DEC2HEX(S2,2)</f>
        <v>00</v>
      </c>
    </row>
    <row r="3" spans="1:20" x14ac:dyDescent="0.25">
      <c r="A3" t="s">
        <v>14</v>
      </c>
      <c r="B3">
        <v>4800</v>
      </c>
      <c r="C3" t="s">
        <v>12</v>
      </c>
      <c r="D3" t="s">
        <v>12</v>
      </c>
      <c r="E3" t="s">
        <v>16</v>
      </c>
      <c r="I3" t="s">
        <v>53</v>
      </c>
      <c r="J3" t="s">
        <v>28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f>1*R3+2*Q3+4*P3+8*O3+16*N3+32*M3+64*L3+128*K3</f>
        <v>1</v>
      </c>
      <c r="T3" s="3" t="str">
        <f>DEC2HEX(S3,2)</f>
        <v>01</v>
      </c>
    </row>
    <row r="4" spans="1:20" ht="18" x14ac:dyDescent="0.35">
      <c r="A4" t="s">
        <v>2</v>
      </c>
      <c r="B4">
        <v>32000000</v>
      </c>
      <c r="C4" t="s">
        <v>6</v>
      </c>
      <c r="D4" t="s">
        <v>12</v>
      </c>
      <c r="E4" t="s">
        <v>12</v>
      </c>
      <c r="I4" t="s">
        <v>53</v>
      </c>
      <c r="J4" t="s">
        <v>30</v>
      </c>
      <c r="K4">
        <v>0</v>
      </c>
      <c r="L4">
        <v>0</v>
      </c>
      <c r="M4">
        <v>0</v>
      </c>
      <c r="N4">
        <v>1</v>
      </c>
      <c r="O4">
        <v>1</v>
      </c>
      <c r="P4">
        <v>0</v>
      </c>
      <c r="Q4">
        <v>1</v>
      </c>
      <c r="R4">
        <v>0</v>
      </c>
      <c r="S4">
        <f t="shared" ref="S4:S45" si="0">1*R4+2*Q4+4*P4+8*O4+16*N4+32*M4+64*L4+128*K4</f>
        <v>26</v>
      </c>
      <c r="T4" s="3" t="str">
        <f t="shared" ref="T4:T45" si="1">DEC2HEX(S4,2)</f>
        <v>1A</v>
      </c>
    </row>
    <row r="5" spans="1:20" ht="18" x14ac:dyDescent="0.35">
      <c r="A5" t="s">
        <v>1</v>
      </c>
      <c r="B5">
        <f>B4/(2^19)</f>
        <v>61.03515625</v>
      </c>
      <c r="C5" t="s">
        <v>7</v>
      </c>
      <c r="D5" t="s">
        <v>12</v>
      </c>
      <c r="E5" t="s">
        <v>12</v>
      </c>
      <c r="I5" t="s">
        <v>53</v>
      </c>
      <c r="J5" t="s">
        <v>31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1</v>
      </c>
      <c r="R5">
        <v>1</v>
      </c>
      <c r="S5">
        <f t="shared" si="0"/>
        <v>11</v>
      </c>
      <c r="T5" s="3" t="str">
        <f t="shared" si="1"/>
        <v>0B</v>
      </c>
    </row>
    <row r="6" spans="1:20" ht="18" x14ac:dyDescent="0.35">
      <c r="A6" t="s">
        <v>8</v>
      </c>
      <c r="B6">
        <v>82</v>
      </c>
      <c r="D6" t="s">
        <v>12</v>
      </c>
      <c r="E6" t="s">
        <v>17</v>
      </c>
      <c r="I6" t="s">
        <v>53</v>
      </c>
      <c r="J6" s="4" t="s">
        <v>32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f t="shared" si="0"/>
        <v>0</v>
      </c>
      <c r="T6" s="5" t="str">
        <f t="shared" si="1"/>
        <v>00</v>
      </c>
    </row>
    <row r="7" spans="1:20" ht="18" x14ac:dyDescent="0.35">
      <c r="A7" t="s">
        <v>9</v>
      </c>
      <c r="B7">
        <f>B6*B5</f>
        <v>5004.8828125</v>
      </c>
      <c r="C7" t="s">
        <v>10</v>
      </c>
      <c r="D7" t="s">
        <v>13</v>
      </c>
      <c r="E7" t="s">
        <v>12</v>
      </c>
      <c r="I7" t="s">
        <v>53</v>
      </c>
      <c r="J7" s="4" t="s">
        <v>33</v>
      </c>
      <c r="K7" s="4">
        <v>0</v>
      </c>
      <c r="L7" s="4">
        <v>1</v>
      </c>
      <c r="M7" s="4">
        <v>0</v>
      </c>
      <c r="N7" s="4">
        <v>1</v>
      </c>
      <c r="O7" s="4">
        <v>0</v>
      </c>
      <c r="P7" s="4">
        <v>0</v>
      </c>
      <c r="Q7" s="4">
        <v>1</v>
      </c>
      <c r="R7" s="4">
        <v>0</v>
      </c>
      <c r="S7" s="4">
        <f t="shared" si="0"/>
        <v>82</v>
      </c>
      <c r="T7" s="5" t="str">
        <f t="shared" si="1"/>
        <v>52</v>
      </c>
    </row>
    <row r="8" spans="1:20" x14ac:dyDescent="0.25">
      <c r="D8">
        <f>(2*B7)/B3</f>
        <v>2.0853678385416665</v>
      </c>
      <c r="I8" t="s">
        <v>53</v>
      </c>
      <c r="J8" s="4" t="s">
        <v>36</v>
      </c>
      <c r="K8" s="4">
        <v>1</v>
      </c>
      <c r="L8" s="4">
        <v>1</v>
      </c>
      <c r="M8" s="4">
        <v>0</v>
      </c>
      <c r="N8" s="4">
        <v>1</v>
      </c>
      <c r="O8" s="4">
        <v>1</v>
      </c>
      <c r="P8" s="4">
        <v>0</v>
      </c>
      <c r="Q8" s="4">
        <v>0</v>
      </c>
      <c r="R8" s="4">
        <v>1</v>
      </c>
      <c r="S8" s="4">
        <f t="shared" si="0"/>
        <v>217</v>
      </c>
      <c r="T8" s="5" t="str">
        <f t="shared" si="1"/>
        <v>D9</v>
      </c>
    </row>
    <row r="9" spans="1:20" x14ac:dyDescent="0.25">
      <c r="I9" t="s">
        <v>53</v>
      </c>
      <c r="J9" s="4" t="s">
        <v>37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f t="shared" si="0"/>
        <v>0</v>
      </c>
      <c r="T9" s="5" t="str">
        <f t="shared" si="1"/>
        <v>00</v>
      </c>
    </row>
    <row r="10" spans="1:20" x14ac:dyDescent="0.25">
      <c r="A10" t="s">
        <v>24</v>
      </c>
      <c r="B10">
        <v>7</v>
      </c>
      <c r="E10" s="1" t="s">
        <v>25</v>
      </c>
      <c r="I10" t="s">
        <v>53</v>
      </c>
      <c r="J10" s="4" t="s">
        <v>38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f t="shared" si="0"/>
        <v>0</v>
      </c>
      <c r="T10" s="5" t="str">
        <f t="shared" si="1"/>
        <v>00</v>
      </c>
    </row>
    <row r="11" spans="1:20" x14ac:dyDescent="0.25">
      <c r="A11" t="s">
        <v>23</v>
      </c>
      <c r="B11">
        <v>24</v>
      </c>
      <c r="E11" s="1"/>
      <c r="I11" t="s">
        <v>53</v>
      </c>
      <c r="J11" s="4" t="s">
        <v>42</v>
      </c>
      <c r="K11" s="4">
        <v>1</v>
      </c>
      <c r="L11" s="4">
        <v>0</v>
      </c>
      <c r="M11" s="4">
        <v>0</v>
      </c>
      <c r="N11" s="4">
        <v>0</v>
      </c>
      <c r="O11" s="4">
        <v>1</v>
      </c>
      <c r="P11" s="4">
        <v>1</v>
      </c>
      <c r="Q11" s="4">
        <v>0</v>
      </c>
      <c r="R11" s="4">
        <v>0</v>
      </c>
      <c r="S11" s="4">
        <f t="shared" si="0"/>
        <v>140</v>
      </c>
      <c r="T11" s="5" t="str">
        <f t="shared" si="1"/>
        <v>8C</v>
      </c>
    </row>
    <row r="12" spans="1:20" x14ac:dyDescent="0.25">
      <c r="A12" t="s">
        <v>21</v>
      </c>
      <c r="B12">
        <f>(B4)/(B11*(2^(B10+2)))</f>
        <v>2604.1666666666665</v>
      </c>
      <c r="D12" t="s">
        <v>22</v>
      </c>
      <c r="I12" t="s">
        <v>53</v>
      </c>
      <c r="J12" s="4" t="s">
        <v>43</v>
      </c>
      <c r="K12" s="4">
        <v>0</v>
      </c>
      <c r="L12" s="4">
        <v>0</v>
      </c>
      <c r="M12" s="4">
        <v>1</v>
      </c>
      <c r="N12" s="4">
        <v>0</v>
      </c>
      <c r="O12" s="4">
        <v>1</v>
      </c>
      <c r="P12" s="4">
        <v>0</v>
      </c>
      <c r="Q12" s="4">
        <v>0</v>
      </c>
      <c r="R12" s="4">
        <v>1</v>
      </c>
      <c r="S12" s="4">
        <f t="shared" si="0"/>
        <v>41</v>
      </c>
      <c r="T12" s="5" t="str">
        <f t="shared" si="1"/>
        <v>29</v>
      </c>
    </row>
    <row r="13" spans="1:20" x14ac:dyDescent="0.25">
      <c r="C13" t="s">
        <v>26</v>
      </c>
      <c r="D13">
        <v>4800</v>
      </c>
      <c r="I13" t="s">
        <v>53</v>
      </c>
      <c r="J13" s="4" t="s">
        <v>44</v>
      </c>
      <c r="K13" s="4">
        <v>0</v>
      </c>
      <c r="L13" s="4">
        <v>0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f t="shared" si="0"/>
        <v>63</v>
      </c>
      <c r="T13" s="5" t="str">
        <f t="shared" si="1"/>
        <v>3F</v>
      </c>
    </row>
    <row r="14" spans="1:20" x14ac:dyDescent="0.25">
      <c r="C14" t="s">
        <v>27</v>
      </c>
      <c r="D14">
        <f>2*D13</f>
        <v>9600</v>
      </c>
      <c r="I14" t="s">
        <v>53</v>
      </c>
      <c r="J14" s="4" t="s">
        <v>45</v>
      </c>
      <c r="K14" s="4">
        <v>0</v>
      </c>
      <c r="L14" s="4">
        <v>0</v>
      </c>
      <c r="M14" s="4">
        <v>1</v>
      </c>
      <c r="N14" s="4">
        <v>0</v>
      </c>
      <c r="O14" s="4">
        <v>0</v>
      </c>
      <c r="P14" s="4">
        <v>0</v>
      </c>
      <c r="Q14" s="4">
        <v>1</v>
      </c>
      <c r="R14" s="4">
        <v>1</v>
      </c>
      <c r="S14" s="4">
        <f t="shared" si="0"/>
        <v>35</v>
      </c>
      <c r="T14" s="5" t="str">
        <f t="shared" si="1"/>
        <v>23</v>
      </c>
    </row>
    <row r="15" spans="1:20" x14ac:dyDescent="0.25">
      <c r="D15">
        <f>IF(2*B12&gt;D13,1,0)</f>
        <v>1</v>
      </c>
      <c r="I15" t="s">
        <v>54</v>
      </c>
      <c r="J15" s="4" t="s">
        <v>46</v>
      </c>
      <c r="K15" s="4">
        <v>1</v>
      </c>
      <c r="L15" s="4">
        <v>0</v>
      </c>
      <c r="M15" s="4">
        <v>0</v>
      </c>
      <c r="N15" s="4">
        <v>1</v>
      </c>
      <c r="O15" s="4">
        <v>1</v>
      </c>
      <c r="P15" s="4">
        <v>1</v>
      </c>
      <c r="Q15" s="4">
        <v>1</v>
      </c>
      <c r="R15" s="4">
        <v>0</v>
      </c>
      <c r="S15" s="4">
        <f t="shared" si="0"/>
        <v>158</v>
      </c>
      <c r="T15" s="5" t="str">
        <f t="shared" si="1"/>
        <v>9E</v>
      </c>
    </row>
    <row r="16" spans="1:20" x14ac:dyDescent="0.25">
      <c r="A16" t="s">
        <v>40</v>
      </c>
      <c r="B16">
        <v>868000000</v>
      </c>
      <c r="C16">
        <v>434000000</v>
      </c>
      <c r="I16" t="s">
        <v>53</v>
      </c>
      <c r="J16" s="4" t="s">
        <v>47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1</v>
      </c>
      <c r="R16" s="4">
        <v>0</v>
      </c>
      <c r="S16" s="4">
        <f t="shared" si="0"/>
        <v>2</v>
      </c>
      <c r="T16" s="5" t="str">
        <f t="shared" si="1"/>
        <v>02</v>
      </c>
    </row>
    <row r="17" spans="1:20" x14ac:dyDescent="0.25">
      <c r="A17" t="s">
        <v>39</v>
      </c>
      <c r="B17">
        <f>B16/B5</f>
        <v>14221312</v>
      </c>
      <c r="C17">
        <f>C16/B5</f>
        <v>7110656</v>
      </c>
      <c r="I17" t="s">
        <v>53</v>
      </c>
      <c r="J17" s="4" t="s">
        <v>48</v>
      </c>
      <c r="K17" s="4">
        <v>0</v>
      </c>
      <c r="L17" s="4">
        <v>0</v>
      </c>
      <c r="M17" s="4">
        <v>0</v>
      </c>
      <c r="N17" s="4">
        <v>0</v>
      </c>
      <c r="O17" s="4">
        <v>1</v>
      </c>
      <c r="P17" s="4">
        <v>0</v>
      </c>
      <c r="Q17" s="4">
        <v>1</v>
      </c>
      <c r="R17" s="4">
        <v>0</v>
      </c>
      <c r="S17" s="4">
        <f t="shared" si="0"/>
        <v>10</v>
      </c>
      <c r="T17" s="5" t="str">
        <f t="shared" si="1"/>
        <v>0A</v>
      </c>
    </row>
    <row r="18" spans="1:20" x14ac:dyDescent="0.25">
      <c r="A18" t="s">
        <v>41</v>
      </c>
      <c r="B18" t="str">
        <f>DEC2HEX(B17,6)</f>
        <v>D90000</v>
      </c>
      <c r="C18" t="str">
        <f>DEC2HEX(C17,6)</f>
        <v>6C8000</v>
      </c>
      <c r="I18" t="s">
        <v>53</v>
      </c>
      <c r="J18" s="4" t="s">
        <v>49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f t="shared" si="0"/>
        <v>255</v>
      </c>
      <c r="T18" s="5" t="str">
        <f t="shared" si="1"/>
        <v>FF</v>
      </c>
    </row>
    <row r="19" spans="1:20" x14ac:dyDescent="0.25">
      <c r="I19" t="s">
        <v>29</v>
      </c>
      <c r="J19" s="4" t="s">
        <v>50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f t="shared" si="0"/>
        <v>0</v>
      </c>
      <c r="T19" s="5" t="str">
        <f t="shared" si="1"/>
        <v>00</v>
      </c>
    </row>
    <row r="20" spans="1:20" x14ac:dyDescent="0.25">
      <c r="I20" t="s">
        <v>53</v>
      </c>
      <c r="J20" s="4" t="s">
        <v>51</v>
      </c>
      <c r="K20" s="4">
        <v>0</v>
      </c>
      <c r="L20" s="4">
        <v>0</v>
      </c>
      <c r="M20" s="4">
        <v>0</v>
      </c>
      <c r="N20" s="4">
        <v>1</v>
      </c>
      <c r="O20" s="4">
        <v>0</v>
      </c>
      <c r="P20" s="4">
        <v>1</v>
      </c>
      <c r="Q20" s="4">
        <v>1</v>
      </c>
      <c r="R20" s="4">
        <v>1</v>
      </c>
      <c r="S20" s="4">
        <f t="shared" si="0"/>
        <v>23</v>
      </c>
      <c r="T20" s="5" t="str">
        <f t="shared" si="1"/>
        <v>17</v>
      </c>
    </row>
    <row r="21" spans="1:20" x14ac:dyDescent="0.25">
      <c r="I21" t="s">
        <v>53</v>
      </c>
      <c r="J21" s="4" t="s">
        <v>55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f t="shared" si="0"/>
        <v>0</v>
      </c>
      <c r="T21" s="5" t="str">
        <f t="shared" si="1"/>
        <v>00</v>
      </c>
    </row>
    <row r="22" spans="1:20" x14ac:dyDescent="0.25">
      <c r="I22" t="s">
        <v>53</v>
      </c>
      <c r="J22" s="4" t="s">
        <v>56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f t="shared" si="0"/>
        <v>0</v>
      </c>
      <c r="T22" s="5" t="str">
        <f t="shared" si="1"/>
        <v>00</v>
      </c>
    </row>
    <row r="23" spans="1:20" x14ac:dyDescent="0.25">
      <c r="I23" t="s">
        <v>53</v>
      </c>
      <c r="J23" s="4" t="s">
        <v>57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f t="shared" si="0"/>
        <v>0</v>
      </c>
      <c r="T23" s="5" t="str">
        <f t="shared" si="1"/>
        <v>00</v>
      </c>
    </row>
    <row r="24" spans="1:20" x14ac:dyDescent="0.25">
      <c r="A24" t="s">
        <v>18</v>
      </c>
      <c r="I24" t="s">
        <v>53</v>
      </c>
      <c r="J24" s="4" t="s">
        <v>58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f t="shared" si="0"/>
        <v>0</v>
      </c>
      <c r="T24" s="5" t="str">
        <f t="shared" si="1"/>
        <v>00</v>
      </c>
    </row>
    <row r="25" spans="1:20" x14ac:dyDescent="0.25">
      <c r="A25" t="s">
        <v>19</v>
      </c>
      <c r="B25" t="s">
        <v>20</v>
      </c>
      <c r="H25" t="s">
        <v>60</v>
      </c>
      <c r="I25" t="s">
        <v>53</v>
      </c>
      <c r="J25" s="4" t="s">
        <v>59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f t="shared" si="0"/>
        <v>0</v>
      </c>
      <c r="T25" s="5" t="str">
        <f t="shared" si="1"/>
        <v>00</v>
      </c>
    </row>
    <row r="26" spans="1:20" x14ac:dyDescent="0.25">
      <c r="J26" s="4"/>
      <c r="K26" s="4"/>
      <c r="L26" s="4"/>
      <c r="M26" s="4"/>
      <c r="N26" s="4"/>
      <c r="O26" s="4"/>
      <c r="P26" s="4"/>
      <c r="Q26" s="4"/>
      <c r="R26" s="4"/>
      <c r="S26" s="4">
        <f t="shared" si="0"/>
        <v>0</v>
      </c>
      <c r="T26" s="5" t="str">
        <f t="shared" si="1"/>
        <v>00</v>
      </c>
    </row>
    <row r="27" spans="1:20" x14ac:dyDescent="0.25">
      <c r="I27" t="s">
        <v>53</v>
      </c>
      <c r="J27" s="4" t="s">
        <v>61</v>
      </c>
      <c r="K27" s="4">
        <v>1</v>
      </c>
      <c r="L27" s="4">
        <v>0</v>
      </c>
      <c r="M27" s="4">
        <v>1</v>
      </c>
      <c r="N27" s="4">
        <v>0</v>
      </c>
      <c r="O27" s="4">
        <v>1</v>
      </c>
      <c r="P27" s="4">
        <v>0</v>
      </c>
      <c r="Q27" s="4">
        <v>1</v>
      </c>
      <c r="R27" s="4">
        <v>0</v>
      </c>
      <c r="S27" s="4">
        <f t="shared" si="0"/>
        <v>170</v>
      </c>
      <c r="T27" s="5" t="str">
        <f t="shared" si="1"/>
        <v>AA</v>
      </c>
    </row>
    <row r="28" spans="1:20" x14ac:dyDescent="0.25">
      <c r="J28" s="4" t="s">
        <v>62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f t="shared" si="0"/>
        <v>0</v>
      </c>
      <c r="T28" s="5" t="str">
        <f t="shared" si="1"/>
        <v>00</v>
      </c>
    </row>
    <row r="29" spans="1:20" x14ac:dyDescent="0.25">
      <c r="J29" s="4" t="s">
        <v>63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f t="shared" si="0"/>
        <v>0</v>
      </c>
      <c r="T29" s="5" t="str">
        <f t="shared" si="1"/>
        <v>00</v>
      </c>
    </row>
    <row r="30" spans="1:20" x14ac:dyDescent="0.25">
      <c r="J30" s="4" t="s">
        <v>64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f t="shared" si="0"/>
        <v>0</v>
      </c>
      <c r="T30" s="5" t="str">
        <f t="shared" si="1"/>
        <v>00</v>
      </c>
    </row>
    <row r="31" spans="1:20" x14ac:dyDescent="0.25">
      <c r="J31" s="4" t="s">
        <v>65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f t="shared" si="0"/>
        <v>0</v>
      </c>
      <c r="T31" s="5" t="str">
        <f t="shared" si="1"/>
        <v>00</v>
      </c>
    </row>
    <row r="32" spans="1:20" x14ac:dyDescent="0.25">
      <c r="J32" s="4" t="s">
        <v>66</v>
      </c>
      <c r="K32" s="4">
        <v>0</v>
      </c>
      <c r="L32" s="4">
        <v>0</v>
      </c>
      <c r="M32" s="4">
        <v>0</v>
      </c>
      <c r="N32" s="4">
        <v>0</v>
      </c>
      <c r="O32" s="4">
        <v>1</v>
      </c>
      <c r="P32" s="4">
        <v>1</v>
      </c>
      <c r="Q32" s="4">
        <v>1</v>
      </c>
      <c r="R32" s="4">
        <v>1</v>
      </c>
      <c r="S32" s="4">
        <f t="shared" si="0"/>
        <v>15</v>
      </c>
      <c r="T32" s="5" t="str">
        <f t="shared" si="1"/>
        <v>0F</v>
      </c>
    </row>
    <row r="33" spans="9:20" x14ac:dyDescent="0.25">
      <c r="J33" s="4" t="s">
        <v>67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f t="shared" si="0"/>
        <v>0</v>
      </c>
      <c r="T33" s="5" t="str">
        <f t="shared" si="1"/>
        <v>00</v>
      </c>
    </row>
    <row r="34" spans="9:20" x14ac:dyDescent="0.25">
      <c r="J34" s="4" t="s">
        <v>68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1</v>
      </c>
      <c r="R34" s="4">
        <v>1</v>
      </c>
      <c r="S34" s="4">
        <f t="shared" si="0"/>
        <v>3</v>
      </c>
      <c r="T34" s="5" t="str">
        <f t="shared" si="1"/>
        <v>03</v>
      </c>
    </row>
    <row r="35" spans="9:20" x14ac:dyDescent="0.25">
      <c r="J35" s="4" t="s">
        <v>69</v>
      </c>
      <c r="K35" s="4">
        <v>0</v>
      </c>
      <c r="L35" s="4">
        <v>1</v>
      </c>
      <c r="M35" s="4">
        <v>0</v>
      </c>
      <c r="N35" s="4">
        <v>1</v>
      </c>
      <c r="O35" s="4">
        <v>0</v>
      </c>
      <c r="P35" s="4">
        <v>0</v>
      </c>
      <c r="Q35" s="4">
        <v>1</v>
      </c>
      <c r="R35" s="4">
        <v>1</v>
      </c>
      <c r="S35" s="4">
        <f t="shared" si="0"/>
        <v>83</v>
      </c>
      <c r="T35" s="5" t="str">
        <f t="shared" si="1"/>
        <v>53</v>
      </c>
    </row>
    <row r="36" spans="9:20" x14ac:dyDescent="0.25">
      <c r="J36" s="4" t="s">
        <v>70</v>
      </c>
      <c r="K36" s="4">
        <v>0</v>
      </c>
      <c r="L36" s="4">
        <v>1</v>
      </c>
      <c r="M36" s="4">
        <v>0</v>
      </c>
      <c r="N36" s="4">
        <v>0</v>
      </c>
      <c r="O36" s="4">
        <v>1</v>
      </c>
      <c r="P36" s="4">
        <v>1</v>
      </c>
      <c r="Q36" s="4">
        <v>0</v>
      </c>
      <c r="R36" s="4">
        <v>1</v>
      </c>
      <c r="S36" s="4">
        <f t="shared" si="0"/>
        <v>77</v>
      </c>
      <c r="T36" s="5" t="str">
        <f t="shared" si="1"/>
        <v>4D</v>
      </c>
    </row>
    <row r="37" spans="9:20" x14ac:dyDescent="0.25">
      <c r="J37" s="4" t="s">
        <v>71</v>
      </c>
      <c r="K37" s="4">
        <v>0</v>
      </c>
      <c r="L37" s="4">
        <v>1</v>
      </c>
      <c r="M37" s="4">
        <v>0</v>
      </c>
      <c r="N37" s="4">
        <v>0</v>
      </c>
      <c r="O37" s="4">
        <v>1</v>
      </c>
      <c r="P37" s="4">
        <v>1</v>
      </c>
      <c r="Q37" s="4">
        <v>0</v>
      </c>
      <c r="R37" s="4">
        <v>1</v>
      </c>
      <c r="S37" s="4">
        <f t="shared" si="0"/>
        <v>77</v>
      </c>
      <c r="T37" s="5" t="str">
        <f t="shared" si="1"/>
        <v>4D</v>
      </c>
    </row>
    <row r="38" spans="9:20" x14ac:dyDescent="0.25">
      <c r="J38" s="4" t="s">
        <v>72</v>
      </c>
      <c r="K38" s="4">
        <v>0</v>
      </c>
      <c r="L38" s="4">
        <v>1</v>
      </c>
      <c r="M38" s="4">
        <v>0</v>
      </c>
      <c r="N38" s="4">
        <v>0</v>
      </c>
      <c r="O38" s="4">
        <v>1</v>
      </c>
      <c r="P38" s="4">
        <v>1</v>
      </c>
      <c r="Q38" s="4">
        <v>0</v>
      </c>
      <c r="R38" s="4">
        <v>1</v>
      </c>
      <c r="S38" s="4">
        <f t="shared" si="0"/>
        <v>77</v>
      </c>
      <c r="T38" s="5" t="str">
        <f t="shared" si="1"/>
        <v>4D</v>
      </c>
    </row>
    <row r="39" spans="9:20" x14ac:dyDescent="0.25">
      <c r="J39" s="4" t="s">
        <v>73</v>
      </c>
      <c r="K39" s="4">
        <v>0</v>
      </c>
      <c r="L39" s="4">
        <v>1</v>
      </c>
      <c r="M39" s="4">
        <v>0</v>
      </c>
      <c r="N39" s="4">
        <v>0</v>
      </c>
      <c r="O39" s="4">
        <v>1</v>
      </c>
      <c r="P39" s="4">
        <v>1</v>
      </c>
      <c r="Q39" s="4">
        <v>0</v>
      </c>
      <c r="R39" s="4">
        <v>1</v>
      </c>
      <c r="S39" s="4">
        <f t="shared" si="0"/>
        <v>77</v>
      </c>
      <c r="T39" s="5" t="str">
        <f t="shared" si="1"/>
        <v>4D</v>
      </c>
    </row>
    <row r="40" spans="9:20" x14ac:dyDescent="0.25">
      <c r="I40" t="s">
        <v>53</v>
      </c>
      <c r="J40" s="4" t="s">
        <v>74</v>
      </c>
      <c r="K40" s="4">
        <v>0</v>
      </c>
      <c r="L40" s="4">
        <v>0</v>
      </c>
      <c r="M40" s="4">
        <v>0</v>
      </c>
      <c r="N40" s="4">
        <v>1</v>
      </c>
      <c r="O40" s="4">
        <v>0</v>
      </c>
      <c r="P40" s="4">
        <v>0</v>
      </c>
      <c r="Q40" s="4">
        <v>0</v>
      </c>
      <c r="R40" s="4">
        <v>0</v>
      </c>
      <c r="S40" s="4">
        <f t="shared" si="0"/>
        <v>16</v>
      </c>
      <c r="T40" s="5" t="str">
        <f t="shared" si="1"/>
        <v>10</v>
      </c>
    </row>
    <row r="41" spans="9:20" x14ac:dyDescent="0.25">
      <c r="J41" s="4" t="s">
        <v>75</v>
      </c>
      <c r="K41" s="4">
        <v>0</v>
      </c>
      <c r="L41" s="4">
        <v>1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f t="shared" si="0"/>
        <v>64</v>
      </c>
      <c r="T41" s="5" t="str">
        <f t="shared" si="1"/>
        <v>40</v>
      </c>
    </row>
    <row r="42" spans="9:20" x14ac:dyDescent="0.25">
      <c r="J42" s="4" t="s">
        <v>76</v>
      </c>
      <c r="K42" s="4">
        <v>0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f t="shared" si="0"/>
        <v>64</v>
      </c>
      <c r="T42" s="5" t="str">
        <f t="shared" si="1"/>
        <v>40</v>
      </c>
    </row>
    <row r="43" spans="9:20" x14ac:dyDescent="0.25">
      <c r="J43" t="s">
        <v>77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f t="shared" si="0"/>
        <v>128</v>
      </c>
      <c r="T43" s="3" t="str">
        <f t="shared" si="1"/>
        <v>80</v>
      </c>
    </row>
    <row r="44" spans="9:20" x14ac:dyDescent="0.25">
      <c r="J44" t="s">
        <v>78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f t="shared" si="0"/>
        <v>130</v>
      </c>
      <c r="T44" s="3" t="str">
        <f t="shared" si="1"/>
        <v>82</v>
      </c>
    </row>
    <row r="45" spans="9:20" x14ac:dyDescent="0.25">
      <c r="J45" t="s">
        <v>79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1</v>
      </c>
      <c r="R45">
        <v>1</v>
      </c>
      <c r="S45">
        <f t="shared" si="0"/>
        <v>7</v>
      </c>
      <c r="T45" s="3" t="str">
        <f t="shared" si="1"/>
        <v>07</v>
      </c>
    </row>
  </sheetData>
  <mergeCells count="2">
    <mergeCell ref="A1:G1"/>
    <mergeCell ref="E10:E1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Kleiner</dc:creator>
  <cp:lastModifiedBy>Marcel Kleiner</cp:lastModifiedBy>
  <dcterms:created xsi:type="dcterms:W3CDTF">2020-04-22T15:53:21Z</dcterms:created>
  <dcterms:modified xsi:type="dcterms:W3CDTF">2020-04-22T20:19:35Z</dcterms:modified>
</cp:coreProperties>
</file>