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8_{320E5289-5E50-47EC-93B6-780149C60CB9}" xr6:coauthVersionLast="47" xr6:coauthVersionMax="47" xr10:uidLastSave="{00000000-0000-0000-0000-000000000000}"/>
  <bookViews>
    <workbookView xWindow="28680" yWindow="-120" windowWidth="38640" windowHeight="15720" tabRatio="0" xr2:uid="{030AAAF9-917F-4901-943C-E5B8E823E91F}"/>
  </bookViews>
  <sheets>
    <sheet name="Planilha1" sheetId="1" r:id="rId1"/>
    <sheet name="Planilha2" sheetId="2" r:id="rId2"/>
  </sheets>
  <definedNames>
    <definedName name="aporte">Planilha1!$C$19</definedName>
    <definedName name="patrimonio">Planilha1!$C$22</definedName>
    <definedName name="qtd_anos">Planilha1!$C$20</definedName>
    <definedName name="rendimento_carteira">Planilha1!$C$15</definedName>
    <definedName name="salario">Planilha1!$C$14</definedName>
    <definedName name="taxa_mensal">Planilha1!$C$21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39" i="1"/>
  <c r="C40" i="1"/>
  <c r="C41" i="1"/>
  <c r="C42" i="1"/>
  <c r="C43" i="1"/>
  <c r="C38" i="1"/>
  <c r="C35" i="1"/>
  <c r="C22" i="1"/>
  <c r="C23" i="1" s="1"/>
  <c r="C29" i="1"/>
  <c r="D29" i="1" s="1"/>
  <c r="C30" i="1"/>
  <c r="D30" i="1" s="1"/>
  <c r="C31" i="1"/>
  <c r="D31" i="1" s="1"/>
  <c r="C32" i="1"/>
  <c r="D32" i="1" s="1"/>
  <c r="C28" i="1"/>
  <c r="D28" i="1" s="1"/>
  <c r="D38" i="1" l="1"/>
  <c r="D42" i="1"/>
  <c r="D41" i="1"/>
  <c r="D43" i="1"/>
  <c r="D40" i="1"/>
  <c r="D39" i="1"/>
  <c r="D44" i="1" l="1"/>
</calcChain>
</file>

<file path=xl/sharedStrings.xml><?xml version="1.0" encoding="utf-8"?>
<sst xmlns="http://schemas.openxmlformats.org/spreadsheetml/2006/main" count="87" uniqueCount="52">
  <si>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</si>
  <si>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</si>
  <si>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</si>
  <si>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</si>
  <si>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</si>
  <si>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</si>
  <si>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</si>
  <si>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</si>
  <si>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</si>
  <si>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</si>
  <si>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</si>
  <si>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Salário</t>
  </si>
  <si>
    <t>Rendimento Carteira</t>
  </si>
  <si>
    <t>CONFIGURAÇÕES</t>
  </si>
  <si>
    <t>Perfil</t>
  </si>
  <si>
    <t>PERFIL</t>
  </si>
  <si>
    <t>Conversador</t>
  </si>
  <si>
    <t>Moderado</t>
  </si>
  <si>
    <t>Agressivo</t>
  </si>
  <si>
    <t>Valor a ser investido por mês?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</si>
  <si>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</si>
  <si>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</si>
  <si>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</si>
  <si>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</si>
  <si>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</si>
  <si>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</si>
  <si>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</si>
  <si>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</si>
  <si>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</si>
  <si>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</si>
  <si>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</si>
  <si>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Conversador-PAPEL</t>
  </si>
  <si>
    <t>Conversador-TIJOLO</t>
  </si>
  <si>
    <t>Conversador-HÍBRIDOS</t>
  </si>
  <si>
    <t>Conversador-FOFs</t>
  </si>
  <si>
    <t>Conversador-DESENVOLVIMENTO</t>
  </si>
  <si>
    <t>Conversador-HOTELARIAS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</si>
  <si>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</si>
  <si>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</si>
  <si>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</si>
  <si>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</si>
  <si>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</si>
  <si>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</si>
  <si>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</si>
  <si>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</si>
  <si>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</si>
  <si>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</si>
  <si>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</si>
  <si>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</si>
  <si>
    <t>Sugestão de Investimento (30%)</t>
  </si>
  <si>
    <t>CENÁRIOS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</si>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</sst>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8" fontId="3" fillId="4" borderId="7" xfId="0" applyNumberFormat="1" applyFont="1" applyFill="1" applyBorder="1" applyAlignment="1">
      <alignment horizontal="center"/>
    </xf>
    <xf numFmtId="8" fontId="3" fillId="4" borderId="9" xfId="0" applyNumberFormat="1" applyFont="1" applyFill="1" applyBorder="1" applyAlignment="1">
      <alignment horizontal="center"/>
    </xf>
    <xf numFmtId="0" fontId="4" fillId="0" borderId="0" xfId="0" applyFont="1"/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3" fillId="0" borderId="7" xfId="2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0" fontId="6" fillId="0" borderId="4" xfId="0" applyFont="1" applyBorder="1"/>
    <xf numFmtId="0" fontId="6" fillId="0" borderId="6" xfId="0" applyFont="1" applyBorder="1"/>
    <xf numFmtId="0" fontId="7" fillId="4" borderId="6" xfId="0" applyFont="1" applyFill="1" applyBorder="1"/>
    <xf numFmtId="0" fontId="7" fillId="4" borderId="8" xfId="0" applyFont="1" applyFill="1" applyBorder="1"/>
    <xf numFmtId="0" fontId="6" fillId="4" borderId="10" xfId="0" applyFont="1" applyFill="1" applyBorder="1"/>
    <xf numFmtId="0" fontId="6" fillId="4" borderId="13" xfId="0" applyFont="1" applyFill="1" applyBorder="1"/>
    <xf numFmtId="0" fontId="6" fillId="4" borderId="16" xfId="0" applyFont="1" applyFill="1" applyBorder="1"/>
    <xf numFmtId="8" fontId="0" fillId="4" borderId="11" xfId="0" applyNumberFormat="1" applyFill="1" applyBorder="1" applyAlignment="1">
      <alignment horizontal="center" vertical="center"/>
    </xf>
    <xf numFmtId="8" fontId="0" fillId="4" borderId="12" xfId="0" applyNumberFormat="1" applyFill="1" applyBorder="1" applyAlignment="1">
      <alignment horizontal="center" vertical="center"/>
    </xf>
    <xf numFmtId="8" fontId="0" fillId="4" borderId="14" xfId="0" applyNumberFormat="1" applyFill="1" applyBorder="1" applyAlignment="1">
      <alignment horizontal="center" vertical="center"/>
    </xf>
    <xf numFmtId="8" fontId="0" fillId="4" borderId="15" xfId="0" applyNumberFormat="1" applyFill="1" applyBorder="1" applyAlignment="1">
      <alignment horizontal="center" vertical="center"/>
    </xf>
    <xf numFmtId="8" fontId="0" fillId="4" borderId="17" xfId="0" applyNumberFormat="1" applyFill="1" applyBorder="1" applyAlignment="1">
      <alignment horizontal="center" vertical="center"/>
    </xf>
    <xf numFmtId="8" fontId="0" fillId="4" borderId="18" xfId="0" applyNumberFormat="1" applyFill="1" applyBorder="1" applyAlignment="1">
      <alignment horizontal="center" vertical="center"/>
    </xf>
    <xf numFmtId="0" fontId="7" fillId="4" borderId="0" xfId="0" applyFont="1" applyFill="1"/>
    <xf numFmtId="164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4" borderId="0" xfId="1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2" fillId="2" borderId="0" xfId="3" applyBorder="1" applyAlignment="1">
      <alignment horizontal="center" vertical="center"/>
    </xf>
    <xf numFmtId="0" fontId="8" fillId="2" borderId="0" xfId="3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F1-4E4A-A00E-351E6901A1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F1-4E4A-A00E-351E6901A1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F1-4E4A-A00E-351E6901A1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F1-4E4A-A00E-351E6901A1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F1-4E4A-A00E-351E6901A1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F1-4E4A-A00E-351E6901A1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0.00%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C-4B65-AAE6-6516A8EB47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1323096456118255E-3"/>
                  <c:y val="-7.5501256855539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4-45E6-82A6-861685767BE9}"/>
                </c:ext>
              </c:extLst>
            </c:dLbl>
            <c:dLbl>
              <c:idx val="1"/>
              <c:layout>
                <c:manualLayout>
                  <c:x val="0"/>
                  <c:y val="2.18195388607143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34-45E6-82A6-861685767BE9}"/>
                </c:ext>
              </c:extLst>
            </c:dLbl>
            <c:dLbl>
              <c:idx val="2"/>
              <c:layout>
                <c:manualLayout>
                  <c:x val="-7.8183783820024216E-17"/>
                  <c:y val="-2.99609181677368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4-45E6-82A6-861685767BE9}"/>
                </c:ext>
              </c:extLst>
            </c:dLbl>
            <c:dLbl>
              <c:idx val="3"/>
              <c:layout>
                <c:manualLayout>
                  <c:x val="2.1323096456117379E-3"/>
                  <c:y val="4.01769842725259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34-45E6-82A6-861685767BE9}"/>
                </c:ext>
              </c:extLst>
            </c:dLbl>
            <c:dLbl>
              <c:idx val="4"/>
              <c:layout>
                <c:manualLayout>
                  <c:x val="2.1323096456118159E-3"/>
                  <c:y val="-6.102019993429087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34-45E6-82A6-861685767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Planilha1!$B$28:$B$32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Planilha1!$C$28:$C$32</c:f>
              <c:numCache>
                <c:formatCode>"R$"#,##0.00_);[Red]\("R$"#,##0.00\)</c:formatCode>
                <c:ptCount val="5"/>
                <c:pt idx="0">
                  <c:v>71886.113310909423</c:v>
                </c:pt>
                <c:pt idx="1">
                  <c:v>212880.4199147929</c:v>
                </c:pt>
                <c:pt idx="2">
                  <c:v>575142.63661831827</c:v>
                </c:pt>
                <c:pt idx="3">
                  <c:v>2240664.0017036032</c:v>
                </c:pt>
                <c:pt idx="4">
                  <c:v>7063748.2958287718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5E6-82A6-861685767B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3938239"/>
        <c:axId val="1313936319"/>
      </c:barChart>
      <c:catAx>
        <c:axId val="13139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936319"/>
        <c:crosses val="autoZero"/>
        <c:auto val="1"/>
        <c:lblAlgn val="ctr"/>
        <c:lblOffset val="100"/>
        <c:noMultiLvlLbl val="0"/>
      </c:catAx>
      <c:valAx>
        <c:axId val="131393631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3139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1049655</xdr:colOff>
      <xdr:row>3</xdr:row>
      <xdr:rowOff>15552</xdr:rowOff>
    </xdr:from>
    <xdr:to>
      <xdr:col>4</xdr:col>
      <xdr:colOff>131445</xdr:colOff>
      <xdr:row>10</xdr:row>
      <xdr:rowOff>19064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9E2C59F-F144-7963-94C9-3A00DBBDCE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37" t="35575" r="15556" b="37570"/>
        <a:stretch>
          <a:fillRect/>
        </a:stretch>
      </xdr:blipFill>
      <xdr:spPr>
        <a:xfrm>
          <a:off x="1057275" y="550857"/>
          <a:ext cx="6065520" cy="1274147"/>
        </a:xfrm>
        <a:prstGeom prst="rect">
          <a:avLst/>
        </a:prstGeom>
      </xdr:spPr>
    </xdr:pic>
    <xdr:clientData/>
  </xdr:twoCellAnchor>
  <xdr:twoCellAnchor>
    <xdr:from>
      <xdr:col>0</xdr:col>
      <xdr:colOff>1050607</xdr:colOff>
      <xdr:row>44</xdr:row>
      <xdr:rowOff>160972</xdr:rowOff>
    </xdr:from>
    <xdr:to>
      <xdr:col>4</xdr:col>
      <xdr:colOff>9525</xdr:colOff>
      <xdr:row>62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B8E083-F516-C8FF-E1E1-849EE5E9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1044891</xdr:colOff>
      <xdr:row>63</xdr:row>
      <xdr:rowOff>105727</xdr:rowOff>
    </xdr:from>
    <xdr:to>
      <xdr:col>4</xdr:col>
      <xdr:colOff>19049</xdr:colOff>
      <xdr:row>80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9099C9-6D62-F67A-053E-BC2D6362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A310-1008-484C-AAE8-9D20A8745581}">
  <dimension ref="A11:V91"/>
  <sheetViews>
    <sheetView showGridLines="0" showRowColHeaders="0" tabSelected="1" zoomScale="85" zoomScaleNormal="85" workbookViewId="0">
      <selection activeCell="C34" sqref="C34"/>
    </sheetView>
  </sheetViews>
  <sheetFormatPr defaultColWidth="0" defaultRowHeight="14.4" x14ac:dyDescent="0.3"/>
  <cols>
    <col min="1" max="1" width="15.6640625" customWidth="1"/>
    <col min="2" max="2" width="40.88671875" customWidth="1"/>
    <col min="3" max="3" width="29.5546875" customWidth="1"/>
    <col min="4" max="4" width="15.6640625" customWidth="1"/>
    <col min="5" max="5" width="6.33203125" customWidth="1"/>
    <col min="6" max="6" width="25" hidden="1" customWidth="1"/>
    <col min="7" max="22" width="15.6640625" hidden="1" customWidth="1"/>
    <col min="23" max="16384" width="8.88671875" hidden="1"/>
  </cols>
  <sheetData>
    <row r="11" spans="2:3" ht="8.4" customHeight="1" x14ac:dyDescent="0.3"/>
    <row r="12" spans="2:3" ht="8.4" customHeight="1" thickBot="1" x14ac:dyDescent="0.35"/>
    <row r="13" spans="2:3" ht="24" thickBot="1" x14ac:dyDescent="0.35">
      <c r="B13" s="38" t="s">
        <v>13</v>
      </c>
      <c r="C13" s="39"/>
    </row>
    <row r="14" spans="2:3" ht="16.2" thickBot="1" x14ac:dyDescent="0.35">
      <c r="B14" s="12" t="s">
        <v>11</v>
      </c>
      <c r="C14" s="4">
        <v>9000</v>
      </c>
    </row>
    <row r="15" spans="2:3" ht="16.2" thickBot="1" x14ac:dyDescent="0.35">
      <c r="B15" s="12" t="s">
        <v>12</v>
      </c>
      <c r="C15" s="9">
        <v>8.8999999999999999E-3</v>
      </c>
    </row>
    <row r="16" spans="2:3" ht="16.2" thickBot="1" x14ac:dyDescent="0.35">
      <c r="B16" s="12" t="s">
        <v>49</v>
      </c>
      <c r="C16" s="5">
        <f>salario*30%</f>
        <v>2700</v>
      </c>
    </row>
    <row r="17" spans="1:4" ht="15" thickBot="1" x14ac:dyDescent="0.35"/>
    <row r="18" spans="1:4" ht="39" customHeight="1" thickBot="1" x14ac:dyDescent="0.35">
      <c r="B18" s="36" t="s">
        <v>0</v>
      </c>
      <c r="C18" s="37"/>
    </row>
    <row r="19" spans="1:4" ht="17.399999999999999" customHeight="1" thickBot="1" x14ac:dyDescent="0.35">
      <c r="B19" s="10" t="s">
        <v>1</v>
      </c>
      <c r="C19" s="7">
        <v>2700</v>
      </c>
    </row>
    <row r="20" spans="1:4" ht="17.399999999999999" customHeight="1" thickBot="1" x14ac:dyDescent="0.35">
      <c r="B20" s="11" t="s">
        <v>2</v>
      </c>
      <c r="C20" s="8">
        <v>10</v>
      </c>
    </row>
    <row r="21" spans="1:4" ht="17.399999999999999" customHeight="1" thickBot="1" x14ac:dyDescent="0.35">
      <c r="B21" s="11" t="s">
        <v>3</v>
      </c>
      <c r="C21" s="6">
        <v>8.8999999999999999E-3</v>
      </c>
    </row>
    <row r="22" spans="1:4" ht="17.399999999999999" customHeight="1" thickBot="1" x14ac:dyDescent="0.35">
      <c r="B22" s="12" t="s">
        <v>4</v>
      </c>
      <c r="C22" s="1">
        <f>FV(taxa_mensal,qtd_anos*12,aporte*-1)</f>
        <v>575142.63661831827</v>
      </c>
    </row>
    <row r="23" spans="1:4" ht="17.399999999999999" customHeight="1" thickBot="1" x14ac:dyDescent="0.35">
      <c r="B23" s="13" t="s">
        <v>5</v>
      </c>
      <c r="C23" s="2">
        <f>patrimonio*rendimento_carteira</f>
        <v>5118.7694659030321</v>
      </c>
    </row>
    <row r="24" spans="1:4" ht="4.8" customHeight="1" x14ac:dyDescent="0.3"/>
    <row r="25" spans="1:4" ht="2.4" customHeight="1" x14ac:dyDescent="0.3"/>
    <row r="26" spans="1:4" ht="8.4" customHeight="1" thickBot="1" x14ac:dyDescent="0.35"/>
    <row r="27" spans="1:4" ht="24" thickBot="1" x14ac:dyDescent="0.35">
      <c r="B27" s="36" t="s">
        <v>50</v>
      </c>
      <c r="C27" s="37"/>
      <c r="D27" s="35" t="s">
        <v>51</v>
      </c>
    </row>
    <row r="28" spans="1:4" ht="16.2" thickBot="1" x14ac:dyDescent="0.35">
      <c r="A28" s="3">
        <v>2</v>
      </c>
      <c r="B28" s="14" t="s">
        <v>6</v>
      </c>
      <c r="C28" s="17">
        <f>FV($C$21,$A28*12,$C$19*-1)</f>
        <v>71886.113310909423</v>
      </c>
      <c r="D28" s="18">
        <f>C28*rendimento_carteira</f>
        <v>639.78640846709391</v>
      </c>
    </row>
    <row r="29" spans="1:4" ht="16.2" thickBot="1" x14ac:dyDescent="0.35">
      <c r="A29" s="3">
        <v>5</v>
      </c>
      <c r="B29" s="15" t="s">
        <v>7</v>
      </c>
      <c r="C29" s="19">
        <f t="shared" ref="C29:C32" si="0">FV($C$21,$A29*12,$C$19*-1)</f>
        <v>212880.4199147929</v>
      </c>
      <c r="D29" s="20">
        <f>C29*rendimento_carteira</f>
        <v>1894.6357372416569</v>
      </c>
    </row>
    <row r="30" spans="1:4" ht="16.2" thickBot="1" x14ac:dyDescent="0.35">
      <c r="A30" s="3">
        <v>10</v>
      </c>
      <c r="B30" s="15" t="s">
        <v>8</v>
      </c>
      <c r="C30" s="19">
        <f t="shared" si="0"/>
        <v>575142.63661831827</v>
      </c>
      <c r="D30" s="20">
        <f>C30*rendimento_carteira</f>
        <v>5118.7694659030321</v>
      </c>
    </row>
    <row r="31" spans="1:4" ht="16.2" thickBot="1" x14ac:dyDescent="0.35">
      <c r="A31" s="3">
        <v>20</v>
      </c>
      <c r="B31" s="15" t="s">
        <v>9</v>
      </c>
      <c r="C31" s="19">
        <f t="shared" si="0"/>
        <v>2240664.0017036032</v>
      </c>
      <c r="D31" s="20">
        <f>C31*rendimento_carteira</f>
        <v>19941.909615162069</v>
      </c>
    </row>
    <row r="32" spans="1:4" ht="16.2" thickBot="1" x14ac:dyDescent="0.35">
      <c r="A32" s="3">
        <v>30</v>
      </c>
      <c r="B32" s="16" t="s">
        <v>10</v>
      </c>
      <c r="C32" s="21">
        <f t="shared" si="0"/>
        <v>7063748.2958287718</v>
      </c>
      <c r="D32" s="22">
        <f>C32*rendimento_carteira</f>
        <v>62867.359832876071</v>
      </c>
    </row>
    <row r="34" spans="2:4" ht="22.8" customHeight="1" x14ac:dyDescent="0.3">
      <c r="B34" s="34" t="s">
        <v>14</v>
      </c>
      <c r="C34" s="34" t="s">
        <v>16</v>
      </c>
      <c r="D34" s="33"/>
    </row>
    <row r="35" spans="2:4" ht="15.6" x14ac:dyDescent="0.3">
      <c r="B35" s="23" t="s">
        <v>19</v>
      </c>
      <c r="C35" s="24">
        <f>aporte</f>
        <v>2700</v>
      </c>
      <c r="D35" s="23"/>
    </row>
    <row r="37" spans="2:4" x14ac:dyDescent="0.3">
      <c r="B37" s="27" t="s">
        <v>20</v>
      </c>
      <c r="C37" s="27" t="s">
        <v>21</v>
      </c>
      <c r="D37" s="27" t="s">
        <v>22</v>
      </c>
    </row>
    <row r="38" spans="2:4" x14ac:dyDescent="0.3">
      <c r="B38" s="26" t="s">
        <v>23</v>
      </c>
      <c r="C38" s="28">
        <f>VLOOKUP($C$34&amp;"-"&amp;B38,Planilha2!B:E,4,)</f>
        <v>0.3</v>
      </c>
      <c r="D38" s="29">
        <f>$C$35*C38</f>
        <v>810</v>
      </c>
    </row>
    <row r="39" spans="2:4" x14ac:dyDescent="0.3">
      <c r="B39" s="26" t="s">
        <v>24</v>
      </c>
      <c r="C39" s="28">
        <f>VLOOKUP($C$34&amp;"-"&amp;B39,Planilha2!B:E,4,)</f>
        <v>0.5</v>
      </c>
      <c r="D39" s="29">
        <f t="shared" ref="D39:D43" si="1">$C$35*C39</f>
        <v>1350</v>
      </c>
    </row>
    <row r="40" spans="2:4" x14ac:dyDescent="0.3">
      <c r="B40" s="25" t="s">
        <v>25</v>
      </c>
      <c r="C40" s="28">
        <f>VLOOKUP($C$34&amp;"-"&amp;B40,Planilha2!B:E,4,)</f>
        <v>0.1</v>
      </c>
      <c r="D40" s="29">
        <f t="shared" si="1"/>
        <v>270</v>
      </c>
    </row>
    <row r="41" spans="2:4" x14ac:dyDescent="0.3">
      <c r="B41" s="25" t="s">
        <v>26</v>
      </c>
      <c r="C41" s="28">
        <f>VLOOKUP($C$34&amp;"-"&amp;B41,Planilha2!B:E,4,)</f>
        <v>0.1</v>
      </c>
      <c r="D41" s="29">
        <f t="shared" si="1"/>
        <v>270</v>
      </c>
    </row>
    <row r="42" spans="2:4" x14ac:dyDescent="0.3">
      <c r="B42" s="25" t="s">
        <v>27</v>
      </c>
      <c r="C42" s="28">
        <f>VLOOKUP($C$34&amp;"-"&amp;B42,Planilha2!B:E,4,)</f>
        <v>0</v>
      </c>
      <c r="D42" s="29">
        <f t="shared" si="1"/>
        <v>0</v>
      </c>
    </row>
    <row r="43" spans="2:4" x14ac:dyDescent="0.3">
      <c r="B43" s="25" t="s">
        <v>28</v>
      </c>
      <c r="C43" s="28">
        <f>VLOOKUP($C$34&amp;"-"&amp;B43,Planilha2!B:E,4,)</f>
        <v>0</v>
      </c>
      <c r="D43" s="29">
        <f t="shared" si="1"/>
        <v>0</v>
      </c>
    </row>
    <row r="44" spans="2:4" ht="15.6" x14ac:dyDescent="0.3">
      <c r="B44" s="23"/>
      <c r="C44" s="24"/>
      <c r="D44" s="30">
        <f>SUM(D38:D43)</f>
        <v>2700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</sheetData>
  <mergeCells count="3">
    <mergeCell ref="B18:C18"/>
    <mergeCell ref="B27:C27"/>
    <mergeCell ref="B13:C13"/>
  </mergeCells>
  <dataValidations count="2">
    <dataValidation type="list" allowBlank="1" showInputMessage="1" showErrorMessage="1" sqref="D30" xr:uid="{719216BA-8D36-4756-8F98-3738A02A89AA}">
      <formula1>"Conservador,Moderado,Agressivo"</formula1>
    </dataValidation>
    <dataValidation type="list" allowBlank="1" showInputMessage="1" showErrorMessage="1" sqref="C34" xr:uid="{8DF6D243-18D7-4C7C-9A95-96F3F0104007}">
      <formula1>"Conversador,Moderado,Agressivo"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F5DC-BE2C-41FB-B389-065585822B5E}">
  <dimension ref="B2:E20"/>
  <sheetViews>
    <sheetView workbookViewId="0">
      <selection activeCell="G14" sqref="G14"/>
    </sheetView>
  </sheetViews>
  <sheetFormatPr defaultRowHeight="14.4" x14ac:dyDescent="0.3"/>
  <cols>
    <col min="2" max="2" width="30.44140625" style="26" bestFit="1" customWidth="1"/>
    <col min="3" max="3" width="11.77734375" style="26" bestFit="1" customWidth="1"/>
    <col min="4" max="4" width="18.44140625" style="26" bestFit="1" customWidth="1"/>
    <col min="5" max="5" width="8.88671875" style="26"/>
  </cols>
  <sheetData>
    <row r="2" spans="2:5" x14ac:dyDescent="0.3">
      <c r="B2" s="26" t="s">
        <v>30</v>
      </c>
      <c r="C2" s="26" t="s">
        <v>15</v>
      </c>
      <c r="D2" s="26" t="s">
        <v>20</v>
      </c>
      <c r="E2" s="26" t="s">
        <v>29</v>
      </c>
    </row>
    <row r="3" spans="2:5" x14ac:dyDescent="0.3">
      <c r="B3" s="31" t="s">
        <v>31</v>
      </c>
      <c r="C3" s="31" t="s">
        <v>16</v>
      </c>
      <c r="D3" s="31" t="s">
        <v>23</v>
      </c>
      <c r="E3" s="32">
        <v>0.3</v>
      </c>
    </row>
    <row r="4" spans="2:5" x14ac:dyDescent="0.3">
      <c r="B4" s="31" t="s">
        <v>32</v>
      </c>
      <c r="C4" s="31" t="s">
        <v>16</v>
      </c>
      <c r="D4" s="31" t="s">
        <v>24</v>
      </c>
      <c r="E4" s="32">
        <v>0.5</v>
      </c>
    </row>
    <row r="5" spans="2:5" x14ac:dyDescent="0.3">
      <c r="B5" s="31" t="s">
        <v>33</v>
      </c>
      <c r="C5" s="31" t="s">
        <v>16</v>
      </c>
      <c r="D5" s="31" t="s">
        <v>25</v>
      </c>
      <c r="E5" s="32">
        <v>0.1</v>
      </c>
    </row>
    <row r="6" spans="2:5" x14ac:dyDescent="0.3">
      <c r="B6" s="31" t="s">
        <v>34</v>
      </c>
      <c r="C6" s="31" t="s">
        <v>16</v>
      </c>
      <c r="D6" s="31" t="s">
        <v>26</v>
      </c>
      <c r="E6" s="32">
        <v>0.1</v>
      </c>
    </row>
    <row r="7" spans="2:5" x14ac:dyDescent="0.3">
      <c r="B7" s="31" t="s">
        <v>35</v>
      </c>
      <c r="C7" s="31" t="s">
        <v>16</v>
      </c>
      <c r="D7" s="31" t="s">
        <v>27</v>
      </c>
      <c r="E7" s="32">
        <v>0</v>
      </c>
    </row>
    <row r="8" spans="2:5" x14ac:dyDescent="0.3">
      <c r="B8" s="31" t="s">
        <v>36</v>
      </c>
      <c r="C8" s="31" t="s">
        <v>16</v>
      </c>
      <c r="D8" s="31" t="s">
        <v>28</v>
      </c>
      <c r="E8" s="32">
        <v>0</v>
      </c>
    </row>
    <row r="9" spans="2:5" x14ac:dyDescent="0.3">
      <c r="B9" s="28" t="s">
        <v>37</v>
      </c>
      <c r="C9" s="26" t="s">
        <v>17</v>
      </c>
      <c r="D9" s="26" t="s">
        <v>23</v>
      </c>
      <c r="E9" s="28">
        <v>0.32</v>
      </c>
    </row>
    <row r="10" spans="2:5" x14ac:dyDescent="0.3">
      <c r="B10" s="28" t="s">
        <v>38</v>
      </c>
      <c r="C10" s="26" t="s">
        <v>17</v>
      </c>
      <c r="D10" s="26" t="s">
        <v>24</v>
      </c>
      <c r="E10" s="28">
        <v>0.35</v>
      </c>
    </row>
    <row r="11" spans="2:5" x14ac:dyDescent="0.3">
      <c r="B11" s="28" t="s">
        <v>39</v>
      </c>
      <c r="C11" s="26" t="s">
        <v>17</v>
      </c>
      <c r="D11" s="26" t="s">
        <v>25</v>
      </c>
      <c r="E11" s="28">
        <v>0.08</v>
      </c>
    </row>
    <row r="12" spans="2:5" x14ac:dyDescent="0.3">
      <c r="B12" s="28" t="s">
        <v>40</v>
      </c>
      <c r="C12" s="26" t="s">
        <v>17</v>
      </c>
      <c r="D12" s="26" t="s">
        <v>26</v>
      </c>
      <c r="E12" s="28">
        <v>0.05</v>
      </c>
    </row>
    <row r="13" spans="2:5" x14ac:dyDescent="0.3">
      <c r="B13" s="28" t="s">
        <v>41</v>
      </c>
      <c r="C13" s="26" t="s">
        <v>17</v>
      </c>
      <c r="D13" s="26" t="s">
        <v>27</v>
      </c>
      <c r="E13" s="28">
        <v>0.1</v>
      </c>
    </row>
    <row r="14" spans="2:5" x14ac:dyDescent="0.3">
      <c r="B14" s="28" t="s">
        <v>42</v>
      </c>
      <c r="C14" s="26" t="s">
        <v>17</v>
      </c>
      <c r="D14" s="26" t="s">
        <v>28</v>
      </c>
      <c r="E14" s="28">
        <v>0.1</v>
      </c>
    </row>
    <row r="15" spans="2:5" x14ac:dyDescent="0.3">
      <c r="B15" s="31" t="s">
        <v>43</v>
      </c>
      <c r="C15" s="31" t="s">
        <v>18</v>
      </c>
      <c r="D15" s="31" t="s">
        <v>23</v>
      </c>
      <c r="E15" s="32">
        <v>0.5</v>
      </c>
    </row>
    <row r="16" spans="2:5" x14ac:dyDescent="0.3">
      <c r="B16" s="31" t="s">
        <v>44</v>
      </c>
      <c r="C16" s="31" t="s">
        <v>18</v>
      </c>
      <c r="D16" s="31" t="s">
        <v>24</v>
      </c>
      <c r="E16" s="32">
        <v>0.1</v>
      </c>
    </row>
    <row r="17" spans="2:5" x14ac:dyDescent="0.3">
      <c r="B17" s="31" t="s">
        <v>45</v>
      </c>
      <c r="C17" s="31" t="s">
        <v>18</v>
      </c>
      <c r="D17" s="31" t="s">
        <v>25</v>
      </c>
      <c r="E17" s="32">
        <v>0.05</v>
      </c>
    </row>
    <row r="18" spans="2:5" x14ac:dyDescent="0.3">
      <c r="B18" s="31" t="s">
        <v>46</v>
      </c>
      <c r="C18" s="31" t="s">
        <v>18</v>
      </c>
      <c r="D18" s="31" t="s">
        <v>26</v>
      </c>
      <c r="E18" s="32">
        <v>0.05</v>
      </c>
    </row>
    <row r="19" spans="2:5" x14ac:dyDescent="0.3">
      <c r="B19" s="31" t="s">
        <v>47</v>
      </c>
      <c r="C19" s="31" t="s">
        <v>18</v>
      </c>
      <c r="D19" s="31" t="s">
        <v>27</v>
      </c>
      <c r="E19" s="32">
        <v>0.2</v>
      </c>
    </row>
    <row r="20" spans="2:5" x14ac:dyDescent="0.3">
      <c r="B20" s="31" t="s">
        <v>48</v>
      </c>
      <c r="C20" s="31" t="s">
        <v>18</v>
      </c>
      <c r="D20" s="31" t="s">
        <v>28</v>
      </c>
      <c r="E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Frutos da Vida Batista</dc:creator>
  <cp:lastModifiedBy>Frutos da Vida Batista</cp:lastModifiedBy>
  <dcterms:created xsi:type="dcterms:W3CDTF">2025-06-14T11:14:26Z</dcterms:created>
  <dcterms:modified xsi:type="dcterms:W3CDTF">2025-06-16T21:21:22Z</dcterms:modified>
</cp:coreProperties>
</file>