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nnimarco/Desktop/Classwork/Challenges/Module1Challenge/CrowdfundingAnalysis/"/>
    </mc:Choice>
  </mc:AlternateContent>
  <xr:revisionPtr revIDLastSave="0" documentId="13_ncr:1_{272EA56B-99B2-EC4F-99EC-84FB59E03777}" xr6:coauthVersionLast="47" xr6:coauthVersionMax="47" xr10:uidLastSave="{00000000-0000-0000-0000-000000000000}"/>
  <bookViews>
    <workbookView xWindow="12280" yWindow="-20500" windowWidth="27260" windowHeight="2050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Outcomes Based on Goals Pivot" sheetId="15" r:id="rId4"/>
    <sheet name="Category Statistics" sheetId="2" r:id="rId5"/>
    <sheet name="Subcategory Statistics" sheetId="3" r:id="rId6"/>
    <sheet name="Launch Date Stats" sheetId="4" r:id="rId7"/>
    <sheet name="Edinburgh Research" sheetId="5" r:id="rId8"/>
    <sheet name="Successful US Kickstarters" sheetId="6" r:id="rId9"/>
    <sheet name="Failed US Kickstarters" sheetId="7" r:id="rId10"/>
    <sheet name="Descriptive Statistics" sheetId="8" r:id="rId11"/>
    <sheet name="Skill Drill Successful US" sheetId="9" r:id="rId12"/>
    <sheet name="Skill Drill Failed US" sheetId="10" r:id="rId13"/>
    <sheet name="SD Descriptive Stats" sheetId="11" r:id="rId14"/>
    <sheet name="Box &amp; Whisker" sheetId="12" r:id="rId15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2" r:id="rId16"/>
    <pivotCache cacheId="3" r:id="rId17"/>
    <pivotCache cacheId="4" r:id="rId18"/>
    <pivotCache cacheId="5" r:id="rId19"/>
    <pivotCache cacheId="6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B2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C3" i="14"/>
  <c r="D4" i="14"/>
  <c r="C4" i="14"/>
  <c r="B4" i="14"/>
  <c r="D3" i="14"/>
  <c r="B3" i="14"/>
  <c r="D2" i="14"/>
  <c r="C2" i="14"/>
  <c r="C14" i="11"/>
  <c r="C13" i="11"/>
  <c r="C12" i="11"/>
  <c r="C11" i="11"/>
  <c r="C10" i="11"/>
  <c r="B14" i="11"/>
  <c r="B13" i="11"/>
  <c r="B12" i="11"/>
  <c r="B11" i="11"/>
  <c r="B9" i="11"/>
  <c r="C7" i="11"/>
  <c r="C6" i="11"/>
  <c r="C5" i="11"/>
  <c r="C4" i="11"/>
  <c r="C3" i="11"/>
  <c r="B7" i="11"/>
  <c r="B6" i="11"/>
  <c r="B5" i="11"/>
  <c r="B4" i="11"/>
  <c r="E2" i="14" l="1"/>
  <c r="F2" i="14" s="1"/>
  <c r="E13" i="14"/>
  <c r="H13" i="14" s="1"/>
  <c r="E12" i="14"/>
  <c r="F12" i="14" s="1"/>
  <c r="E11" i="14"/>
  <c r="H11" i="14" s="1"/>
  <c r="E10" i="14"/>
  <c r="G10" i="14" s="1"/>
  <c r="E9" i="14"/>
  <c r="G9" i="14" s="1"/>
  <c r="E8" i="14"/>
  <c r="H8" i="14" s="1"/>
  <c r="E7" i="14"/>
  <c r="H7" i="14" s="1"/>
  <c r="E6" i="14"/>
  <c r="H6" i="14" s="1"/>
  <c r="E5" i="14"/>
  <c r="H5" i="14" s="1"/>
  <c r="E4" i="14"/>
  <c r="F4" i="14" s="1"/>
  <c r="E3" i="14"/>
  <c r="G3" i="14" s="1"/>
  <c r="B2" i="8"/>
  <c r="H9" i="14" l="1"/>
  <c r="H4" i="14"/>
  <c r="F5" i="14"/>
  <c r="F6" i="14"/>
  <c r="H10" i="14"/>
  <c r="G5" i="14"/>
  <c r="F9" i="14"/>
  <c r="H12" i="14"/>
  <c r="G13" i="14"/>
  <c r="G8" i="14"/>
  <c r="F3" i="14"/>
  <c r="G2" i="14"/>
  <c r="H3" i="14"/>
  <c r="G4" i="14"/>
  <c r="G6" i="14"/>
  <c r="F10" i="14"/>
  <c r="G12" i="14"/>
  <c r="F7" i="14"/>
  <c r="G11" i="14"/>
  <c r="F13" i="14"/>
  <c r="F8" i="14"/>
  <c r="H2" i="14"/>
  <c r="G7" i="14"/>
  <c r="F11" i="14"/>
  <c r="C14" i="8"/>
  <c r="C13" i="8"/>
  <c r="C12" i="8"/>
  <c r="C11" i="8"/>
  <c r="B14" i="8"/>
  <c r="B13" i="8"/>
  <c r="B12" i="8"/>
  <c r="B11" i="8"/>
  <c r="C7" i="8"/>
  <c r="C6" i="8"/>
  <c r="B6" i="8"/>
  <c r="B7" i="8" s="1"/>
  <c r="C5" i="8"/>
  <c r="C4" i="8"/>
  <c r="B5" i="8"/>
  <c r="B4" i="8"/>
  <c r="C9" i="11"/>
  <c r="C2" i="11"/>
  <c r="B10" i="11"/>
  <c r="B3" i="11"/>
  <c r="B2" i="11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C10" i="8"/>
  <c r="C9" i="8"/>
  <c r="B10" i="8"/>
  <c r="B9" i="8"/>
  <c r="C3" i="8"/>
  <c r="B3" i="8"/>
  <c r="C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B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738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E4" i="5" s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1948" i="1"/>
  <c r="P3472" i="1"/>
  <c r="P2796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1621" i="1"/>
  <c r="P2939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138" i="1"/>
  <c r="P3455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224" i="1"/>
  <c r="P3618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E5" i="5" s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2806" i="1"/>
  <c r="P3786" i="1"/>
  <c r="P1760" i="1"/>
  <c r="P1896" i="1"/>
  <c r="P2785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1311" i="1"/>
  <c r="P402" i="1"/>
  <c r="P1031" i="1"/>
  <c r="P1381" i="1"/>
  <c r="P314" i="1"/>
  <c r="P1679" i="1"/>
  <c r="P3287" i="1"/>
  <c r="P754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3130" i="1"/>
  <c r="P2523" i="1"/>
  <c r="P3046" i="1"/>
  <c r="P168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2982" i="1"/>
  <c r="P3690" i="1"/>
  <c r="P3704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135" i="1"/>
  <c r="P3321" i="1"/>
  <c r="P2838" i="1"/>
  <c r="P2450" i="1"/>
  <c r="P3826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1885" i="1"/>
  <c r="P3370" i="1"/>
  <c r="P3285" i="1"/>
  <c r="P3609" i="1"/>
  <c r="P3565" i="1"/>
  <c r="P4" i="1"/>
  <c r="P3751" i="1"/>
  <c r="P330" i="1"/>
  <c r="P327" i="1"/>
  <c r="P403" i="1"/>
  <c r="P2705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14" i="1"/>
  <c r="P1003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1895" i="1"/>
  <c r="P2842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374" i="1"/>
  <c r="P3561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E6" i="5" s="1"/>
  <c r="P2176" i="1"/>
  <c r="P1405" i="1"/>
  <c r="P2553" i="1"/>
  <c r="P90" i="1"/>
  <c r="P3717" i="1"/>
  <c r="P3017" i="1"/>
  <c r="P116" i="1"/>
  <c r="P2827" i="1"/>
  <c r="P3669" i="1"/>
  <c r="P3575" i="1"/>
  <c r="P3517" i="1"/>
  <c r="P3627" i="1"/>
  <c r="P3707" i="1"/>
  <c r="P795" i="1"/>
  <c r="P1930" i="1"/>
  <c r="P2542" i="1"/>
  <c r="P3280" i="1"/>
  <c r="P3266" i="1"/>
  <c r="P2935" i="1"/>
  <c r="P2317" i="1"/>
  <c r="P3443" i="1"/>
  <c r="P3599" i="1"/>
  <c r="P2487" i="1"/>
  <c r="P3537" i="1"/>
  <c r="P3282" i="1"/>
  <c r="P3467" i="1"/>
  <c r="P1303" i="1"/>
  <c r="P3430" i="1"/>
  <c r="P537" i="1"/>
  <c r="P2790" i="1"/>
  <c r="P2793" i="1"/>
  <c r="P3680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1687" i="1"/>
  <c r="P829" i="1"/>
  <c r="P2742" i="1"/>
  <c r="P85" i="1"/>
  <c r="P2715" i="1"/>
  <c r="P294" i="1"/>
  <c r="P2020" i="1"/>
  <c r="P1345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1843" i="1"/>
  <c r="P3784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3840" i="1"/>
  <c r="P250" i="1"/>
  <c r="P1683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661" i="1"/>
  <c r="P3242" i="1"/>
  <c r="P12" i="1"/>
  <c r="P1201" i="1"/>
  <c r="P728" i="1"/>
  <c r="P1643" i="1"/>
  <c r="P3322" i="1"/>
  <c r="P3616" i="1"/>
  <c r="P3701" i="1"/>
  <c r="P3815" i="1"/>
  <c r="P42" i="1"/>
  <c r="P3521" i="1"/>
  <c r="P1263" i="1"/>
  <c r="P1858" i="1"/>
  <c r="P3811" i="1"/>
  <c r="P3841" i="1"/>
  <c r="P1286" i="1"/>
  <c r="P1828" i="1"/>
  <c r="P3359" i="1"/>
  <c r="P3476" i="1"/>
  <c r="E2" i="5" s="1"/>
  <c r="P3620" i="1"/>
  <c r="E3" i="5" s="1"/>
  <c r="P1653" i="1"/>
  <c r="P2121" i="1"/>
  <c r="P3522" i="1"/>
  <c r="P3729" i="1"/>
  <c r="P1673" i="1"/>
  <c r="P1636" i="1"/>
  <c r="P3655" i="1"/>
  <c r="P2605" i="1"/>
  <c r="P3530" i="1"/>
  <c r="P3487" i="1"/>
  <c r="P1846" i="1"/>
  <c r="P3358" i="1"/>
  <c r="P3513" i="1"/>
  <c r="P2496" i="1"/>
  <c r="P255" i="1"/>
  <c r="P19" i="1"/>
  <c r="P3503" i="1"/>
  <c r="P3660" i="1"/>
  <c r="P1610" i="1"/>
  <c r="P1213" i="1"/>
  <c r="P2299" i="1"/>
  <c r="P3040" i="1"/>
  <c r="P3566" i="1"/>
  <c r="P3512" i="1"/>
  <c r="P2302" i="1"/>
  <c r="P3329" i="1"/>
  <c r="P1949" i="1"/>
  <c r="P1625" i="1"/>
  <c r="P3456" i="1"/>
  <c r="P3453" i="1"/>
  <c r="P541" i="1"/>
  <c r="P2219" i="1"/>
  <c r="P3688" i="1"/>
  <c r="P3590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533" i="1"/>
  <c r="P3519" i="1"/>
  <c r="P3153" i="1"/>
  <c r="P10" i="1"/>
  <c r="P103" i="1"/>
  <c r="P3343" i="1"/>
  <c r="P3263" i="1"/>
  <c r="P1931" i="1"/>
  <c r="P2973" i="1"/>
  <c r="P654" i="1"/>
  <c r="P2562" i="1"/>
  <c r="P1826" i="1"/>
  <c r="P1859" i="1"/>
  <c r="P2099" i="1"/>
  <c r="P2832" i="1"/>
  <c r="P3377" i="1"/>
  <c r="P3414" i="1"/>
  <c r="P3532" i="1"/>
  <c r="P794" i="1"/>
  <c r="P2179" i="1"/>
  <c r="P2248" i="1"/>
  <c r="P3314" i="1"/>
  <c r="P1304" i="1"/>
  <c r="P2097" i="1"/>
  <c r="P2468" i="1"/>
  <c r="P3289" i="1"/>
  <c r="P3518" i="1"/>
  <c r="P3546" i="1"/>
  <c r="P3776" i="1"/>
  <c r="P1691" i="1"/>
  <c r="P3557" i="1"/>
  <c r="P3558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3277" i="1"/>
  <c r="P1641" i="1"/>
  <c r="P3419" i="1"/>
  <c r="P3703" i="1"/>
  <c r="P1604" i="1"/>
  <c r="P2288" i="1"/>
  <c r="P2489" i="1"/>
  <c r="P3580" i="1"/>
  <c r="P3033" i="1"/>
  <c r="P3429" i="1"/>
  <c r="P3495" i="1"/>
  <c r="P3583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75" i="1"/>
  <c r="P2839" i="1"/>
  <c r="P3610" i="1"/>
  <c r="P3554" i="1"/>
  <c r="P784" i="1"/>
  <c r="P388" i="1"/>
  <c r="P52" i="1"/>
  <c r="P92" i="1"/>
  <c r="P3831" i="1"/>
  <c r="P86" i="1"/>
  <c r="P141" i="1"/>
  <c r="P2924" i="1"/>
  <c r="P3002" i="1"/>
  <c r="P3394" i="1"/>
  <c r="P3574" i="1"/>
  <c r="P3581" i="1"/>
  <c r="P3652" i="1"/>
  <c r="P3763" i="1"/>
  <c r="P3496" i="1"/>
  <c r="P3789" i="1"/>
  <c r="P1851" i="1"/>
  <c r="P850" i="1"/>
  <c r="P855" i="1"/>
  <c r="P1824" i="1"/>
  <c r="P2114" i="1"/>
  <c r="P2925" i="1"/>
  <c r="P3547" i="1"/>
  <c r="P3338" i="1"/>
  <c r="P3444" i="1"/>
  <c r="P3662" i="1"/>
  <c r="P1365" i="1"/>
  <c r="P3417" i="1"/>
  <c r="P2171" i="1"/>
  <c r="P3578" i="1"/>
  <c r="P33" i="1"/>
  <c r="P849" i="1"/>
  <c r="P1064" i="1"/>
  <c r="P3799" i="1"/>
  <c r="P3939" i="1"/>
  <c r="P1338" i="1"/>
  <c r="P981" i="1"/>
  <c r="P701" i="1"/>
  <c r="P1006" i="1"/>
  <c r="P709" i="1"/>
  <c r="P1587" i="1"/>
  <c r="P3975" i="1"/>
  <c r="P1007" i="1"/>
  <c r="P3146" i="1"/>
  <c r="P887" i="1"/>
  <c r="P690" i="1"/>
  <c r="P1873" i="1"/>
  <c r="P4108" i="1"/>
  <c r="P1343" i="1"/>
  <c r="P4024" i="1"/>
  <c r="P776" i="1"/>
  <c r="P3125" i="1"/>
  <c r="P1799" i="1"/>
  <c r="P879" i="1"/>
  <c r="P1730" i="1"/>
  <c r="P3064" i="1"/>
  <c r="P3908" i="1"/>
  <c r="P1308" i="1"/>
  <c r="P1777" i="1"/>
  <c r="P1706" i="1"/>
  <c r="P3190" i="1"/>
  <c r="P454" i="1"/>
  <c r="P1078" i="1"/>
  <c r="P2676" i="1"/>
  <c r="P2902" i="1"/>
  <c r="P1794" i="1"/>
  <c r="P4069" i="1"/>
  <c r="P2917" i="1"/>
  <c r="P3073" i="1"/>
  <c r="P3795" i="1"/>
  <c r="P168" i="1"/>
  <c r="P2957" i="1"/>
  <c r="P4041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3878" i="1"/>
  <c r="P4058" i="1"/>
  <c r="P1819" i="1"/>
  <c r="P3201" i="1"/>
  <c r="P2757" i="1"/>
  <c r="P3143" i="1"/>
  <c r="P206" i="1"/>
  <c r="P3633" i="1"/>
  <c r="P778" i="1"/>
  <c r="P1243" i="1"/>
  <c r="P485" i="1"/>
  <c r="P2678" i="1"/>
  <c r="P2857" i="1"/>
  <c r="P1339" i="1"/>
  <c r="P1816" i="1"/>
  <c r="P1554" i="1"/>
  <c r="P3904" i="1"/>
  <c r="P1694" i="1"/>
  <c r="P1804" i="1"/>
  <c r="P1788" i="1"/>
  <c r="P3978" i="1"/>
  <c r="P2325" i="1"/>
  <c r="P1021" i="1"/>
  <c r="P971" i="1"/>
  <c r="P4038" i="1"/>
  <c r="P1905" i="1"/>
  <c r="P1921" i="1"/>
  <c r="P962" i="1"/>
  <c r="P3209" i="1"/>
  <c r="P699" i="1"/>
  <c r="P972" i="1"/>
  <c r="P1769" i="1"/>
  <c r="P2703" i="1"/>
  <c r="P1776" i="1"/>
  <c r="P213" i="1"/>
  <c r="P1558" i="1"/>
  <c r="P1009" i="1"/>
  <c r="P1690" i="1"/>
  <c r="P3937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1572" i="1"/>
  <c r="P894" i="1"/>
  <c r="P771" i="1"/>
  <c r="P2408" i="1"/>
  <c r="P878" i="1"/>
  <c r="P888" i="1"/>
  <c r="P1108" i="1"/>
  <c r="P1317" i="1"/>
  <c r="P954" i="1"/>
  <c r="P1306" i="1"/>
  <c r="P1782" i="1"/>
  <c r="P1139" i="1"/>
  <c r="P898" i="1"/>
  <c r="P885" i="1"/>
  <c r="P1786" i="1"/>
  <c r="P236" i="1"/>
  <c r="P179" i="1"/>
  <c r="P1912" i="1"/>
  <c r="P961" i="1"/>
  <c r="P673" i="1"/>
  <c r="P1797" i="1"/>
  <c r="P896" i="1"/>
  <c r="P444" i="1"/>
  <c r="P3104" i="1"/>
  <c r="P2323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1015" i="1"/>
  <c r="P974" i="1"/>
  <c r="P1806" i="1"/>
  <c r="P3985" i="1"/>
  <c r="P3635" i="1"/>
  <c r="P3997" i="1"/>
  <c r="P2645" i="1"/>
  <c r="P713" i="1"/>
  <c r="P2704" i="1"/>
  <c r="P1728" i="1"/>
  <c r="P979" i="1"/>
  <c r="P3853" i="1"/>
  <c r="P600" i="1"/>
  <c r="P4071" i="1"/>
  <c r="P2884" i="1"/>
  <c r="P1551" i="1"/>
  <c r="P1693" i="1"/>
  <c r="P481" i="1"/>
  <c r="P2674" i="1"/>
  <c r="P3900" i="1"/>
  <c r="P182" i="1"/>
  <c r="P3893" i="1"/>
  <c r="P2887" i="1"/>
  <c r="P1313" i="1"/>
  <c r="P1433" i="1"/>
  <c r="P2847" i="1"/>
  <c r="P3960" i="1"/>
  <c r="P3987" i="1"/>
  <c r="P3976" i="1"/>
  <c r="P2863" i="1"/>
  <c r="P1315" i="1"/>
  <c r="P1805" i="1"/>
  <c r="P923" i="1"/>
  <c r="P704" i="1"/>
  <c r="P1689" i="1"/>
  <c r="P1016" i="1"/>
  <c r="P4042" i="1"/>
  <c r="P3639" i="1"/>
  <c r="P1492" i="1"/>
  <c r="P881" i="1"/>
  <c r="P985" i="1"/>
  <c r="P2147" i="1"/>
  <c r="P1004" i="1"/>
  <c r="P936" i="1"/>
  <c r="P3106" i="1"/>
  <c r="P205" i="1"/>
  <c r="P3809" i="1"/>
  <c r="P672" i="1"/>
  <c r="P2129" i="1"/>
  <c r="P1079" i="1"/>
  <c r="P1593" i="1"/>
  <c r="P1230" i="1"/>
  <c r="P2744" i="1"/>
  <c r="P4077" i="1"/>
  <c r="P1548" i="1"/>
  <c r="P2364" i="1"/>
  <c r="P4112" i="1"/>
  <c r="P2159" i="1"/>
  <c r="P2139" i="1"/>
  <c r="P2675" i="1"/>
  <c r="P146" i="1"/>
  <c r="P2684" i="1"/>
  <c r="P952" i="1"/>
  <c r="P964" i="1"/>
  <c r="P4030" i="1"/>
  <c r="P687" i="1"/>
  <c r="P3736" i="1"/>
  <c r="P2749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682" i="1"/>
  <c r="P679" i="1"/>
  <c r="P1307" i="1"/>
  <c r="P4035" i="1"/>
  <c r="P2699" i="1"/>
  <c r="P1702" i="1"/>
  <c r="P202" i="1"/>
  <c r="P1783" i="1"/>
  <c r="P2780" i="1"/>
  <c r="P2000" i="1"/>
  <c r="P1069" i="1"/>
  <c r="P517" i="1"/>
  <c r="P995" i="1"/>
  <c r="P3111" i="1"/>
  <c r="P2409" i="1"/>
  <c r="P212" i="1"/>
  <c r="P1502" i="1"/>
  <c r="P1692" i="1"/>
  <c r="P241" i="1"/>
  <c r="P3205" i="1"/>
  <c r="P1785" i="1"/>
  <c r="P2598" i="1"/>
  <c r="P4012" i="1"/>
  <c r="P869" i="1"/>
  <c r="P3053" i="1"/>
  <c r="P876" i="1"/>
  <c r="P3957" i="1"/>
  <c r="P3969" i="1"/>
  <c r="P3961" i="1"/>
  <c r="P1019" i="1"/>
  <c r="P152" i="1"/>
  <c r="P3091" i="1"/>
  <c r="P2882" i="1"/>
  <c r="P521" i="1"/>
  <c r="P1577" i="1"/>
  <c r="P2407" i="1"/>
  <c r="P3095" i="1"/>
  <c r="P3136" i="1"/>
  <c r="P595" i="1"/>
  <c r="P671" i="1"/>
  <c r="P674" i="1"/>
  <c r="P3895" i="1"/>
  <c r="P710" i="1"/>
  <c r="P487" i="1"/>
  <c r="P1332" i="1"/>
  <c r="P469" i="1"/>
  <c r="P1798" i="1"/>
  <c r="P2747" i="1"/>
  <c r="P3844" i="1"/>
  <c r="P4059" i="1"/>
  <c r="P1685" i="1"/>
  <c r="P4085" i="1"/>
  <c r="P171" i="1"/>
  <c r="P2919" i="1"/>
  <c r="P912" i="1"/>
  <c r="P4055" i="1"/>
  <c r="P615" i="1"/>
  <c r="P1568" i="1"/>
  <c r="P924" i="1"/>
  <c r="P1986" i="1"/>
  <c r="P2657" i="1"/>
  <c r="P1167" i="1"/>
  <c r="P2326" i="1"/>
  <c r="P3845" i="1"/>
  <c r="P1773" i="1"/>
  <c r="P1739" i="1"/>
  <c r="P183" i="1"/>
  <c r="P4106" i="1"/>
  <c r="P2898" i="1"/>
  <c r="P3974" i="1"/>
  <c r="P1596" i="1"/>
  <c r="P3137" i="1"/>
  <c r="P3739" i="1"/>
  <c r="P2944" i="1"/>
  <c r="P1802" i="1"/>
  <c r="P3109" i="1"/>
  <c r="P2859" i="1"/>
  <c r="P1337" i="1"/>
  <c r="P1787" i="1"/>
  <c r="P1699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482" i="1"/>
  <c r="P2659" i="1"/>
  <c r="P1168" i="1"/>
  <c r="P2885" i="1"/>
  <c r="P667" i="1"/>
  <c r="P2517" i="1"/>
  <c r="P4066" i="1"/>
  <c r="P2755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1240" i="1"/>
  <c r="P474" i="1"/>
  <c r="P628" i="1"/>
  <c r="P3892" i="1"/>
  <c r="P3099" i="1"/>
  <c r="P991" i="1"/>
  <c r="P942" i="1"/>
  <c r="P2958" i="1"/>
  <c r="P4001" i="1"/>
  <c r="P1992" i="1"/>
  <c r="P3998" i="1"/>
  <c r="P2405" i="1"/>
  <c r="P4072" i="1"/>
  <c r="P4022" i="1"/>
  <c r="P1005" i="1"/>
  <c r="P1312" i="1"/>
  <c r="P3850" i="1"/>
  <c r="P3856" i="1"/>
  <c r="P3849" i="1"/>
  <c r="P3951" i="1"/>
  <c r="P207" i="1"/>
  <c r="P3935" i="1"/>
  <c r="P1774" i="1"/>
  <c r="P3646" i="1"/>
  <c r="P189" i="1"/>
  <c r="P3093" i="1"/>
  <c r="P3133" i="1"/>
  <c r="P164" i="1"/>
  <c r="P4032" i="1"/>
  <c r="P4083" i="1"/>
  <c r="P700" i="1"/>
  <c r="P681" i="1"/>
  <c r="P1320" i="1"/>
  <c r="P1784" i="1"/>
  <c r="P2422" i="1"/>
  <c r="P3926" i="1"/>
  <c r="P716" i="1"/>
  <c r="P209" i="1"/>
  <c r="P3102" i="1"/>
  <c r="P968" i="1"/>
  <c r="P1789" i="1"/>
  <c r="P3078" i="1"/>
  <c r="P3872" i="1"/>
  <c r="P982" i="1"/>
  <c r="P934" i="1"/>
  <c r="P2361" i="1"/>
  <c r="P677" i="1"/>
  <c r="P1321" i="1"/>
  <c r="P2872" i="1"/>
  <c r="P3909" i="1"/>
  <c r="P3734" i="1"/>
  <c r="P515" i="1"/>
  <c r="P1090" i="1"/>
  <c r="P1911" i="1"/>
  <c r="P1570" i="1"/>
  <c r="P1803" i="1"/>
  <c r="P1800" i="1"/>
  <c r="P2914" i="1"/>
  <c r="P1245" i="1"/>
  <c r="P1134" i="1"/>
  <c r="P2770" i="1"/>
  <c r="P1779" i="1"/>
  <c r="P2776" i="1"/>
  <c r="P433" i="1"/>
  <c r="P3967" i="1"/>
  <c r="P3101" i="1"/>
  <c r="P3071" i="1"/>
  <c r="P127" i="1"/>
  <c r="P4018" i="1"/>
  <c r="P1095" i="1"/>
  <c r="P946" i="1"/>
  <c r="P989" i="1"/>
  <c r="P1011" i="1"/>
  <c r="P988" i="1"/>
  <c r="P3882" i="1"/>
  <c r="P1814" i="1"/>
  <c r="P3930" i="1"/>
  <c r="P1578" i="1"/>
  <c r="P2002" i="1"/>
  <c r="P137" i="1"/>
  <c r="P3869" i="1"/>
  <c r="P4093" i="1"/>
  <c r="P224" i="1"/>
  <c r="P2140" i="1"/>
  <c r="P1552" i="1"/>
  <c r="P1093" i="1"/>
  <c r="P3737" i="1"/>
  <c r="P3068" i="1"/>
  <c r="P219" i="1"/>
  <c r="P3191" i="1"/>
  <c r="P473" i="1"/>
  <c r="P2655" i="1"/>
  <c r="P1182" i="1"/>
  <c r="P1309" i="1"/>
  <c r="P692" i="1"/>
  <c r="P2597" i="1"/>
  <c r="P1697" i="1"/>
  <c r="P3925" i="1"/>
  <c r="P635" i="1"/>
  <c r="P871" i="1"/>
  <c r="P3195" i="1"/>
  <c r="P950" i="1"/>
  <c r="P3086" i="1"/>
  <c r="P3940" i="1"/>
  <c r="P4040" i="1"/>
  <c r="P3103" i="1"/>
  <c r="P2131" i="1"/>
  <c r="P2760" i="1"/>
  <c r="P3907" i="1"/>
  <c r="P1235" i="1"/>
  <c r="P2658" i="1"/>
  <c r="P1336" i="1"/>
  <c r="P2692" i="1"/>
  <c r="P3066" i="1"/>
  <c r="P3148" i="1"/>
  <c r="P2673" i="1"/>
  <c r="P2368" i="1"/>
  <c r="P2647" i="1"/>
  <c r="P2707" i="1"/>
  <c r="P1457" i="1"/>
  <c r="P930" i="1"/>
  <c r="P143" i="1"/>
  <c r="P3199" i="1"/>
  <c r="P1310" i="1"/>
  <c r="P1713" i="1"/>
  <c r="P1796" i="1"/>
  <c r="P960" i="1"/>
  <c r="P2879" i="1"/>
  <c r="P3733" i="1"/>
  <c r="P1809" i="1"/>
  <c r="P3936" i="1"/>
  <c r="P2754" i="1"/>
  <c r="P2583" i="1"/>
  <c r="P3970" i="1"/>
  <c r="P4098" i="1"/>
  <c r="P1811" i="1"/>
  <c r="P926" i="1"/>
  <c r="P2378" i="1"/>
  <c r="P2145" i="1"/>
  <c r="P4090" i="1"/>
  <c r="P3980" i="1"/>
  <c r="P1580" i="1"/>
  <c r="P3898" i="1"/>
  <c r="P1737" i="1"/>
  <c r="P2761" i="1"/>
  <c r="P4039" i="1"/>
  <c r="P1436" i="1"/>
  <c r="P134" i="1"/>
  <c r="P669" i="1"/>
  <c r="P1326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045" i="1"/>
  <c r="P1066" i="1"/>
  <c r="P589" i="1"/>
  <c r="P891" i="1"/>
  <c r="P440" i="1"/>
  <c r="P3730" i="1"/>
  <c r="P1082" i="1"/>
  <c r="P4079" i="1"/>
  <c r="P1325" i="1"/>
  <c r="P3077" i="1"/>
  <c r="P3843" i="1"/>
  <c r="P944" i="1"/>
  <c r="P2908" i="1"/>
  <c r="P1148" i="1"/>
  <c r="P2894" i="1"/>
  <c r="P1496" i="1"/>
  <c r="P3803" i="1"/>
  <c r="P1695" i="1"/>
  <c r="P4020" i="1"/>
  <c r="P1584" i="1"/>
  <c r="P3910" i="1"/>
  <c r="P1550" i="1"/>
  <c r="P1916" i="1"/>
  <c r="P2921" i="1"/>
  <c r="P2648" i="1"/>
  <c r="P1001" i="1"/>
  <c r="P1716" i="1"/>
  <c r="P2677" i="1"/>
  <c r="P2778" i="1"/>
  <c r="P2954" i="1"/>
  <c r="P1864" i="1"/>
  <c r="P1091" i="1"/>
  <c r="P666" i="1"/>
  <c r="P460" i="1"/>
  <c r="P4048" i="1"/>
  <c r="P1429" i="1"/>
  <c r="P1432" i="1"/>
  <c r="P147" i="1"/>
  <c r="P1718" i="1"/>
  <c r="P2918" i="1"/>
  <c r="P1493" i="1"/>
  <c r="P1119" i="1"/>
  <c r="P2327" i="1"/>
  <c r="P1997" i="1"/>
  <c r="P3924" i="1"/>
  <c r="P1080" i="1"/>
  <c r="P4013" i="1"/>
  <c r="P686" i="1"/>
  <c r="P2160" i="1"/>
  <c r="P2602" i="1"/>
  <c r="P1341" i="1"/>
  <c r="P4107" i="1"/>
  <c r="P3851" i="1"/>
  <c r="P915" i="1"/>
  <c r="P1100" i="1"/>
  <c r="P1822" i="1"/>
  <c r="P694" i="1"/>
  <c r="P1226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3971" i="1"/>
  <c r="P426" i="1"/>
  <c r="P1441" i="1"/>
  <c r="P1993" i="1"/>
  <c r="P933" i="1"/>
  <c r="P890" i="1"/>
  <c r="P1410" i="1"/>
  <c r="P957" i="1"/>
  <c r="P1319" i="1"/>
  <c r="P1076" i="1"/>
  <c r="P2698" i="1"/>
  <c r="P2672" i="1"/>
  <c r="P187" i="1"/>
  <c r="P987" i="1"/>
  <c r="P1775" i="1"/>
  <c r="P483" i="1"/>
  <c r="P128" i="1"/>
  <c r="P177" i="1"/>
  <c r="P2706" i="1"/>
  <c r="P1170" i="1"/>
  <c r="P1154" i="1"/>
  <c r="P1176" i="1"/>
  <c r="P705" i="1"/>
  <c r="P430" i="1"/>
  <c r="P2144" i="1"/>
  <c r="P917" i="1"/>
  <c r="P624" i="1"/>
  <c r="P1138" i="1"/>
  <c r="P1008" i="1"/>
  <c r="P1722" i="1"/>
  <c r="P3966" i="1"/>
  <c r="P935" i="1"/>
  <c r="P3986" i="1"/>
  <c r="P2599" i="1"/>
  <c r="P4010" i="1"/>
  <c r="P3642" i="1"/>
  <c r="P3649" i="1"/>
  <c r="P1097" i="1"/>
  <c r="P3092" i="1"/>
  <c r="P553" i="1"/>
  <c r="P1181" i="1"/>
  <c r="P500" i="1"/>
  <c r="P1106" i="1"/>
  <c r="P3141" i="1"/>
  <c r="P158" i="1"/>
  <c r="P1792" i="1"/>
  <c r="P2141" i="1"/>
  <c r="P717" i="1"/>
  <c r="P3879" i="1"/>
  <c r="P1870" i="1"/>
  <c r="P2746" i="1"/>
  <c r="P670" i="1"/>
  <c r="P2899" i="1"/>
  <c r="P3994" i="1"/>
  <c r="P3114" i="1"/>
  <c r="P1576" i="1"/>
  <c r="P3648" i="1"/>
  <c r="P2873" i="1"/>
  <c r="P1104" i="1"/>
  <c r="P1983" i="1"/>
  <c r="P873" i="1"/>
  <c r="P1414" i="1"/>
  <c r="P2876" i="1"/>
  <c r="P3859" i="1"/>
  <c r="P193" i="1"/>
  <c r="P4027" i="1"/>
  <c r="P4091" i="1"/>
  <c r="P763" i="1"/>
  <c r="P920" i="1"/>
  <c r="P2858" i="1"/>
  <c r="P3902" i="1"/>
  <c r="P3922" i="1"/>
  <c r="P436" i="1"/>
  <c r="P1574" i="1"/>
  <c r="P1415" i="1"/>
  <c r="P3863" i="1"/>
  <c r="P865" i="1"/>
  <c r="P1711" i="1"/>
  <c r="P2906" i="1"/>
  <c r="P446" i="1"/>
  <c r="P1137" i="1"/>
  <c r="P3897" i="1"/>
  <c r="P4088" i="1"/>
  <c r="P1077" i="1"/>
  <c r="P1430" i="1"/>
  <c r="P1560" i="1"/>
  <c r="P2846" i="1"/>
  <c r="P2133" i="1"/>
  <c r="P3883" i="1"/>
  <c r="P2897" i="1"/>
  <c r="P2888" i="1"/>
  <c r="P3115" i="1"/>
  <c r="P689" i="1"/>
  <c r="P3636" i="1"/>
  <c r="P1228" i="1"/>
  <c r="P3100" i="1"/>
  <c r="P1329" i="1"/>
  <c r="P1985" i="1"/>
  <c r="P3983" i="1"/>
  <c r="P1162" i="1"/>
  <c r="P680" i="1"/>
  <c r="P2949" i="1"/>
  <c r="P3128" i="1"/>
  <c r="P3802" i="1"/>
  <c r="P3098" i="1"/>
  <c r="P605" i="1"/>
  <c r="P2385" i="1"/>
  <c r="P3801" i="1"/>
  <c r="P3132" i="1"/>
  <c r="P1569" i="1"/>
  <c r="P170" i="1"/>
  <c r="P2900" i="1"/>
  <c r="P2852" i="1"/>
  <c r="P2590" i="1"/>
  <c r="P592" i="1"/>
  <c r="P1701" i="1"/>
  <c r="P993" i="1"/>
  <c r="P1770" i="1"/>
  <c r="P769" i="1"/>
  <c r="P3193" i="1"/>
  <c r="P1227" i="1"/>
  <c r="P892" i="1"/>
  <c r="P1793" i="1"/>
  <c r="P1185" i="1"/>
  <c r="P1559" i="1"/>
  <c r="P1562" i="1"/>
  <c r="P4011" i="1"/>
  <c r="P3992" i="1"/>
  <c r="P1184" i="1"/>
  <c r="P3108" i="1"/>
  <c r="P3852" i="1"/>
  <c r="P1544" i="1"/>
  <c r="P1068" i="1"/>
  <c r="P140" i="1"/>
  <c r="P1018" i="1"/>
  <c r="P1903" i="1"/>
  <c r="P977" i="1"/>
  <c r="P662" i="1"/>
  <c r="P2158" i="1"/>
  <c r="P2661" i="1"/>
  <c r="P1771" i="1"/>
  <c r="P1087" i="1"/>
  <c r="P1340" i="1"/>
  <c r="P475" i="1"/>
  <c r="P4097" i="1"/>
  <c r="P1110" i="1"/>
  <c r="P1081" i="1"/>
  <c r="P509" i="1"/>
  <c r="P1020" i="1"/>
  <c r="P1440" i="1"/>
  <c r="P1808" i="1"/>
  <c r="P1177" i="1"/>
  <c r="P911" i="1"/>
  <c r="P3896" i="1"/>
  <c r="P2416" i="1"/>
  <c r="P3871" i="1"/>
  <c r="P3061" i="1"/>
  <c r="P702" i="1"/>
  <c r="P781" i="1"/>
  <c r="P3072" i="1"/>
  <c r="P172" i="1"/>
  <c r="P590" i="1"/>
  <c r="P2345" i="1"/>
  <c r="P3117" i="1"/>
  <c r="P4062" i="1"/>
  <c r="P2503" i="1"/>
  <c r="P2893" i="1"/>
  <c r="P3207" i="1"/>
  <c r="P1047" i="1"/>
  <c r="P2910" i="1"/>
  <c r="P893" i="1"/>
  <c r="P4061" i="1"/>
  <c r="P594" i="1"/>
  <c r="P1242" i="1"/>
  <c r="P1017" i="1"/>
  <c r="P502" i="1"/>
  <c r="P1237" i="1"/>
  <c r="P558" i="1"/>
  <c r="P3069" i="1"/>
  <c r="P907" i="1"/>
  <c r="P3948" i="1"/>
  <c r="P3848" i="1"/>
  <c r="P3912" i="1"/>
  <c r="P2374" i="1"/>
  <c r="P927" i="1"/>
  <c r="P905" i="1"/>
  <c r="P513" i="1"/>
  <c r="P2777" i="1"/>
  <c r="P1458" i="1"/>
  <c r="P607" i="1"/>
  <c r="P3791" i="1"/>
  <c r="P882" i="1"/>
  <c r="P234" i="1"/>
  <c r="P3949" i="1"/>
  <c r="P1102" i="1"/>
  <c r="P1567" i="1"/>
  <c r="P4060" i="1"/>
  <c r="P4113" i="1"/>
  <c r="P2324" i="1"/>
  <c r="P450" i="1"/>
  <c r="P1067" i="1"/>
  <c r="P2384" i="1"/>
  <c r="P900" i="1"/>
  <c r="P551" i="1"/>
  <c r="P619" i="1"/>
  <c r="P1987" i="1"/>
  <c r="P186" i="1"/>
  <c r="P516" i="1"/>
  <c r="P774" i="1"/>
  <c r="P3139" i="1"/>
  <c r="P3964" i="1"/>
  <c r="P156" i="1"/>
  <c r="P3873" i="1"/>
  <c r="P4092" i="1"/>
  <c r="P2951" i="1"/>
  <c r="P3857" i="1"/>
  <c r="P1812" i="1"/>
  <c r="P1422" i="1"/>
  <c r="P1002" i="1"/>
  <c r="P2653" i="1"/>
  <c r="P478" i="1"/>
  <c r="P996" i="1"/>
  <c r="P978" i="1"/>
  <c r="P947" i="1"/>
  <c r="P2134" i="1"/>
  <c r="P2646" i="1"/>
  <c r="P130" i="1"/>
  <c r="P1330" i="1"/>
  <c r="P2383" i="1"/>
  <c r="P465" i="1"/>
  <c r="P2589" i="1"/>
  <c r="P943" i="1"/>
  <c r="P2953" i="1"/>
  <c r="P1592" i="1"/>
  <c r="P1780" i="1"/>
  <c r="P1169" i="1"/>
  <c r="P958" i="1"/>
  <c r="P3847" i="1"/>
  <c r="P3087" i="1"/>
  <c r="P2146" i="1"/>
  <c r="P1129" i="1"/>
  <c r="P1818" i="1"/>
  <c r="P4064" i="1"/>
  <c r="P1327" i="1"/>
  <c r="P2411" i="1"/>
  <c r="P3931" i="1"/>
  <c r="P1910" i="1"/>
  <c r="P975" i="1"/>
  <c r="P1490" i="1"/>
  <c r="P925" i="1"/>
  <c r="P423" i="1"/>
  <c r="P948" i="1"/>
  <c r="P2959" i="1"/>
  <c r="P1105" i="1"/>
  <c r="P1406" i="1"/>
  <c r="P959" i="1"/>
  <c r="P1575" i="1"/>
  <c r="P2516" i="1"/>
  <c r="P3748" i="1"/>
  <c r="P897" i="1"/>
  <c r="P129" i="1"/>
  <c r="P777" i="1"/>
  <c r="P1159" i="1"/>
  <c r="P1487" i="1"/>
  <c r="P2571" i="1"/>
  <c r="P2157" i="1"/>
  <c r="P505" i="1"/>
  <c r="P3981" i="1"/>
  <c r="P4049" i="1"/>
  <c r="P1120" i="1"/>
  <c r="P1483" i="1"/>
  <c r="P2136" i="1"/>
  <c r="P863" i="1"/>
  <c r="P220" i="1"/>
  <c r="P602" i="1"/>
  <c r="P2768" i="1"/>
  <c r="P3744" i="1"/>
  <c r="P2854" i="1"/>
  <c r="P3921" i="1"/>
  <c r="P1598" i="1"/>
  <c r="P1801" i="1"/>
  <c r="P998" i="1"/>
  <c r="P2880" i="1"/>
  <c r="P4095" i="1"/>
  <c r="P4110" i="1"/>
  <c r="P1500" i="1"/>
  <c r="P2781" i="1"/>
  <c r="P1715" i="1"/>
  <c r="P3962" i="1"/>
  <c r="P3144" i="1"/>
  <c r="P867" i="1"/>
  <c r="P451" i="1"/>
  <c r="P4109" i="1"/>
  <c r="P2866" i="1"/>
  <c r="P2861" i="1"/>
  <c r="P3889" i="1"/>
  <c r="P3990" i="1"/>
  <c r="P2593" i="1"/>
  <c r="P1821" i="1"/>
  <c r="P432" i="1"/>
  <c r="P4004" i="1"/>
  <c r="P2135" i="1"/>
  <c r="P2349" i="1"/>
  <c r="P3644" i="1"/>
  <c r="P1044" i="1"/>
  <c r="P3797" i="1"/>
  <c r="P3860" i="1"/>
  <c r="P1917" i="1"/>
  <c r="P4084" i="1"/>
  <c r="P2150" i="1"/>
  <c r="P3081" i="1"/>
  <c r="P1323" i="1"/>
  <c r="P1333" i="1"/>
  <c r="P2149" i="1"/>
  <c r="P1316" i="1"/>
  <c r="P1443" i="1"/>
  <c r="P2431" i="1"/>
  <c r="P678" i="1"/>
  <c r="P610" i="1"/>
  <c r="P559" i="1"/>
  <c r="P3979" i="1"/>
  <c r="P3094" i="1"/>
  <c r="P1328" i="1"/>
  <c r="P2389" i="1"/>
  <c r="P3800" i="1"/>
  <c r="P2511" i="1"/>
  <c r="P707" i="1"/>
  <c r="P2654" i="1"/>
  <c r="P966" i="1"/>
  <c r="P2127" i="1"/>
  <c r="P2686" i="1"/>
  <c r="P2387" i="1"/>
  <c r="P633" i="1"/>
  <c r="P2369" i="1"/>
  <c r="P166" i="1"/>
  <c r="P1915" i="1"/>
  <c r="P697" i="1"/>
  <c r="P1322" i="1"/>
  <c r="P3790" i="1"/>
  <c r="P706" i="1"/>
  <c r="P2390" i="1"/>
  <c r="P424" i="1"/>
  <c r="P1085" i="1"/>
  <c r="P1331" i="1"/>
  <c r="P2152" i="1"/>
  <c r="P510" i="1"/>
  <c r="P452" i="1"/>
  <c r="P965" i="1"/>
  <c r="P222" i="1"/>
  <c r="P155" i="1"/>
  <c r="P2652" i="1"/>
  <c r="P2417" i="1"/>
  <c r="P506" i="1"/>
  <c r="P2426" i="1"/>
  <c r="P622" i="1"/>
  <c r="P685" i="1"/>
  <c r="P967" i="1"/>
  <c r="P2123" i="1"/>
  <c r="P976" i="1"/>
  <c r="P200" i="1"/>
  <c r="P2682" i="1"/>
  <c r="P951" i="1"/>
  <c r="P623" i="1"/>
  <c r="P693" i="1"/>
  <c r="P1920" i="1"/>
  <c r="P1112" i="1"/>
  <c r="P228" i="1"/>
  <c r="P570" i="1"/>
  <c r="P2001" i="1"/>
  <c r="P504" i="1"/>
  <c r="P1874" i="1"/>
  <c r="P1050" i="1"/>
  <c r="P519" i="1"/>
  <c r="P2403" i="1"/>
  <c r="P4036" i="1"/>
  <c r="P715" i="1"/>
  <c r="P721" i="1"/>
  <c r="P1157" i="1"/>
  <c r="P2871" i="1"/>
  <c r="P581" i="1"/>
  <c r="P425" i="1"/>
  <c r="P2413" i="1"/>
  <c r="P603" i="1"/>
  <c r="P3973" i="1"/>
  <c r="P4065" i="1"/>
  <c r="P428" i="1"/>
  <c r="P955" i="1"/>
  <c r="P1868" i="1"/>
  <c r="P3089" i="1"/>
  <c r="P4023" i="1"/>
  <c r="P3901" i="1"/>
  <c r="P3891" i="1"/>
  <c r="P148" i="1"/>
  <c r="P2751" i="1"/>
  <c r="P2353" i="1"/>
  <c r="P2328" i="1"/>
  <c r="P2650" i="1"/>
  <c r="P986" i="1"/>
  <c r="P970" i="1"/>
  <c r="P4019" i="1"/>
  <c r="P1918" i="1"/>
  <c r="P3194" i="1"/>
  <c r="P921" i="1"/>
  <c r="P2567" i="1"/>
  <c r="P2946" i="1"/>
  <c r="P3142" i="1"/>
  <c r="P663" i="1"/>
  <c r="P151" i="1"/>
  <c r="P720" i="1"/>
  <c r="P2601" i="1"/>
  <c r="P2162" i="1"/>
  <c r="P1565" i="1"/>
  <c r="P456" i="1"/>
  <c r="P1573" i="1"/>
  <c r="P576" i="1"/>
  <c r="P1438" i="1"/>
  <c r="P468" i="1"/>
  <c r="P1790" i="1"/>
  <c r="P2564" i="1"/>
  <c r="P1072" i="1"/>
  <c r="P2702" i="1"/>
  <c r="P1563" i="1"/>
  <c r="P874" i="1"/>
  <c r="P880" i="1"/>
  <c r="P999" i="1"/>
  <c r="P458" i="1"/>
  <c r="P3866" i="1"/>
  <c r="P2572" i="1"/>
  <c r="P588" i="1"/>
  <c r="P1084" i="1"/>
  <c r="P1579" i="1"/>
  <c r="P2357" i="1"/>
  <c r="P2683" i="1"/>
  <c r="P1419" i="1"/>
  <c r="P2750" i="1"/>
  <c r="P1877" i="1"/>
  <c r="P2582" i="1"/>
  <c r="P472" i="1"/>
  <c r="P1705" i="1"/>
  <c r="P2570" i="1"/>
  <c r="P1155" i="1"/>
  <c r="P1485" i="1"/>
  <c r="P3943" i="1"/>
  <c r="P1062" i="1"/>
  <c r="P1991" i="1"/>
  <c r="P3796" i="1"/>
  <c r="P4101" i="1"/>
  <c r="P937" i="1"/>
  <c r="P3968" i="1"/>
  <c r="P2868" i="1"/>
  <c r="P2766" i="1"/>
  <c r="P875" i="1"/>
  <c r="P1791" i="1"/>
  <c r="P1234" i="1"/>
  <c r="P2695" i="1"/>
  <c r="P939" i="1"/>
  <c r="P1795" i="1"/>
  <c r="P4007" i="1"/>
  <c r="P941" i="1"/>
  <c r="P2905" i="1"/>
  <c r="P4075" i="1"/>
  <c r="P2763" i="1"/>
  <c r="P2649" i="1"/>
  <c r="P1726" i="1"/>
  <c r="P552" i="1"/>
  <c r="P1721" i="1"/>
  <c r="P4070" i="1"/>
  <c r="P1712" i="1"/>
  <c r="P2769" i="1"/>
  <c r="P775" i="1"/>
  <c r="P919" i="1"/>
  <c r="P2508" i="1"/>
  <c r="P499" i="1"/>
  <c r="P1494" i="1"/>
  <c r="P883" i="1"/>
  <c r="P914" i="1"/>
  <c r="P4021" i="1"/>
  <c r="P1314" i="1"/>
  <c r="P1581" i="1"/>
  <c r="P4067" i="1"/>
  <c r="P2161" i="1"/>
  <c r="P4015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738" i="1"/>
  <c r="P779" i="1"/>
  <c r="P2432" i="1"/>
  <c r="P1094" i="1"/>
  <c r="P2892" i="1"/>
  <c r="P1135" i="1"/>
  <c r="P571" i="1"/>
  <c r="P886" i="1"/>
  <c r="P1409" i="1"/>
  <c r="P1456" i="1"/>
  <c r="P1055" i="1"/>
  <c r="P2643" i="1"/>
  <c r="P1904" i="1"/>
  <c r="P3868" i="1"/>
  <c r="P1128" i="1"/>
  <c r="P2759" i="1"/>
  <c r="P3123" i="1"/>
  <c r="P3738" i="1"/>
  <c r="P3131" i="1"/>
  <c r="P586" i="1"/>
  <c r="P2843" i="1"/>
  <c r="P4026" i="1"/>
  <c r="P1075" i="1"/>
  <c r="P2386" i="1"/>
  <c r="P2903" i="1"/>
  <c r="P546" i="1"/>
  <c r="P1115" i="1"/>
  <c r="P1583" i="1"/>
  <c r="P2585" i="1"/>
  <c r="P1244" i="1"/>
  <c r="P611" i="1"/>
  <c r="P2851" i="1"/>
  <c r="P2156" i="1"/>
  <c r="P3083" i="1"/>
  <c r="P3198" i="1"/>
  <c r="P3120" i="1"/>
  <c r="P1107" i="1"/>
  <c r="P2437" i="1"/>
  <c r="P2680" i="1"/>
  <c r="P665" i="1"/>
  <c r="P3075" i="1"/>
  <c r="P2955" i="1"/>
  <c r="P696" i="1"/>
  <c r="P2142" i="1"/>
  <c r="P994" i="1"/>
  <c r="P597" i="1"/>
  <c r="P1126" i="1"/>
  <c r="P3082" i="1"/>
  <c r="P631" i="1"/>
  <c r="P575" i="1"/>
  <c r="P191" i="1"/>
  <c r="P3062" i="1"/>
  <c r="P2124" i="1"/>
  <c r="P719" i="1"/>
  <c r="P1597" i="1"/>
  <c r="P2581" i="1"/>
  <c r="P2350" i="1"/>
  <c r="P577" i="1"/>
  <c r="P508" i="1"/>
  <c r="P2573" i="1"/>
  <c r="P1010" i="1"/>
  <c r="P1042" i="1"/>
  <c r="P973" i="1"/>
  <c r="P1012" i="1"/>
  <c r="P491" i="1"/>
  <c r="P675" i="1"/>
  <c r="P1423" i="1"/>
  <c r="P1145" i="1"/>
  <c r="P2886" i="1"/>
  <c r="P1118" i="1"/>
  <c r="P3070" i="1"/>
  <c r="P864" i="1"/>
  <c r="P664" i="1"/>
  <c r="P125" i="1"/>
  <c r="P906" i="1"/>
  <c r="P486" i="1"/>
  <c r="P572" i="1"/>
  <c r="P153" i="1"/>
  <c r="P3911" i="1"/>
  <c r="P2681" i="1"/>
  <c r="P3122" i="1"/>
  <c r="P3090" i="1"/>
  <c r="P1140" i="1"/>
  <c r="P2651" i="1"/>
  <c r="P555" i="1"/>
  <c r="P3920" i="1"/>
  <c r="P2569" i="1"/>
  <c r="P2153" i="1"/>
  <c r="P3200" i="1"/>
  <c r="P1324" i="1"/>
  <c r="P573" i="1"/>
  <c r="P714" i="1"/>
  <c r="P1407" i="1"/>
  <c r="P3079" i="1"/>
  <c r="P1147" i="1"/>
  <c r="P1344" i="1"/>
  <c r="P2370" i="1"/>
  <c r="P1425" i="1"/>
  <c r="P1172" i="1"/>
  <c r="P2660" i="1"/>
  <c r="P629" i="1"/>
  <c r="P2765" i="1"/>
  <c r="P904" i="1"/>
  <c r="P2504" i="1"/>
  <c r="P2132" i="1"/>
  <c r="P1909" i="1"/>
  <c r="P2372" i="1"/>
  <c r="P157" i="1"/>
  <c r="P1449" i="1"/>
  <c r="P1151" i="1"/>
  <c r="P2512" i="1"/>
  <c r="P3054" i="1"/>
  <c r="P1720" i="1"/>
  <c r="P1013" i="1"/>
  <c r="P2690" i="1"/>
  <c r="P1150" i="1"/>
  <c r="P3080" i="1"/>
  <c r="P2697" i="1"/>
  <c r="P2850" i="1"/>
  <c r="P545" i="1"/>
  <c r="P565" i="1"/>
  <c r="P2521" i="1"/>
  <c r="P872" i="1"/>
  <c r="P593" i="1"/>
  <c r="P711" i="1"/>
  <c r="P232" i="1"/>
  <c r="P3085" i="1"/>
  <c r="P563" i="1"/>
  <c r="P2382" i="1"/>
  <c r="P2864" i="1"/>
  <c r="P684" i="1"/>
  <c r="P1117" i="1"/>
  <c r="P548" i="1"/>
  <c r="P507" i="1"/>
  <c r="P2404" i="1"/>
  <c r="P2656" i="1"/>
  <c r="P1074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1488" i="1"/>
  <c r="P2138" i="1"/>
  <c r="P1099" i="1"/>
  <c r="P2438" i="1"/>
  <c r="P457" i="1"/>
  <c r="P1070" i="1"/>
  <c r="P1111" i="1"/>
  <c r="P1907" i="1"/>
  <c r="P1103" i="1"/>
  <c r="P1813" i="1"/>
  <c r="P150" i="1"/>
  <c r="P3055" i="1"/>
  <c r="P2348" i="1"/>
  <c r="P2685" i="1"/>
  <c r="P1875" i="1"/>
  <c r="P2693" i="1"/>
  <c r="P1164" i="1"/>
  <c r="P3794" i="1"/>
  <c r="P2743" i="1"/>
  <c r="P1160" i="1"/>
  <c r="P2155" i="1"/>
  <c r="P601" i="1"/>
  <c r="P496" i="1"/>
  <c r="P154" i="1"/>
  <c r="P1175" i="1"/>
  <c r="P2391" i="1"/>
  <c r="P2410" i="1"/>
  <c r="P1123" i="1"/>
  <c r="P2881" i="1"/>
  <c r="P2700" i="1"/>
  <c r="P3126" i="1"/>
  <c r="P1876" i="1"/>
  <c r="P3855" i="1"/>
  <c r="P455" i="1"/>
  <c r="P3110" i="1"/>
  <c r="P596" i="1"/>
  <c r="P992" i="1"/>
  <c r="P1424" i="1"/>
  <c r="P2436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2950" i="1"/>
  <c r="P3076" i="1"/>
  <c r="P1131" i="1"/>
  <c r="P4044" i="1"/>
  <c r="P902" i="1"/>
  <c r="P3963" i="1"/>
  <c r="P4043" i="1"/>
  <c r="P2911" i="1"/>
  <c r="P4094" i="1"/>
  <c r="P215" i="1"/>
  <c r="P2865" i="1"/>
  <c r="P3854" i="1"/>
  <c r="P599" i="1"/>
  <c r="P1740" i="1"/>
  <c r="P2662" i="1"/>
  <c r="P640" i="1"/>
  <c r="P1688" i="1"/>
  <c r="P194" i="1"/>
  <c r="P1171" i="1"/>
  <c r="P4051" i="1"/>
  <c r="P676" i="1"/>
  <c r="P1585" i="1"/>
  <c r="P1088" i="1"/>
  <c r="P1437" i="1"/>
  <c r="P1408" i="1"/>
  <c r="P3928" i="1"/>
  <c r="P422" i="1"/>
  <c r="P580" i="1"/>
  <c r="P562" i="1"/>
  <c r="P1083" i="1"/>
  <c r="P169" i="1"/>
  <c r="P983" i="1"/>
  <c r="P3972" i="1"/>
  <c r="P514" i="1"/>
  <c r="P1125" i="1"/>
  <c r="P1132" i="1"/>
  <c r="P1717" i="1"/>
  <c r="P3942" i="1"/>
  <c r="P3105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550" i="1"/>
  <c r="P668" i="1"/>
  <c r="P2425" i="1"/>
  <c r="P159" i="1"/>
  <c r="P3959" i="1"/>
  <c r="P2877" i="1"/>
  <c r="P1413" i="1"/>
  <c r="P427" i="1"/>
  <c r="P598" i="1"/>
  <c r="P1543" i="1"/>
  <c r="P1046" i="1"/>
  <c r="P1881" i="1"/>
  <c r="P1420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<sst xmlns="http://schemas.openxmlformats.org/spreadsheetml/2006/main" count="39720" uniqueCount="8423">
  <si>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</si>
  <si>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</si>
  <si>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</si>
  <si>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</si>
  <si>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</si>
  <si>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</si>
  <si>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</si>
  <si>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</si>
  <si>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</si>
  <si>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</si>
  <si>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</si>
  <si>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</si>
  <si>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</si>
  <si>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</si>
  <si>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</si>
  <si>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</si>
  <si>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</si>
  <si>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</si>
  <si>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</si>
  <si>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</si>
  <si>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</si>
  <si>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</si>
  <si>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</si>
  <si>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</si>
  <si>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</si>
  <si>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</si>
  <si>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</si>
  <si>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</si>
  <si>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</si>
  <si>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</si>
  <si>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</si>
  <si>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</si>
  <si>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</si>
  <si>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</si>
  <si>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</si>
  <si>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</si>
  <si>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</si>
  <si>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</si>
  <si>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</si>
  <si>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</si>
  <si>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</si>
  <si>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</si>
  <si>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</si>
  <si>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</si>
  <si>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</si>
  <si>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</si>
  <si>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</si>
  <si>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</si>
  <si>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</si>
  <si>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</si>
  <si>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</si>
  <si>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</si>
  <si>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</si>
  <si>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</si>
  <si>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</si>
  <si>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</si>
  <si>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</si>
  <si>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</si>
  <si>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</si>
  <si>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</si>
  <si>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</si>
  <si>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</si>
  <si>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</si>
  <si>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</si>
  <si>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</si>
  <si>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</si>
  <si>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</si>
  <si>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</si>
  <si>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</si>
  <si>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</si>
  <si>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</si>
  <si>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</si>
  <si>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</si>
  <si>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</si>
  <si>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</si>
  <si>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</si>
  <si>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</si>
  <si>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</si>
  <si>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</si>
  <si>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</si>
  <si>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</si>
  <si>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</si>
  <si>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</si>
  <si>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</si>
  <si>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</si>
  <si>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</si>
  <si>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</si>
  <si>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</si>
  <si>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</si>
  <si>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</si>
  <si>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</si>
  <si>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</si>
  <si>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</si>
  <si>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</si>
  <si>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</si>
  <si>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</si>
  <si>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</si>
  <si>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</si>
  <si>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</si>
  <si>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</si>
  <si>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</si>
  <si>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</si>
  <si>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</si>
  <si>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</si>
  <si>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</si>
  <si>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</si>
  <si>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</si>
  <si>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</si>
  <si>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</si>
  <si>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</si>
  <si>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</si>
  <si>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</si>
  <si>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</si>
  <si>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</si>
  <si>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</si>
  <si>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</si>
  <si>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</si>
  <si>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</si>
  <si>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</si>
  <si>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</si>
  <si>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</si>
  <si>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</si>
  <si>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</si>
  <si>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</si>
  <si>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</si>
  <si>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</si>
  <si>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</si>
  <si>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</si>
  <si>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</si>
  <si>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</si>
  <si>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</si>
  <si>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</si>
  <si>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</si>
  <si>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</si>
  <si>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</si>
  <si>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</si>
  <si>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</si>
  <si>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</si>
  <si>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</si>
  <si>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</si>
  <si>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</si>
  <si>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</si>
  <si>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</si>
  <si>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</si>
  <si>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</si>
  <si>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</si>
  <si>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</si>
  <si>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</si>
  <si>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</si>
  <si>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</si>
  <si>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</si>
  <si>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</si>
  <si>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</si>
  <si>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</si>
  <si>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</si>
  <si>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</si>
  <si>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</si>
  <si>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</si>
  <si>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</si>
  <si>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</si>
  <si>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</si>
  <si>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</si>
  <si>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</si>
  <si>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</si>
  <si>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</si>
  <si>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</si>
  <si>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</si>
  <si>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</si>
  <si>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</si>
  <si>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</si>
  <si>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</si>
  <si>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</si>
  <si>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</si>
  <si>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</si>
  <si>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</si>
  <si>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</si>
  <si>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</si>
  <si>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</si>
  <si>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</si>
  <si>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</si>
  <si>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</si>
  <si>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</si>
  <si>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</si>
  <si>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</si>
  <si>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</si>
  <si>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</si>
  <si>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</si>
  <si>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</si>
  <si>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</si>
  <si>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</si>
  <si>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</si>
  <si>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</si>
  <si>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</si>
  <si>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</si>
  <si>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</si>
  <si>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</si>
  <si>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</si>
  <si>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</si>
  <si>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</si>
  <si>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</si>
  <si>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</si>
  <si>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</si>
  <si>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</si>
  <si>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</si>
  <si>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</si>
  <si>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</si>
  <si>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</si>
  <si>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</si>
  <si>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</si>
  <si>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</si>
  <si>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</si>
  <si>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</si>
  <si>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</si>
  <si>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</si>
  <si>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</si>
  <si>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</si>
  <si>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</si>
  <si>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</si>
  <si>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</si>
  <si>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</si>
  <si>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</si>
  <si>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</si>
  <si>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</si>
  <si>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</si>
  <si>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</si>
  <si>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</si>
  <si>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</si>
  <si>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</si>
  <si>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</si>
  <si>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</si>
  <si>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</si>
  <si>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</si>
  <si>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</si>
  <si>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</si>
  <si>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</si>
  <si>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</si>
  <si>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</si>
  <si>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</si>
  <si>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</si>
  <si>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</si>
  <si>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</si>
  <si>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</si>
  <si>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</si>
  <si>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</si>
  <si>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</si>
  <si>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</si>
  <si>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</si>
  <si>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</si>
  <si>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</si>
  <si>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</si>
  <si>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</si>
  <si>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</si>
  <si>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</si>
  <si>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</si>
  <si>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</si>
  <si>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</si>
  <si>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</si>
  <si>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</si>
  <si>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</si>
  <si>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</si>
  <si>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</si>
  <si>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</si>
  <si>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</si>
  <si>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</si>
  <si>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</si>
  <si>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</si>
  <si>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</si>
  <si>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</si>
  <si>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</si>
  <si>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</si>
  <si>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</si>
  <si>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</si>
  <si>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</si>
  <si>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</si>
  <si>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</si>
  <si>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</si>
  <si>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</si>
  <si>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</si>
  <si>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</si>
  <si>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</si>
  <si>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</si>
  <si>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</si>
  <si>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</si>
  <si>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</si>
  <si>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</si>
  <si>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</si>
  <si>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</si>
  <si>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</si>
  <si>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</si>
  <si>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</si>
  <si>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</si>
  <si>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</si>
  <si>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</si>
  <si>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</si>
  <si>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</si>
  <si>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</si>
  <si>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</si>
  <si>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</si>
  <si>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</si>
  <si>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</si>
  <si>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</si>
  <si>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</si>
  <si>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</si>
  <si>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</si>
  <si>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</si>
  <si>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</si>
  <si>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</si>
  <si>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</si>
  <si>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</si>
  <si>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</si>
  <si>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</si>
  <si>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</si>
  <si>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</si>
  <si>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</si>
  <si>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</si>
  <si>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</si>
  <si>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</si>
  <si>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</si>
  <si>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</si>
  <si>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</si>
  <si>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</si>
  <si>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</si>
  <si>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</si>
  <si>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</si>
  <si>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</si>
  <si>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</si>
  <si>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</si>
  <si>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</si>
  <si>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</si>
  <si>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</si>
  <si>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</si>
  <si>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</si>
  <si>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</si>
  <si>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</si>
  <si>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</si>
  <si>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</si>
  <si>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</si>
  <si>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</si>
  <si>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</si>
  <si>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</si>
  <si>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</si>
  <si>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</si>
  <si>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</si>
  <si>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</si>
  <si>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</si>
  <si>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</si>
  <si>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</si>
  <si>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</si>
  <si>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</si>
  <si>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</si>
  <si>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</si>
  <si>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</si>
  <si>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</si>
  <si>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</si>
  <si>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</si>
  <si>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</si>
  <si>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</si>
  <si>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</si>
  <si>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</si>
  <si>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</si>
  <si>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</si>
  <si>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</si>
  <si>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</si>
  <si>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</si>
  <si>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</si>
  <si>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</si>
  <si>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</si>
  <si>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</si>
  <si>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</si>
  <si>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</si>
  <si>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</si>
  <si>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</si>
  <si>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</si>
  <si>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</si>
  <si>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</si>
  <si>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</si>
  <si>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</si>
  <si>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</si>
  <si>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</si>
  <si>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</si>
  <si>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</si>
  <si>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</si>
  <si>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</si>
  <si>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</si>
  <si>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</si>
  <si>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</si>
  <si>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</si>
  <si>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</si>
  <si>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</si>
  <si>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</si>
  <si>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</si>
  <si>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</si>
  <si>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</si>
  <si>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</si>
  <si>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</si>
  <si>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</si>
  <si>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</si>
  <si>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</si>
  <si>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</si>
  <si>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</si>
  <si>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</si>
  <si>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</si>
  <si>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</si>
  <si>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</si>
  <si>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</si>
  <si>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</si>
  <si>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</si>
  <si>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</si>
  <si>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</si>
  <si>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</si>
  <si>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</si>
  <si>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</si>
  <si>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</si>
  <si>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</si>
  <si>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</si>
  <si>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</si>
  <si>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</si>
  <si>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</si>
  <si>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</si>
  <si>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</si>
  <si>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</si>
  <si>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</si>
  <si>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</si>
  <si>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</si>
  <si>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</si>
  <si>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</si>
  <si>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</si>
  <si>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</si>
  <si>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</si>
  <si>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</si>
  <si>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</si>
  <si>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</si>
  <si>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</si>
  <si>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</si>
  <si>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</si>
  <si>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</si>
  <si>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</si>
  <si>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</si>
  <si>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</si>
  <si>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</si>
  <si>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</si>
  <si>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</si>
  <si>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</si>
  <si>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</si>
  <si>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</si>
  <si>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</si>
  <si>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</si>
  <si>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</si>
  <si>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</si>
  <si>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</si>
  <si>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</si>
  <si>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</si>
  <si>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</si>
  <si>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</si>
  <si>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</si>
  <si>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</si>
  <si>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</si>
  <si>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</si>
  <si>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</si>
  <si>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</si>
  <si>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</si>
  <si>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</si>
  <si>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</si>
  <si>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</si>
  <si>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</si>
  <si>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</si>
  <si>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</si>
  <si>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</si>
  <si>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</si>
  <si>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</si>
  <si>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</si>
  <si>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</si>
  <si>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</si>
  <si>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</si>
  <si>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</si>
  <si>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</si>
  <si>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</si>
  <si>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</si>
  <si>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</si>
  <si>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</si>
  <si>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</si>
  <si>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</si>
  <si>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</si>
  <si>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</si>
  <si>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</si>
  <si>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</si>
  <si>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</si>
  <si>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</si>
  <si>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</si>
  <si>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</si>
  <si>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</si>
  <si>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</si>
  <si>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</si>
  <si>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</si>
  <si>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</si>
  <si>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</si>
  <si>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</si>
  <si>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</si>
  <si>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</si>
  <si>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</si>
  <si>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</si>
  <si>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</si>
  <si>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</si>
  <si>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</si>
  <si>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</si>
  <si>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</si>
  <si>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</si>
  <si>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</si>
  <si>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</si>
  <si>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</si>
  <si>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</si>
  <si>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</si>
  <si>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</si>
  <si>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</si>
  <si>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</si>
  <si>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</si>
  <si>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</si>
  <si>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</si>
  <si>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</si>
  <si>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</si>
  <si>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</si>
  <si>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</si>
  <si>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</si>
  <si>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</si>
  <si>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</si>
  <si>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</si>
  <si>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</si>
  <si>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</si>
  <si>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</si>
  <si>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</si>
  <si>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</si>
  <si>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</si>
  <si>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</si>
  <si>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</si>
  <si>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</si>
  <si>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</si>
  <si>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</si>
  <si>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</si>
  <si>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</si>
  <si>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</si>
  <si>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</si>
  <si>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</si>
  <si>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</si>
  <si>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</si>
  <si>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</si>
  <si>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</si>
  <si>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</si>
  <si>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</si>
  <si>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</si>
  <si>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</si>
  <si>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</si>
  <si>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</si>
  <si>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</si>
  <si>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</si>
  <si>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</si>
  <si>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</si>
  <si>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</si>
  <si>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</si>
  <si>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</si>
  <si>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</si>
  <si>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</si>
  <si>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</si>
  <si>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</si>
  <si>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</si>
  <si>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</si>
  <si>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</si>
  <si>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</si>
  <si>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</si>
  <si>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</si>
  <si>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</si>
  <si>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</si>
  <si>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</si>
  <si>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</si>
  <si>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</si>
  <si>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</si>
  <si>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</si>
  <si>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</si>
  <si>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</si>
  <si>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</si>
  <si>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</si>
  <si>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</si>
  <si>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</si>
  <si>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</si>
  <si>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</si>
  <si>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</si>
  <si>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</si>
  <si>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</si>
  <si>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</si>
  <si>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</si>
  <si>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</si>
  <si>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</si>
  <si>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</si>
  <si>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</si>
  <si>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</si>
  <si>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</si>
  <si>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</si>
  <si>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</si>
  <si>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</si>
  <si>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</si>
  <si>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</si>
  <si>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</si>
  <si>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</si>
  <si>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</si>
  <si>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</si>
  <si>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</si>
  <si>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</si>
  <si>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</si>
  <si>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</si>
  <si>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</si>
  <si>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</si>
  <si>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</si>
  <si>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</si>
  <si>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</si>
  <si>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</si>
  <si>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</si>
  <si>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</si>
  <si>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</si>
  <si>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</si>
  <si>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</si>
  <si>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</si>
  <si>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</si>
  <si>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</si>
  <si>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</si>
  <si>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</si>
  <si>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</si>
  <si>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</si>
  <si>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</si>
  <si>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</si>
  <si>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</si>
  <si>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</si>
  <si>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</si>
  <si>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</si>
  <si>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</si>
  <si>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</si>
  <si>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</si>
  <si>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</si>
  <si>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</si>
  <si>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</si>
  <si>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</si>
  <si>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</si>
  <si>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</si>
  <si>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</si>
  <si>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</si>
  <si>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</si>
  <si>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</si>
  <si>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</si>
  <si>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</si>
  <si>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</si>
  <si>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</si>
  <si>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</si>
  <si>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</si>
  <si>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</si>
  <si>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</si>
  <si>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</si>
  <si>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</si>
  <si>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</si>
  <si>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</si>
  <si>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</si>
  <si>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</si>
  <si>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</si>
  <si>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</si>
  <si>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</si>
  <si>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</si>
  <si>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</si>
  <si>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</si>
  <si>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</si>
  <si>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</si>
  <si>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</si>
  <si>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</si>
  <si>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</si>
  <si>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</si>
  <si>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</si>
  <si>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</si>
  <si>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</si>
  <si>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</si>
  <si>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</si>
  <si>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</si>
  <si>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</si>
  <si>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</si>
  <si>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</si>
  <si>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</si>
  <si>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</si>
  <si>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</si>
  <si>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</si>
  <si>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</si>
  <si>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</si>
  <si>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</si>
  <si>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</si>
  <si>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</si>
  <si>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</si>
  <si>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</si>
  <si>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</si>
  <si>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</si>
  <si>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</si>
  <si>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</si>
  <si>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</si>
  <si>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</si>
  <si>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</si>
  <si>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</si>
  <si>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</si>
  <si>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</si>
  <si>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</si>
  <si>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</si>
  <si>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</si>
  <si>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</si>
  <si>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</si>
  <si>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</si>
  <si>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</si>
  <si>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</si>
  <si>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</si>
  <si>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</si>
  <si>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</si>
  <si>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</si>
  <si>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</si>
  <si>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</si>
  <si>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</si>
  <si>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</si>
  <si>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</si>
  <si>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</si>
  <si>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</si>
  <si>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</si>
  <si>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</si>
  <si>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</si>
  <si>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</si>
  <si>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</si>
  <si>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</si>
  <si>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</si>
  <si>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</si>
  <si>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</si>
  <si>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</si>
  <si>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</si>
  <si>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</si>
  <si>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</si>
  <si>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</si>
  <si>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</si>
  <si>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</si>
  <si>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</si>
  <si>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</si>
  <si>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</si>
  <si>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</si>
  <si>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</si>
  <si>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</si>
  <si>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</si>
  <si>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</si>
  <si>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</si>
  <si>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</si>
  <si>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</si>
  <si>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</si>
  <si>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</si>
  <si>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</si>
  <si>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</si>
  <si>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</si>
  <si>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</si>
  <si>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</si>
  <si>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</si>
  <si>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</si>
  <si>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</si>
  <si>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</si>
  <si>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</si>
  <si>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</si>
  <si>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</si>
  <si>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</si>
  <si>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</si>
  <si>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</si>
  <si>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</si>
  <si>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</si>
  <si>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</si>
  <si>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</si>
  <si>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</si>
  <si>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</si>
  <si>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</si>
  <si>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</si>
  <si>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</si>
  <si>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</si>
  <si>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</si>
  <si>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</si>
  <si>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</si>
  <si>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</si>
  <si>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</si>
  <si>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</si>
  <si>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</si>
  <si>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</si>
  <si>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</si>
  <si>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</si>
  <si>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</si>
  <si>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</si>
  <si>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</si>
  <si>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</si>
  <si>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</si>
  <si>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</si>
  <si>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</si>
  <si>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</si>
  <si>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</si>
  <si>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</si>
  <si>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</si>
  <si>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</si>
  <si>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</si>
  <si>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</si>
  <si>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</si>
  <si>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</si>
  <si>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</si>
  <si>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</si>
  <si>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</si>
  <si>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</si>
  <si>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</si>
  <si>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</si>
  <si>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</si>
  <si>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</si>
  <si>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</si>
  <si>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</si>
  <si>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</si>
  <si>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</si>
  <si>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</si>
  <si>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</si>
  <si>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</si>
  <si>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</si>
  <si>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</si>
  <si>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</si>
  <si>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</si>
  <si>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</si>
  <si>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</si>
  <si>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</si>
  <si>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</si>
  <si>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</si>
  <si>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</si>
  <si>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</si>
  <si>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</si>
  <si>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</si>
  <si>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</si>
  <si>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</si>
  <si>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</si>
  <si>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</si>
  <si>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</si>
  <si>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</si>
  <si>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</si>
  <si>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</si>
  <si>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</si>
  <si>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</si>
  <si>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</si>
  <si>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</si>
  <si>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</si>
  <si>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</si>
  <si>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</si>
  <si>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</si>
  <si>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</si>
  <si>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</si>
  <si>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</si>
  <si>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</si>
  <si>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</si>
  <si>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</si>
  <si>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</si>
  <si>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</si>
  <si>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</si>
  <si>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</si>
  <si>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</si>
  <si>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</si>
  <si>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</si>
  <si>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</si>
  <si>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</si>
  <si>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</si>
  <si>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</si>
  <si>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</si>
  <si>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</si>
  <si>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</si>
  <si>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</si>
  <si>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</si>
  <si>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</si>
  <si>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</si>
  <si>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</si>
  <si>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</si>
  <si>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</si>
  <si>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</si>
  <si>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</si>
  <si>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</si>
  <si>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</si>
  <si>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</si>
  <si>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</si>
  <si>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</si>
  <si>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</si>
  <si>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</si>
  <si>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</si>
  <si>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</si>
  <si>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</si>
  <si>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</si>
  <si>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</si>
  <si>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</si>
  <si>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</si>
  <si>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</si>
  <si>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</si>
  <si>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</si>
  <si>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</si>
  <si>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</si>
  <si>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</si>
  <si>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</si>
  <si>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</si>
  <si>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</si>
  <si>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</si>
  <si>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</si>
  <si>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</si>
  <si>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</si>
  <si>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</si>
  <si>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</si>
  <si>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</si>
  <si>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</si>
  <si>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</si>
  <si>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</si>
  <si>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</si>
  <si>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</si>
  <si>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</si>
  <si>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</si>
  <si>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</si>
  <si>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</si>
  <si>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</si>
  <si>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</si>
  <si>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</si>
  <si>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</si>
  <si>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</si>
  <si>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</si>
  <si>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</si>
  <si>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</si>
  <si>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</si>
  <si>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</si>
  <si>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</si>
  <si>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</si>
  <si>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</si>
  <si>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</si>
  <si>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</si>
  <si>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</si>
  <si>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</si>
  <si>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</si>
  <si>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</si>
  <si>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</si>
  <si>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</si>
  <si>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</si>
  <si>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</si>
  <si>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</si>
  <si>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</si>
  <si>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</si>
  <si>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</si>
  <si>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</si>
  <si>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</si>
  <si>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</si>
  <si>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</si>
  <si>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</si>
  <si>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</si>
  <si>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</si>
  <si>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</si>
  <si>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</si>
  <si>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</si>
  <si>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</si>
  <si>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</si>
  <si>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</si>
  <si>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</si>
  <si>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</si>
  <si>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</si>
  <si>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</si>
  <si>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</si>
  <si>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</si>
  <si>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</si>
  <si>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</si>
  <si>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</si>
  <si>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</si>
  <si>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</si>
  <si>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</si>
  <si>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</si>
  <si>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</si>
  <si>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</si>
  <si>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</si>
  <si>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</si>
  <si>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</si>
  <si>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</si>
  <si>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</si>
  <si>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</si>
  <si>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</si>
  <si>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</si>
  <si>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</si>
  <si>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</si>
  <si>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</si>
  <si>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</si>
  <si>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</si>
  <si>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</si>
  <si>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</si>
  <si>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</si>
  <si>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</si>
  <si>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</si>
  <si>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</si>
  <si>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</si>
  <si>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</si>
  <si>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</si>
  <si>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</si>
  <si>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</si>
  <si>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</si>
  <si>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</si>
  <si>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</si>
  <si>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</si>
  <si>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</si>
  <si>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</si>
  <si>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</si>
  <si>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</si>
  <si>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</si>
  <si>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</si>
  <si>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</si>
  <si>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</si>
  <si>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</si>
  <si>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</si>
  <si>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</si>
  <si>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</si>
  <si>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</si>
  <si>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</si>
  <si>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</si>
  <si>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</si>
  <si>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</si>
  <si>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</si>
  <si>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</si>
  <si>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</si>
  <si>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</si>
  <si>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</si>
  <si>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</si>
  <si>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</si>
  <si>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</si>
  <si>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</si>
  <si>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</si>
  <si>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</si>
  <si>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</si>
  <si>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</si>
  <si>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</si>
  <si>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</si>
  <si>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</si>
  <si>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</si>
  <si>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</si>
  <si>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</si>
  <si>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</si>
  <si>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</si>
  <si>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</si>
  <si>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</si>
  <si>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</si>
  <si>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</si>
  <si>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</si>
  <si>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</si>
  <si>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</si>
  <si>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</si>
  <si>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</si>
  <si>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</si>
  <si>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</si>
  <si>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</si>
  <si>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</si>
  <si>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</si>
  <si>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</si>
  <si>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</si>
  <si>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</si>
  <si>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</si>
  <si>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</si>
  <si>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</si>
  <si>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</si>
  <si>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</si>
  <si>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</si>
  <si>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</si>
  <si>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</si>
  <si>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</si>
  <si>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</si>
  <si>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</si>
  <si>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</si>
  <si>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</si>
  <si>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</si>
  <si>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</si>
  <si>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</si>
  <si>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</si>
  <si>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</si>
  <si>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</si>
  <si>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</si>
  <si>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</si>
  <si>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</si>
  <si>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</si>
  <si>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</si>
  <si>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</si>
  <si>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</si>
  <si>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</si>
  <si>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</si>
  <si>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</si>
  <si>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</si>
  <si>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</si>
  <si>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</si>
  <si>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</si>
  <si>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</si>
  <si>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</si>
  <si>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</si>
  <si>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</si>
  <si>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</si>
  <si>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</si>
  <si>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</si>
  <si>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</si>
  <si>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</si>
  <si>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</si>
  <si>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</si>
  <si>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</si>
  <si>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</si>
  <si>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</si>
  <si>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</si>
  <si>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</si>
  <si>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</si>
  <si>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</si>
  <si>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</si>
  <si>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</si>
  <si>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</si>
  <si>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</si>
  <si>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</si>
  <si>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</si>
  <si>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</si>
  <si>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</si>
  <si>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</si>
  <si>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</si>
  <si>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</si>
  <si>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</si>
  <si>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</si>
  <si>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</si>
  <si>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</si>
  <si>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</si>
  <si>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</si>
  <si>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</si>
  <si>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</si>
  <si>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</si>
  <si>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</si>
  <si>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</si>
  <si>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</si>
  <si>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</si>
  <si>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</si>
  <si>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</si>
  <si>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</si>
  <si>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</si>
  <si>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</si>
  <si>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</si>
  <si>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</si>
  <si>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</si>
  <si>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</si>
  <si>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</si>
  <si>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</si>
  <si>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</si>
  <si>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</si>
  <si>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</si>
  <si>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</si>
  <si>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</si>
  <si>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</si>
  <si>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</si>
  <si>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</si>
  <si>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</si>
  <si>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</si>
  <si>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</si>
  <si>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</si>
  <si>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</si>
  <si>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</si>
  <si>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</si>
  <si>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</si>
  <si>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</si>
  <si>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</si>
  <si>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</si>
  <si>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</si>
  <si>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</si>
  <si>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</si>
  <si>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</si>
  <si>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</si>
  <si>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</si>
  <si>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</si>
  <si>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</si>
  <si>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</si>
  <si>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</si>
  <si>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</si>
  <si>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</si>
  <si>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</si>
  <si>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</si>
  <si>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</si>
  <si>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</si>
  <si>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</si>
  <si>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</si>
  <si>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</si>
  <si>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</si>
  <si>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</si>
  <si>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</si>
  <si>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</si>
  <si>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</si>
  <si>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</si>
  <si>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</si>
  <si>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</si>
  <si>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</si>
  <si>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</si>
  <si>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</si>
  <si>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</si>
  <si>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</si>
  <si>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</si>
  <si>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</si>
  <si>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</si>
  <si>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</si>
  <si>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</si>
  <si>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</si>
  <si>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</si>
  <si>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</si>
  <si>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</si>
  <si>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</si>
  <si>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</si>
  <si>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</si>
  <si>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</si>
  <si>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</si>
  <si>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</si>
  <si>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</si>
  <si>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</si>
  <si>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</si>
  <si>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</si>
  <si>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</si>
  <si>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</si>
  <si>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</si>
  <si>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</si>
  <si>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</si>
  <si>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</si>
  <si>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</si>
  <si>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</si>
  <si>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</si>
  <si>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</si>
  <si>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</si>
  <si>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</si>
  <si>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</si>
  <si>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</si>
  <si>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</si>
  <si>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</si>
  <si>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</si>
  <si>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</si>
  <si>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</si>
  <si>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</si>
  <si>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</si>
  <si>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</si>
  <si>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</si>
  <si>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</si>
  <si>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</si>
  <si>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</si>
  <si>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</si>
  <si>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</si>
  <si>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</si>
  <si>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</si>
  <si>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</si>
  <si>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</si>
  <si>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</si>
  <si>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</si>
  <si>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</si>
  <si>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</si>
  <si>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</si>
  <si>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</si>
  <si>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</si>
  <si>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</si>
  <si>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</si>
  <si>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</si>
  <si>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</si>
  <si>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</si>
  <si>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</si>
  <si>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</si>
  <si>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</si>
  <si>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</si>
  <si>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</si>
  <si>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</si>
  <si>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</si>
  <si>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</si>
  <si>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</si>
  <si>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</si>
  <si>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</si>
  <si>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</si>
  <si>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</si>
  <si>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</si>
  <si>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</si>
  <si>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</si>
  <si>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</si>
  <si>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</si>
  <si>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</si>
  <si>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</si>
  <si>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</si>
  <si>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</si>
  <si>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</si>
  <si>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</si>
  <si>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</si>
  <si>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</si>
  <si>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</si>
  <si>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</si>
  <si>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</si>
  <si>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</si>
  <si>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</si>
  <si>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</si>
  <si>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</si>
  <si>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</si>
  <si>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</si>
  <si>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</si>
  <si>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</si>
  <si>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</si>
  <si>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</si>
  <si>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</si>
  <si>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</si>
  <si>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</si>
  <si>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</si>
  <si>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</si>
  <si>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</si>
  <si>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</si>
  <si>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</si>
  <si>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</si>
  <si>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</si>
  <si>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</si>
  <si>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</si>
  <si>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</si>
  <si>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</si>
  <si>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</si>
  <si>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</si>
  <si>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</si>
  <si>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</si>
  <si>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</si>
  <si>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</si>
  <si>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</si>
  <si>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</si>
  <si>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</si>
  <si>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</si>
  <si>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</si>
  <si>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</si>
  <si>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</si>
  <si>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</si>
  <si>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</si>
  <si>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</si>
  <si>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</si>
  <si>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</si>
  <si>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</si>
  <si>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</si>
  <si>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</si>
  <si>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</si>
  <si>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</si>
  <si>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</si>
  <si>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</si>
  <si>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</si>
  <si>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</si>
  <si>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</si>
  <si>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</si>
  <si>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</si>
  <si>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</si>
  <si>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</si>
  <si>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</si>
  <si>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</si>
  <si>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</si>
  <si>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</si>
  <si>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</si>
  <si>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</si>
  <si>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</si>
  <si>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</si>
  <si>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</si>
  <si>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</si>
  <si>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</si>
  <si>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</si>
  <si>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</si>
  <si>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</si>
  <si>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</si>
  <si>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</si>
  <si>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</si>
  <si>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</si>
  <si>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</si>
  <si>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</si>
  <si>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</si>
  <si>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</si>
  <si>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</si>
  <si>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</si>
  <si>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</si>
  <si>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</si>
  <si>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</si>
  <si>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</si>
  <si>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</si>
  <si>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</si>
  <si>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</si>
  <si>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</si>
  <si>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</si>
  <si>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</si>
  <si>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</si>
  <si>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</si>
  <si>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</si>
  <si>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</si>
  <si>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</si>
  <si>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</si>
  <si>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</si>
  <si>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</si>
  <si>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</si>
  <si>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</si>
  <si>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</si>
  <si>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</si>
  <si>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</si>
  <si>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</si>
  <si>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</si>
  <si>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</si>
  <si>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</si>
  <si>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</si>
  <si>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</si>
  <si>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</si>
  <si>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</si>
  <si>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</si>
  <si>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</si>
  <si>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</si>
  <si>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</si>
  <si>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</si>
  <si>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</si>
  <si>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</si>
  <si>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</si>
  <si>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</si>
  <si>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</si>
  <si>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</si>
  <si>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</si>
  <si>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</si>
  <si>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</si>
  <si>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</si>
  <si>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</si>
  <si>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</si>
  <si>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</si>
  <si>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</si>
  <si>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</si>
  <si>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</si>
  <si>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</si>
  <si>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</si>
  <si>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</si>
  <si>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</si>
  <si>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</si>
  <si>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</si>
  <si>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</si>
  <si>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</si>
  <si>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</si>
  <si>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</si>
  <si>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</si>
  <si>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</si>
  <si>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</si>
  <si>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</si>
  <si>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</si>
  <si>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</si>
  <si>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</si>
  <si>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</si>
  <si>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</si>
  <si>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</si>
  <si>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</si>
  <si>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</si>
  <si>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</si>
  <si>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</si>
  <si>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</si>
  <si>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</si>
  <si>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</si>
  <si>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</si>
  <si>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</si>
  <si>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</si>
  <si>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</si>
  <si>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</si>
  <si>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</si>
  <si>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</si>
  <si>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</si>
  <si>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</si>
  <si>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</si>
  <si>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</si>
  <si>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</si>
  <si>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</si>
  <si>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</si>
  <si>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</si>
  <si>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</si>
  <si>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</si>
  <si>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</si>
  <si>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</si>
  <si>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</si>
  <si>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</si>
  <si>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</si>
  <si>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</si>
  <si>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</si>
  <si>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</si>
  <si>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</si>
  <si>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</si>
  <si>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</si>
  <si>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</si>
  <si>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</si>
  <si>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</si>
  <si>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</si>
  <si>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</si>
  <si>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</si>
  <si>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</si>
  <si>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</si>
  <si>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</si>
  <si>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</si>
  <si>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</si>
  <si>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</si>
  <si>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</si>
  <si>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</si>
  <si>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</si>
  <si>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</si>
  <si>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</si>
  <si>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</si>
  <si>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</si>
  <si>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</si>
  <si>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</si>
  <si>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</si>
  <si>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</si>
  <si>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</si>
  <si>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</si>
  <si>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</si>
  <si>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</si>
  <si>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</si>
  <si>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</si>
  <si>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</si>
  <si>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</si>
  <si>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</si>
  <si>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</si>
  <si>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</si>
  <si>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</si>
  <si>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</si>
  <si>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</si>
  <si>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</si>
  <si>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</si>
  <si>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</si>
  <si>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</si>
  <si>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</si>
  <si>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</si>
  <si>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</si>
  <si>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</si>
  <si>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</si>
  <si>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</si>
  <si>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</si>
  <si>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</si>
  <si>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</si>
  <si>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</si>
  <si>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</si>
  <si>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</si>
  <si>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</si>
  <si>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</si>
  <si>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</si>
  <si>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</si>
  <si>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</si>
  <si>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</si>
  <si>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</si>
  <si>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</si>
  <si>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</si>
  <si>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</si>
  <si>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</si>
  <si>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</si>
  <si>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</si>
  <si>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</si>
  <si>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</si>
  <si>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</si>
  <si>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</si>
  <si>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</si>
  <si>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</si>
  <si>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</si>
  <si>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</si>
  <si>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</si>
  <si>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</si>
  <si>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</si>
  <si>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</si>
  <si>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</si>
  <si>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</si>
  <si>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</si>
  <si>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</si>
  <si>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</si>
  <si>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</si>
  <si>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</si>
  <si>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</si>
  <si>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</si>
  <si>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</si>
  <si>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</si>
  <si>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</si>
  <si>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</si>
  <si>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</si>
  <si>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</si>
  <si>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</si>
  <si>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</si>
  <si>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</si>
  <si>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</si>
  <si>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</si>
  <si>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</si>
  <si>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</si>
  <si>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</si>
  <si>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</si>
  <si>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</si>
  <si>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</si>
  <si>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</si>
  <si>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</si>
  <si>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</si>
  <si>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</si>
  <si>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</si>
  <si>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</si>
  <si>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</si>
  <si>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</si>
  <si>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</si>
  <si>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</si>
  <si>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</si>
  <si>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</si>
  <si>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</si>
  <si>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</si>
  <si>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</si>
  <si>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</si>
  <si>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</si>
  <si>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</si>
  <si>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</si>
  <si>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</si>
  <si>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</si>
  <si>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</si>
  <si>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</si>
  <si>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</si>
  <si>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</si>
  <si>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</si>
  <si>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</si>
  <si>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</si>
  <si>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</si>
  <si>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</si>
  <si>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</si>
  <si>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</si>
  <si>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</si>
  <si>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</si>
  <si>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</si>
  <si>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</si>
  <si>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</si>
  <si>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</si>
  <si>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</si>
  <si>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</si>
  <si>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</si>
  <si>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</si>
  <si>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</si>
  <si>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</si>
  <si>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</si>
  <si>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</si>
  <si>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</si>
  <si>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</si>
  <si>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</si>
  <si>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</si>
  <si>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</si>
  <si>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</si>
  <si>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</si>
  <si>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</si>
  <si>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</si>
  <si>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</si>
  <si>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</si>
  <si>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</si>
  <si>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</si>
  <si>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</si>
  <si>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</si>
  <si>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</si>
  <si>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</si>
  <si>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</si>
  <si>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</si>
  <si>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</si>
  <si>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</si>
  <si>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</si>
  <si>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</si>
  <si>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</si>
  <si>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</si>
  <si>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</si>
  <si>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</si>
  <si>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</si>
  <si>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</si>
  <si>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</si>
  <si>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</si>
  <si>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</si>
  <si>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</si>
  <si>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</si>
  <si>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</si>
  <si>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</si>
  <si>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</si>
  <si>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</si>
  <si>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</si>
  <si>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</si>
  <si>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</si>
  <si>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</si>
  <si>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</si>
  <si>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</si>
  <si>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</si>
  <si>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</si>
  <si>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</si>
  <si>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</si>
  <si>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</si>
  <si>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</si>
  <si>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</si>
  <si>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</si>
  <si>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</si>
  <si>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</si>
  <si>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</si>
  <si>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</si>
  <si>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</si>
  <si>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</si>
  <si>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</si>
  <si>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</si>
  <si>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</si>
  <si>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</si>
  <si>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</si>
  <si>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</si>
  <si>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</si>
  <si>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</si>
  <si>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</si>
  <si>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</si>
  <si>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</si>
  <si>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</si>
  <si>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</si>
  <si>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</si>
  <si>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</si>
  <si>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</si>
  <si>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</si>
  <si>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</si>
  <si>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</si>
  <si>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</si>
  <si>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</si>
  <si>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</si>
  <si>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</si>
  <si>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</si>
  <si>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</si>
  <si>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</si>
  <si>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</si>
  <si>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</si>
  <si>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</si>
  <si>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</si>
  <si>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</si>
  <si>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</si>
  <si>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</si>
  <si>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</si>
  <si>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</si>
  <si>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</si>
  <si>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</si>
  <si>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</si>
  <si>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</si>
  <si>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</si>
  <si>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</si>
  <si>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</si>
  <si>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</si>
  <si>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</si>
  <si>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</si>
  <si>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</si>
  <si>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</si>
  <si>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</si>
  <si>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</si>
  <si>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</si>
  <si>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</si>
  <si>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</si>
  <si>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</si>
  <si>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</si>
  <si>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</si>
  <si>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</si>
  <si>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</si>
  <si>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</si>
  <si>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</si>
  <si>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</si>
  <si>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</si>
  <si>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</si>
  <si>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</si>
  <si>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</si>
  <si>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</si>
  <si>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</si>
  <si>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</si>
  <si>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</si>
  <si>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</si>
  <si>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</si>
  <si>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</si>
  <si>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</si>
  <si>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</si>
  <si>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</si>
  <si>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</si>
  <si>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</si>
  <si>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</si>
  <si>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</si>
  <si>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</si>
  <si>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</si>
  <si>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</si>
  <si>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</si>
  <si>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</si>
  <si>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</si>
  <si>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</si>
  <si>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</si>
  <si>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</si>
  <si>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</si>
  <si>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</si>
  <si>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</si>
  <si>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</si>
  <si>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</si>
  <si>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</si>
  <si>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</si>
  <si>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</si>
  <si>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</si>
  <si>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</si>
  <si>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</si>
  <si>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</si>
  <si>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</si>
  <si>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</si>
  <si>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</si>
  <si>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</si>
  <si>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</si>
  <si>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</si>
  <si>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</si>
  <si>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</si>
  <si>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</si>
  <si>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</si>
  <si>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</si>
  <si>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</si>
  <si>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</si>
  <si>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</si>
  <si>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</si>
  <si>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</si>
  <si>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</si>
  <si>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</si>
  <si>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</si>
  <si>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</si>
  <si>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</si>
  <si>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</si>
  <si>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</si>
  <si>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</si>
  <si>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</si>
  <si>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</si>
  <si>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</si>
  <si>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</si>
  <si>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</si>
  <si>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</si>
  <si>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</si>
  <si>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</si>
  <si>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</si>
  <si>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</si>
  <si>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</si>
  <si>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</si>
  <si>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</si>
  <si>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</si>
  <si>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</si>
  <si>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</si>
  <si>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</si>
  <si>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</si>
  <si>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</si>
  <si>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</si>
  <si>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</si>
  <si>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</si>
  <si>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</si>
  <si>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</si>
  <si>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</si>
  <si>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</si>
  <si>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</si>
  <si>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</si>
  <si>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</si>
  <si>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</si>
  <si>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</si>
  <si>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</si>
  <si>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</si>
  <si>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</si>
  <si>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</si>
  <si>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</si>
  <si>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</si>
  <si>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</si>
  <si>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</si>
  <si>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</si>
  <si>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</si>
  <si>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</si>
  <si>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</si>
  <si>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</si>
  <si>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</si>
  <si>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</si>
  <si>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</si>
  <si>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</si>
  <si>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</si>
  <si>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</si>
  <si>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</si>
  <si>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</si>
  <si>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</si>
  <si>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</si>
  <si>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</si>
  <si>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</si>
  <si>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</si>
  <si>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</si>
  <si>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</si>
  <si>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</si>
  <si>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</si>
  <si>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</si>
  <si>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</si>
  <si>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</si>
  <si>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</si>
  <si>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</si>
  <si>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</si>
  <si>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</si>
  <si>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</si>
  <si>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</si>
  <si>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</si>
  <si>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</si>
  <si>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</si>
  <si>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</si>
  <si>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</si>
  <si>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</si>
  <si>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</si>
  <si>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</si>
  <si>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</si>
  <si>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</si>
  <si>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</si>
  <si>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</si>
  <si>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</si>
  <si>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</si>
  <si>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</si>
  <si>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</si>
  <si>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</si>
  <si>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</si>
  <si>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</si>
  <si>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</si>
  <si>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</si>
  <si>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</si>
  <si>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</si>
  <si>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</si>
  <si>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</si>
  <si>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</si>
  <si>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</si>
  <si>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</si>
  <si>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</si>
  <si>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</si>
  <si>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</si>
  <si>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</si>
  <si>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</si>
  <si>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</si>
  <si>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</si>
  <si>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</si>
  <si>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</si>
  <si>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</si>
  <si>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</si>
  <si>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</si>
  <si>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</si>
  <si>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</si>
  <si>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</si>
  <si>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</si>
  <si>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</si>
  <si>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</si>
  <si>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</si>
  <si>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</si>
  <si>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</si>
  <si>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</si>
  <si>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</si>
  <si>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</si>
  <si>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</si>
  <si>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</si>
  <si>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</si>
  <si>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</si>
  <si>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</si>
  <si>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</si>
  <si>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</si>
  <si>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</si>
  <si>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</si>
  <si>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</si>
  <si>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</si>
  <si>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</si>
  <si>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</si>
  <si>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</si>
  <si>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</si>
  <si>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</si>
  <si>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</si>
  <si>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</si>
  <si>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</si>
  <si>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</si>
  <si>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</si>
  <si>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</si>
  <si>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</si>
  <si>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</si>
  <si>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</si>
  <si>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</si>
  <si>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</si>
  <si>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</si>
  <si>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</si>
  <si>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</si>
  <si>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</si>
  <si>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</si>
  <si>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</si>
  <si>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</si>
  <si>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</si>
  <si>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</si>
  <si>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</si>
  <si>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</si>
  <si>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</si>
  <si>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</si>
  <si>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</si>
  <si>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</si>
  <si>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</si>
  <si>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</si>
  <si>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</si>
  <si>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</si>
  <si>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</si>
  <si>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</si>
  <si>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</si>
  <si>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</si>
  <si>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</si>
  <si>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</si>
  <si>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</si>
  <si>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</si>
  <si>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</si>
  <si>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</si>
  <si>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</si>
  <si>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</si>
  <si>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</si>
  <si>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</si>
  <si>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</si>
  <si>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</si>
  <si>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</si>
  <si>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</si>
  <si>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</si>
  <si>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</si>
  <si>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</si>
  <si>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</si>
  <si>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</si>
  <si>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</si>
  <si>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</si>
  <si>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</si>
  <si>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</si>
  <si>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</si>
  <si>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</si>
  <si>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</si>
  <si>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</si>
  <si>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</si>
  <si>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</si>
  <si>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</si>
  <si>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</si>
  <si>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</si>
  <si>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</si>
  <si>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</si>
  <si>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</si>
  <si>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</si>
  <si>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</si>
  <si>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</si>
  <si>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</si>
  <si>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</si>
  <si>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</si>
  <si>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</si>
  <si>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</si>
  <si>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</si>
  <si>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</si>
  <si>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</si>
  <si>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</si>
  <si>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</si>
  <si>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</si>
  <si>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</si>
  <si>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</si>
  <si>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</si>
  <si>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</si>
  <si>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</si>
  <si>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</si>
  <si>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</si>
  <si>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</si>
  <si>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</si>
  <si>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</si>
  <si>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</si>
  <si>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</si>
  <si>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</si>
  <si>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</si>
  <si>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</si>
  <si>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</si>
  <si>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</si>
  <si>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</si>
  <si>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</si>
  <si>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</si>
  <si>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</si>
  <si>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</si>
  <si>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</si>
  <si>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</si>
  <si>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</si>
  <si>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</si>
  <si>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</si>
  <si>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</si>
  <si>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</si>
  <si>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</si>
  <si>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</si>
  <si>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</si>
  <si>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</si>
  <si>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</si>
  <si>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</si>
  <si>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</si>
  <si>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</si>
  <si>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</si>
  <si>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</si>
  <si>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</si>
  <si>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</si>
  <si>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</si>
  <si>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</si>
  <si>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</si>
  <si>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</si>
  <si>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</si>
  <si>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</si>
  <si>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</si>
  <si>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</si>
  <si>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</si>
  <si>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</si>
  <si>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</si>
  <si>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</si>
  <si>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</si>
  <si>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</si>
  <si>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</si>
  <si>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</si>
  <si>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</si>
  <si>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</si>
  <si>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</si>
  <si>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</si>
  <si>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</si>
  <si>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</si>
  <si>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</si>
  <si>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</si>
  <si>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</si>
  <si>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</si>
  <si>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</si>
  <si>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</si>
  <si>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</si>
  <si>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</si>
  <si>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</si>
  <si>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</si>
  <si>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</si>
  <si>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</si>
  <si>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</si>
  <si>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</si>
  <si>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</si>
  <si>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</si>
  <si>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</si>
  <si>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</si>
  <si>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</si>
  <si>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</si>
  <si>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</si>
  <si>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</si>
  <si>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</si>
  <si>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</si>
  <si>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</si>
  <si>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</si>
  <si>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</si>
  <si>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</si>
  <si>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</si>
  <si>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</si>
  <si>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</si>
  <si>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</si>
  <si>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</si>
  <si>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</si>
  <si>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</si>
  <si>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</si>
  <si>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</si>
  <si>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</si>
  <si>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</si>
  <si>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</si>
  <si>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</si>
  <si>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</si>
  <si>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</si>
  <si>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</si>
  <si>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</si>
  <si>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</si>
  <si>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</si>
  <si>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</si>
  <si>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</si>
  <si>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</si>
  <si>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</si>
  <si>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</si>
  <si>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</si>
  <si>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</si>
  <si>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</si>
  <si>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</si>
  <si>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</si>
  <si>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</si>
  <si>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</si>
  <si>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</si>
  <si>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</si>
  <si>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</si>
  <si>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</si>
  <si>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</si>
  <si>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</si>
  <si>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</si>
  <si>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</si>
  <si>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</si>
  <si>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</si>
  <si>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</si>
  <si>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</si>
  <si>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</si>
  <si>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</si>
  <si>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</si>
  <si>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</si>
  <si>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</si>
  <si>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</si>
  <si>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</si>
  <si>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</si>
  <si>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</si>
  <si>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</si>
  <si>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</si>
  <si>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</si>
  <si>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</si>
  <si>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</si>
  <si>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</si>
  <si>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</si>
  <si>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</si>
  <si>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</si>
  <si>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</si>
  <si>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</si>
  <si>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</si>
  <si>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</si>
  <si>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</si>
  <si>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</si>
  <si>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</si>
  <si>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</si>
  <si>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</si>
  <si>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</si>
  <si>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</si>
  <si>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</si>
  <si>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</si>
  <si>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</si>
  <si>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</si>
  <si>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</si>
  <si>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</si>
  <si>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</si>
  <si>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</si>
  <si>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</si>
  <si>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</si>
  <si>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</si>
  <si>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</si>
  <si>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</si>
  <si>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</si>
  <si>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</si>
  <si>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</si>
  <si>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</si>
  <si>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</si>
  <si>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</si>
  <si>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</si>
  <si>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</si>
  <si>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</si>
  <si>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</si>
  <si>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</si>
  <si>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</si>
  <si>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</si>
  <si>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</si>
  <si>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</si>
  <si>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</si>
  <si>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</si>
  <si>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</si>
  <si>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</si>
  <si>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</si>
  <si>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</si>
  <si>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</si>
  <si>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</si>
  <si>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</si>
  <si>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</si>
  <si>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</si>
  <si>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</si>
  <si>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</si>
  <si>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</si>
  <si>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</si>
  <si>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</si>
  <si>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</si>
  <si>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</si>
  <si>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</si>
  <si>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</si>
  <si>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</si>
  <si>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</si>
  <si>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</si>
  <si>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</si>
  <si>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</si>
  <si>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</si>
  <si>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</si>
  <si>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</si>
  <si>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</si>
  <si>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</si>
  <si>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</si>
  <si>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</si>
  <si>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</si>
  <si>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</si>
  <si>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</si>
  <si>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</si>
  <si>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</si>
  <si>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</si>
  <si>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</si>
  <si>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</si>
  <si>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</si>
  <si>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</si>
  <si>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</si>
  <si>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</si>
  <si>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</si>
  <si>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</si>
  <si>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</si>
  <si>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</si>
  <si>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</si>
  <si>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</si>
  <si>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</si>
  <si>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</si>
  <si>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</si>
  <si>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</si>
  <si>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</si>
  <si>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</si>
  <si>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</si>
  <si>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</si>
  <si>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</si>
  <si>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</si>
  <si>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</si>
  <si>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</si>
  <si>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</si>
  <si>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</si>
  <si>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</si>
  <si>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</si>
  <si>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</si>
  <si>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</si>
  <si>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</si>
  <si>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</si>
  <si>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</si>
  <si>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</si>
  <si>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</si>
  <si>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</si>
  <si>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</si>
  <si>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</si>
  <si>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</si>
  <si>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</si>
  <si>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</si>
  <si>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</si>
  <si>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</si>
  <si>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</si>
  <si>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</si>
  <si>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</si>
  <si>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</si>
  <si>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</si>
  <si>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</si>
  <si>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</si>
  <si>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</si>
  <si>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</si>
  <si>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</si>
  <si>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</si>
  <si>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</si>
  <si>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</si>
  <si>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</si>
  <si>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</si>
  <si>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</si>
  <si>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</si>
  <si>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</si>
  <si>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</si>
  <si>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</si>
  <si>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</si>
  <si>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</si>
  <si>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</si>
  <si>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</si>
  <si>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</si>
  <si>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</si>
  <si>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</si>
  <si>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</si>
  <si>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</si>
  <si>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</si>
  <si>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</si>
  <si>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</si>
  <si>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</si>
  <si>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</si>
  <si>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</si>
  <si>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</si>
  <si>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</si>
  <si>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</si>
  <si>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</si>
  <si>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</si>
  <si>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</si>
  <si>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</si>
  <si>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</si>
  <si>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</si>
  <si>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</si>
  <si>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</si>
  <si>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</si>
  <si>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</si>
  <si>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</si>
  <si>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</si>
  <si>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</si>
  <si>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</si>
  <si>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</si>
  <si>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</si>
  <si>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</si>
  <si>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</si>
  <si>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</si>
  <si>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</si>
  <si>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</si>
  <si>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</si>
  <si>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</si>
  <si>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</si>
  <si>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</si>
  <si>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</si>
  <si>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</si>
  <si>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</si>
  <si>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</si>
  <si>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</si>
  <si>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</si>
  <si>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</si>
  <si>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</si>
  <si>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</si>
  <si>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</si>
  <si>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</si>
  <si>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</si>
  <si>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</si>
  <si>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</si>
  <si>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</si>
  <si>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</si>
  <si>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</si>
  <si>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</si>
  <si>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</si>
  <si>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</si>
  <si>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</si>
  <si>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</si>
  <si>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</si>
  <si>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</si>
  <si>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</si>
  <si>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</si>
  <si>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</si>
  <si>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</si>
  <si>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</si>
  <si>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</si>
  <si>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</si>
  <si>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</si>
  <si>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</si>
  <si>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</si>
  <si>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</si>
  <si>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</si>
  <si>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</si>
  <si>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</si>
  <si>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</si>
  <si>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</si>
  <si>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</si>
  <si>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</si>
  <si>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</si>
  <si>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</si>
  <si>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</si>
  <si>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</si>
  <si>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</si>
  <si>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</si>
  <si>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</si>
  <si>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</si>
  <si>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</si>
  <si>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</si>
  <si>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</si>
  <si>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</si>
  <si>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</si>
  <si>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</si>
  <si>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</si>
  <si>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</si>
  <si>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</si>
  <si>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</si>
  <si>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</si>
  <si>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</si>
  <si>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</si>
  <si>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</si>
  <si>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</si>
  <si>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</si>
  <si>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</si>
  <si>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</si>
  <si>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</si>
  <si>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</si>
  <si>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</si>
  <si>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</si>
  <si>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</si>
  <si>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</si>
  <si>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</si>
  <si>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</si>
  <si>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</si>
  <si>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</si>
  <si>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</si>
  <si>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</si>
  <si>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</si>
  <si>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</si>
  <si>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</si>
  <si>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</si>
  <si>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</si>
  <si>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</si>
  <si>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</si>
  <si>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</si>
  <si>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</si>
  <si>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</si>
  <si>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</si>
  <si>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</si>
  <si>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</si>
  <si>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</si>
  <si>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</si>
  <si>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</si>
  <si>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</si>
  <si>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</si>
  <si>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</si>
  <si>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</si>
  <si>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</si>
  <si>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</si>
  <si>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</si>
  <si>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</si>
  <si>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</si>
  <si>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</si>
  <si>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</si>
  <si>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</si>
  <si>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</si>
  <si>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</si>
  <si>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</si>
  <si>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</si>
  <si>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</si>
  <si>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</si>
  <si>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</si>
  <si>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</si>
  <si>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</si>
  <si>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</si>
  <si>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</si>
  <si>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</si>
  <si>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</si>
  <si>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</si>
  <si>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</si>
  <si>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</si>
  <si>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</si>
  <si>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</si>
  <si>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</si>
  <si>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</si>
  <si>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</si>
  <si>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</si>
  <si>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</si>
  <si>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</si>
  <si>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</si>
  <si>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</si>
  <si>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</si>
  <si>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</si>
  <si>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</si>
  <si>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</si>
  <si>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</si>
  <si>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</si>
  <si>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</si>
  <si>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</si>
  <si>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</si>
  <si>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</si>
  <si>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</si>
  <si>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</si>
  <si>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</si>
  <si>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</si>
  <si>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</si>
  <si>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</si>
  <si>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</si>
  <si>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</si>
  <si>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</si>
  <si>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</si>
  <si>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</si>
  <si>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</si>
  <si>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</si>
  <si>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</si>
  <si>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</si>
  <si>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</si>
  <si>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</si>
  <si>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</si>
  <si>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</si>
  <si>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</si>
  <si>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</si>
  <si>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</si>
  <si>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</si>
  <si>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</si>
  <si>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</si>
  <si>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</si>
  <si>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</si>
  <si>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</si>
  <si>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</si>
  <si>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</si>
  <si>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</si>
  <si>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</si>
  <si>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</si>
  <si>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</si>
  <si>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</si>
  <si>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</si>
  <si>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</si>
  <si>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</si>
  <si>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</si>
  <si>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</si>
  <si>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</si>
  <si>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</si>
  <si>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</si>
  <si>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</si>
  <si>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</si>
  <si>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</si>
  <si>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</si>
  <si>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</si>
  <si>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</si>
  <si>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</si>
  <si>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</si>
  <si>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</si>
  <si>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</si>
  <si>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</si>
  <si>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</si>
  <si>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</si>
  <si>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</si>
  <si>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</si>
  <si>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</si>
  <si>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</si>
  <si>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</si>
  <si>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</si>
  <si>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</si>
  <si>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</si>
  <si>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</si>
  <si>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</si>
  <si>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</si>
  <si>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</si>
  <si>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</si>
  <si>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</si>
  <si>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</si>
  <si>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</si>
  <si>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</si>
  <si>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</si>
  <si>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</si>
  <si>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</si>
  <si>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</si>
  <si>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</si>
  <si>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</si>
  <si>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</si>
  <si>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</si>
  <si>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</si>
  <si>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</si>
  <si>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</si>
  <si>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</si>
  <si>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</si>
  <si>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</si>
  <si>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</si>
  <si>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</si>
  <si>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</si>
  <si>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</si>
  <si>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</si>
  <si>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</si>
  <si>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</si>
  <si>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</si>
  <si>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</si>
  <si>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</si>
  <si>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</si>
  <si>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</si>
  <si>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</si>
  <si>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</si>
  <si>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</si>
  <si>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</si>
  <si>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</si>
  <si>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</si>
  <si>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</si>
  <si>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</si>
  <si>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</si>
  <si>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</si>
  <si>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</si>
  <si>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</si>
  <si>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</si>
  <si>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</si>
  <si>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</si>
  <si>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</si>
  <si>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</si>
  <si>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</si>
  <si>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</si>
  <si>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</si>
  <si>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</si>
  <si>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</si>
  <si>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</si>
  <si>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</si>
  <si>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</si>
  <si>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</si>
  <si>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</si>
  <si>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</si>
  <si>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</si>
  <si>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</si>
  <si>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</si>
  <si>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</si>
  <si>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</si>
  <si>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</si>
  <si>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</si>
  <si>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</si>
  <si>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</si>
  <si>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</si>
  <si>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</si>
  <si>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</si>
  <si>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</si>
  <si>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</si>
  <si>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</si>
  <si>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</si>
  <si>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</si>
  <si>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</si>
  <si>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</si>
  <si>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</si>
  <si>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</si>
  <si>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</si>
  <si>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</si>
  <si>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</si>
  <si>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</si>
  <si>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</si>
  <si>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</si>
  <si>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</si>
  <si>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</si>
  <si>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</si>
  <si>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</si>
  <si>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</si>
  <si>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</si>
  <si>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</si>
  <si>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</si>
  <si>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</si>
  <si>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</si>
  <si>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</si>
  <si>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</si>
  <si>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</si>
  <si>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</si>
  <si>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</si>
  <si>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</si>
  <si>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</si>
  <si>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</si>
  <si>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</si>
  <si>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</si>
  <si>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</si>
  <si>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</si>
  <si>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</si>
  <si>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</si>
  <si>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</si>
  <si>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</si>
  <si>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</si>
  <si>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</si>
  <si>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</si>
  <si>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</si>
  <si>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</si>
  <si>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</si>
  <si>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</si>
  <si>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</si>
  <si>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</si>
  <si>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</si>
  <si>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</si>
  <si>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</si>
  <si>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</si>
  <si>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</si>
  <si>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</si>
  <si>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</si>
  <si>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</si>
  <si>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</si>
  <si>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</si>
  <si>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</si>
  <si>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</si>
  <si>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</si>
  <si>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</si>
  <si>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</si>
  <si>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</si>
  <si>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</si>
  <si>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</si>
  <si>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</si>
  <si>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</si>
  <si>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</si>
  <si>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</si>
  <si>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</si>
  <si>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</si>
  <si>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</si>
  <si>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</si>
  <si>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</si>
  <si>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</si>
  <si>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</si>
  <si>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</si>
  <si>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</si>
  <si>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</si>
  <si>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</si>
  <si>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</si>
  <si>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</si>
  <si>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</si>
  <si>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</si>
  <si>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</si>
  <si>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</si>
  <si>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</si>
  <si>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</si>
  <si>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</si>
  <si>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</si>
  <si>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</si>
  <si>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</si>
  <si>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</si>
  <si>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</si>
  <si>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</si>
  <si>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</si>
  <si>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</si>
  <si>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</si>
  <si>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</si>
  <si>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</si>
  <si>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</si>
  <si>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</si>
  <si>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</si>
  <si>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</si>
  <si>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</si>
  <si>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</si>
  <si>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</si>
  <si>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</si>
  <si>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</si>
  <si>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</si>
  <si>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</si>
  <si>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</si>
  <si>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</si>
  <si>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</si>
  <si>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</si>
  <si>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</si>
  <si>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</si>
  <si>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</si>
  <si>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</si>
  <si>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</si>
  <si>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</si>
  <si>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</si>
  <si>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</si>
  <si>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</si>
  <si>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</si>
  <si>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</si>
  <si>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</si>
  <si>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</si>
  <si>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</si>
  <si>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</si>
  <si>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</si>
  <si>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</si>
  <si>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</si>
  <si>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</si>
  <si>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</si>
  <si>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</si>
  <si>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</si>
  <si>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</si>
  <si>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</si>
  <si>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</si>
  <si>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</si>
  <si>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</si>
  <si>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</si>
  <si>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</si>
  <si>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</si>
  <si>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</si>
  <si>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</si>
  <si>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</si>
  <si>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</si>
  <si>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</si>
  <si>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</si>
  <si>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</si>
  <si>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</si>
  <si>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</si>
  <si>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</si>
  <si>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</si>
  <si>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</si>
  <si>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</si>
  <si>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</si>
  <si>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</si>
  <si>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</si>
  <si>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</si>
  <si>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</si>
  <si>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</si>
  <si>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</si>
  <si>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</si>
  <si>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</si>
  <si>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</si>
  <si>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</si>
  <si>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</si>
  <si>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</si>
  <si>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</si>
  <si>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</si>
  <si>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</si>
  <si>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</si>
  <si>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</si>
  <si>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</si>
  <si>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</si>
  <si>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</si>
  <si>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</si>
  <si>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</si>
  <si>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</si>
  <si>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</si>
  <si>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</si>
  <si>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</si>
  <si>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</si>
  <si>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</si>
  <si>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</si>
  <si>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</si>
  <si>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</si>
  <si>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</si>
  <si>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</si>
  <si>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</si>
  <si>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</si>
  <si>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</si>
  <si>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</si>
  <si>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</si>
  <si>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</si>
  <si>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</si>
  <si>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</si>
  <si>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</si>
  <si>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</si>
  <si>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</si>
  <si>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</si>
  <si>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</si>
  <si>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</si>
  <si>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</si>
  <si>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</si>
  <si>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</si>
  <si>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</si>
  <si>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</si>
  <si>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</si>
  <si>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</si>
  <si>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</si>
  <si>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</si>
  <si>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</si>
  <si>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</si>
  <si>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</si>
  <si>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</si>
  <si>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</si>
  <si>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</si>
  <si>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</si>
  <si>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</si>
  <si>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</si>
  <si>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</si>
  <si>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</si>
  <si>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</si>
  <si>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</si>
  <si>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</si>
  <si>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</si>
  <si>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</si>
  <si>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</si>
  <si>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</si>
  <si>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</si>
  <si>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</si>
  <si>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</si>
  <si>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</si>
  <si>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</si>
  <si>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</si>
  <si>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</si>
  <si>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</si>
  <si>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</si>
  <si>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</si>
  <si>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</si>
  <si>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</si>
  <si>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</si>
  <si>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</si>
  <si>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</si>
  <si>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</si>
  <si>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</si>
  <si>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</si>
  <si>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</si>
  <si>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</si>
  <si>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</si>
  <si>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</si>
  <si>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</si>
  <si>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</si>
  <si>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</si>
  <si>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</si>
  <si>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</si>
  <si>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</si>
  <si>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</si>
  <si>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</si>
  <si>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</si>
  <si>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</si>
  <si>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</si>
  <si>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</si>
  <si>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</si>
  <si>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</si>
  <si>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</si>
  <si>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</si>
  <si>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</si>
  <si>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</si>
  <si>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</si>
  <si>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</si>
  <si>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</si>
  <si>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</si>
  <si>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</si>
  <si>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</si>
  <si>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</si>
  <si>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</si>
  <si>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</si>
  <si>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</si>
  <si>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</si>
  <si>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</si>
  <si>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</si>
  <si>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</si>
  <si>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</si>
  <si>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</si>
  <si>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</si>
  <si>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</si>
  <si>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</si>
  <si>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</si>
  <si>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</si>
  <si>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</si>
  <si>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</si>
  <si>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</si>
  <si>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</si>
  <si>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</si>
  <si>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</si>
  <si>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</si>
  <si>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</si>
  <si>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</si>
  <si>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</si>
  <si>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</si>
  <si>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</si>
  <si>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</si>
  <si>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</si>
  <si>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</si>
  <si>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</si>
  <si>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</si>
  <si>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</si>
  <si>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</si>
  <si>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</si>
  <si>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</si>
  <si>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</si>
  <si>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</si>
  <si>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</si>
  <si>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</si>
  <si>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</si>
  <si>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</si>
  <si>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</si>
  <si>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</si>
  <si>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</si>
  <si>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</si>
  <si>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</si>
  <si>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</si>
  <si>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</si>
  <si>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</si>
  <si>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</si>
  <si>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</si>
  <si>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</si>
  <si>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</si>
  <si>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</si>
  <si>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</si>
  <si>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</si>
  <si>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</si>
  <si>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</si>
  <si>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</si>
  <si>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</si>
  <si>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</si>
  <si>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</si>
  <si>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</si>
  <si>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</si>
  <si>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</si>
  <si>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</si>
  <si>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</si>
  <si>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</si>
  <si>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</si>
  <si>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</si>
  <si>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</si>
  <si>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</si>
  <si>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</si>
  <si>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</si>
  <si>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</si>
  <si>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</si>
  <si>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</si>
  <si>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</si>
  <si>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</si>
  <si>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</si>
  <si>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</si>
  <si>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</si>
  <si>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</si>
  <si>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</si>
  <si>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</si>
  <si>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</si>
  <si>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</si>
  <si>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</si>
  <si>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</si>
  <si>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</si>
  <si>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</si>
  <si>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</si>
  <si>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</si>
  <si>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</si>
  <si>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</si>
  <si>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</si>
  <si>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</si>
  <si>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</si>
  <si>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</si>
  <si>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</si>
  <si>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</si>
  <si>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</si>
  <si>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</si>
  <si>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</si>
  <si>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</si>
  <si>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</si>
  <si>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</si>
  <si>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</si>
  <si>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</si>
  <si>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</si>
  <si>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</si>
  <si>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</si>
  <si>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</si>
  <si>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</si>
  <si>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</si>
  <si>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</si>
  <si>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</si>
  <si>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</si>
  <si>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</si>
  <si>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</si>
  <si>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</si>
  <si>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</si>
  <si>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</si>
  <si>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</si>
  <si>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</si>
  <si>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</si>
  <si>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</si>
  <si>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</si>
  <si>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</si>
  <si>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</si>
  <si>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</si>
  <si>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</si>
  <si>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</si>
  <si>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</si>
  <si>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</si>
  <si>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</si>
  <si>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</si>
  <si>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</si>
  <si>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</si>
  <si>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</si>
  <si>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</si>
  <si>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</si>
  <si>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</si>
  <si>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</si>
  <si>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</si>
  <si>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</si>
  <si>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</si>
  <si>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</si>
  <si>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</si>
  <si>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</si>
  <si>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</si>
  <si>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</si>
  <si>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</si>
  <si>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</si>
  <si>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</si>
  <si>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</si>
  <si>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</si>
  <si>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</si>
  <si>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</si>
  <si>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</si>
  <si>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</si>
  <si>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</si>
  <si>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</si>
  <si>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</si>
  <si>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</si>
  <si>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</si>
  <si>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</si>
  <si>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</si>
  <si>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</si>
  <si>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</si>
  <si>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</si>
  <si>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</si>
  <si>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</si>
  <si>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</si>
  <si>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</si>
  <si>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</si>
  <si>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</si>
  <si>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</si>
  <si>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</si>
  <si>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</si>
  <si>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</si>
  <si>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</si>
  <si>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</si>
  <si>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</si>
  <si>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</si>
  <si>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</si>
  <si>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</si>
  <si>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</si>
  <si>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</si>
  <si>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</si>
  <si>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</si>
  <si>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</si>
  <si>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</si>
  <si>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</si>
  <si>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</si>
  <si>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</si>
  <si>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</si>
  <si>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</si>
  <si>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</si>
  <si>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</si>
  <si>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</si>
  <si>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</si>
  <si>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</si>
  <si>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</si>
  <si>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</si>
  <si>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</si>
  <si>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</si>
  <si>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</si>
  <si>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</si>
  <si>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</si>
  <si>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</si>
  <si>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</si>
  <si>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</si>
  <si>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</si>
  <si>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</si>
  <si>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</si>
  <si>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</si>
  <si>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</si>
  <si>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</si>
  <si>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</si>
  <si>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</si>
  <si>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</si>
  <si>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</si>
  <si>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</si>
  <si>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</si>
  <si>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</si>
  <si>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</si>
  <si>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</si>
  <si>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</si>
  <si>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</si>
  <si>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</si>
  <si>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</si>
  <si>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</si>
  <si>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</si>
  <si>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</si>
  <si>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</si>
  <si>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</si>
  <si>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</si>
  <si>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</si>
  <si>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</si>
  <si>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</si>
  <si>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</si>
  <si>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</si>
  <si>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</si>
  <si>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</si>
  <si>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</si>
  <si>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</si>
  <si>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</si>
  <si>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</si>
  <si>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</si>
  <si>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</si>
  <si>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</si>
  <si>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</si>
  <si>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</si>
  <si>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</si>
  <si>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</si>
  <si>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</si>
  <si>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</si>
  <si>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</si>
  <si>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</si>
  <si>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</si>
  <si>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</si>
  <si>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</si>
  <si>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</si>
  <si>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</si>
  <si>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</si>
  <si>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</si>
  <si>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</si>
  <si>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</si>
  <si>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</si>
  <si>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</si>
  <si>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</si>
  <si>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</si>
  <si>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</si>
  <si>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</si>
  <si>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</si>
  <si>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</si>
  <si>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</si>
  <si>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</si>
  <si>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</si>
  <si>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</si>
  <si>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</si>
  <si>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</si>
  <si>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</si>
  <si>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</si>
  <si>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</si>
  <si>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</si>
  <si>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</si>
  <si>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</si>
  <si>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</si>
  <si>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</si>
  <si>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</si>
  <si>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</si>
  <si>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</si>
  <si>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</si>
  <si>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</si>
  <si>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</si>
  <si>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</si>
  <si>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</si>
  <si>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</si>
  <si>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</si>
  <si>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</si>
  <si>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</si>
  <si>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</si>
  <si>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</si>
  <si>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</si>
  <si>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</si>
  <si>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</si>
  <si>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</si>
  <si>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</si>
  <si>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</si>
  <si>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</si>
  <si>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</si>
  <si>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</si>
  <si>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</si>
  <si>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</si>
  <si>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</si>
  <si>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</si>
  <si>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</si>
  <si>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</si>
  <si>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</si>
  <si>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</si>
  <si>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</si>
  <si>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</si>
  <si>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</si>
  <si>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</si>
  <si>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</si>
  <si>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</si>
  <si>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</si>
  <si>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</si>
  <si>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</si>
  <si>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</si>
  <si>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</si>
  <si>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</si>
  <si>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</si>
  <si>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</si>
  <si>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</si>
  <si>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</si>
  <si>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</si>
  <si>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</si>
  <si>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</si>
  <si>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</si>
  <si>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</si>
  <si>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</si>
  <si>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</si>
  <si>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</si>
  <si>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</si>
  <si>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</si>
  <si>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</si>
  <si>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</si>
  <si>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</si>
  <si>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</si>
  <si>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</si>
  <si>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</si>
  <si>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</si>
  <si>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</si>
  <si>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</si>
  <si>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</si>
  <si>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</si>
  <si>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</si>
  <si>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</si>
  <si>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</si>
  <si>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</si>
  <si>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</si>
  <si>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</si>
  <si>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</si>
  <si>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</si>
  <si>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</si>
  <si>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</si>
  <si>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</si>
  <si>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</si>
  <si>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</si>
  <si>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</si>
  <si>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</si>
  <si>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</si>
  <si>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</si>
  <si>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</si>
  <si>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</si>
  <si>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</si>
  <si>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</si>
  <si>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</si>
  <si>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</si>
  <si>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</si>
  <si>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</si>
  <si>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</si>
  <si>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</si>
  <si>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</si>
  <si>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</si>
  <si>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</si>
  <si>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</si>
  <si>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</si>
  <si>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</si>
  <si>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</si>
  <si>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</si>
  <si>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</si>
  <si>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</si>
  <si>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</si>
  <si>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</si>
  <si>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</si>
  <si>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</si>
  <si>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</si>
  <si>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</si>
  <si>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</si>
  <si>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</si>
  <si>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</si>
  <si>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</si>
  <si>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</si>
  <si>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</si>
  <si>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</si>
  <si>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</si>
  <si>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</si>
  <si>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</si>
  <si>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</si>
  <si>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</si>
  <si>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</si>
  <si>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</si>
  <si>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</si>
  <si>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</si>
  <si>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</si>
  <si>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</si>
  <si>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</si>
  <si>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</si>
  <si>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</si>
  <si>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</si>
  <si>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</si>
  <si>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</si>
  <si>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</si>
  <si>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</si>
  <si>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</si>
  <si>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</si>
  <si>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</si>
  <si>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</si>
  <si>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</si>
  <si>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</si>
  <si>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</si>
  <si>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</si>
  <si>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</si>
  <si>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</si>
  <si>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</si>
  <si>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</si>
  <si>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</si>
  <si>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</si>
  <si>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</si>
  <si>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</si>
  <si>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</si>
  <si>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</si>
  <si>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</si>
  <si>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</si>
  <si>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</si>
  <si>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</si>
  <si>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</si>
  <si>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</si>
  <si>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</si>
  <si>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</si>
  <si>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</si>
  <si>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</si>
  <si>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</si>
  <si>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</si>
  <si>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</si>
  <si>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</si>
  <si>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</si>
  <si>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</si>
  <si>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</si>
  <si>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</si>
  <si>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</si>
  <si>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</si>
  <si>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</si>
  <si>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</si>
  <si>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</si>
  <si>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</si>
  <si>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</si>
  <si>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</si>
  <si>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</si>
  <si>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</si>
  <si>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</si>
  <si>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</si>
  <si>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</si>
  <si>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</si>
  <si>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</si>
  <si>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</si>
  <si>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</si>
  <si>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</si>
  <si>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</si>
  <si>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</si>
  <si>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</si>
  <si>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</si>
  <si>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</si>
  <si>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</si>
  <si>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</si>
  <si>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</si>
  <si>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</si>
  <si>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</si>
  <si>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</si>
  <si>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</si>
  <si>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</si>
  <si>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</si>
  <si>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</si>
  <si>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</si>
  <si>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</si>
  <si>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</si>
  <si>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</si>
  <si>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</si>
  <si>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</si>
  <si>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</si>
  <si>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</si>
  <si>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</si>
  <si>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</si>
  <si>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</si>
  <si>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</si>
  <si>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</si>
  <si>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</si>
  <si>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</si>
  <si>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</si>
  <si>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</si>
  <si>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</si>
  <si>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</si>
  <si>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</si>
  <si>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</si>
  <si>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</si>
  <si>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</si>
  <si>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</si>
  <si>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</si>
  <si>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</si>
  <si>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</si>
  <si>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</si>
  <si>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</si>
  <si>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</si>
  <si>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</si>
  <si>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</si>
  <si>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</si>
  <si>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</si>
  <si>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</si>
  <si>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</si>
  <si>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</si>
  <si>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</si>
  <si>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</si>
  <si>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</si>
  <si>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</si>
  <si>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</si>
  <si>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</si>
  <si>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</si>
  <si>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</si>
  <si>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</si>
  <si>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</si>
  <si>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</si>
  <si>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</si>
  <si>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</si>
  <si>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</si>
  <si>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</si>
  <si>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</si>
  <si>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</si>
  <si>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</si>
  <si>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</si>
  <si>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</si>
  <si>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</si>
  <si>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</si>
  <si>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</si>
  <si>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</si>
  <si>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</si>
  <si>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</si>
  <si>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</si>
  <si>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</si>
  <si>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</si>
  <si>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</si>
  <si>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</si>
  <si>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</si>
  <si>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</si>
  <si>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</si>
  <si>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</si>
  <si>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</si>
  <si>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</si>
  <si>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</si>
  <si>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</si>
  <si>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</si>
  <si>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</si>
  <si>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</si>
  <si>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</si>
  <si>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</si>
  <si>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</si>
  <si>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</si>
  <si>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</si>
  <si>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</si>
  <si>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</si>
  <si>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</si>
  <si>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</si>
  <si>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</si>
  <si>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</si>
  <si>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</si>
  <si>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</si>
  <si>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</si>
  <si>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</si>
  <si>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</si>
  <si>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</si>
  <si>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</si>
  <si>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</si>
  <si>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</si>
  <si>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</si>
  <si>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</si>
  <si>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</si>
  <si>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</si>
  <si>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</si>
  <si>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</si>
  <si>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</si>
  <si>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</si>
  <si>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</si>
  <si>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</si>
  <si>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</si>
  <si>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</si>
  <si>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</si>
  <si>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</si>
  <si>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</si>
  <si>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</si>
  <si>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</si>
  <si>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</si>
  <si>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</si>
  <si>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</si>
  <si>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</si>
  <si>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</si>
  <si>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</si>
  <si>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</si>
  <si>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</si>
  <si>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</si>
  <si>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</si>
  <si>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</si>
  <si>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</si>
  <si>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</si>
  <si>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</si>
  <si>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</si>
  <si>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</si>
  <si>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</si>
  <si>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</si>
  <si>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</si>
  <si>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</si>
  <si>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</si>
  <si>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</si>
  <si>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</si>
  <si>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</si>
  <si>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</si>
  <si>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</si>
  <si>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</si>
  <si>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</si>
  <si>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</si>
  <si>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</si>
  <si>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</si>
  <si>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</si>
  <si>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</si>
  <si>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</si>
  <si>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</si>
  <si>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</si>
  <si>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</si>
  <si>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</si>
  <si>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</si>
  <si>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</si>
  <si>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</si>
  <si>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</si>
  <si>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</si>
  <si>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</si>
  <si>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</si>
  <si>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</si>
  <si>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</si>
  <si>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</si>
  <si>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</si>
  <si>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</si>
  <si>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</si>
  <si>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</si>
  <si>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</si>
  <si>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</si>
  <si>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</si>
  <si>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</si>
  <si>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</si>
  <si>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</si>
  <si>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</si>
  <si>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</si>
  <si>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</si>
  <si>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</si>
  <si>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</si>
  <si>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</si>
  <si>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</si>
  <si>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</si>
  <si>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</si>
  <si>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</si>
  <si>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</si>
  <si>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</si>
  <si>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</si>
  <si>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</si>
  <si>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</si>
  <si>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</si>
  <si>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</si>
  <si>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</si>
  <si>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</si>
  <si>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</si>
  <si>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</si>
  <si>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</si>
  <si>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</si>
  <si>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</si>
  <si>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</si>
  <si>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</si>
  <si>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</si>
  <si>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</si>
  <si>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</si>
  <si>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</si>
  <si>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</si>
  <si>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</si>
  <si>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</si>
  <si>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</si>
  <si>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</si>
  <si>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</si>
  <si>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</si>
  <si>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</si>
  <si>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</si>
  <si>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</si>
  <si>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</si>
  <si>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</si>
  <si>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</si>
  <si>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</si>
  <si>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</si>
  <si>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</si>
  <si>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</si>
  <si>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</si>
  <si>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</si>
  <si>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</si>
  <si>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</si>
  <si>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</si>
  <si>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</si>
  <si>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</si>
  <si>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</si>
  <si>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</si>
  <si>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</si>
  <si>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</si>
  <si>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</si>
  <si>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</si>
  <si>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</si>
  <si>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</si>
  <si>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</si>
  <si>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</si>
  <si>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</si>
  <si>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</si>
  <si>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</si>
  <si>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</si>
  <si>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</si>
  <si>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</si>
  <si>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</si>
  <si>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</si>
  <si>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</si>
  <si>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</si>
  <si>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</si>
  <si>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</si>
  <si>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</si>
  <si>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</si>
  <si>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</si>
  <si>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</si>
  <si>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</si>
  <si>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</si>
  <si>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</si>
  <si>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</si>
  <si>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</si>
  <si>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</si>
  <si>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</si>
  <si>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</si>
  <si>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</si>
  <si>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</si>
  <si>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</si>
  <si>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</si>
  <si>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</si>
  <si>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</si>
  <si>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</si>
  <si>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</si>
  <si>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</si>
  <si>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</si>
  <si>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</si>
  <si>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</si>
  <si>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</si>
  <si>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</si>
  <si>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</si>
  <si>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</si>
  <si>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</si>
  <si>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</si>
  <si>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</si>
  <si>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</si>
  <si>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</si>
  <si>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</si>
  <si>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</si>
  <si>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</si>
  <si>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</si>
  <si>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</si>
  <si>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</si>
  <si>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</si>
  <si>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</si>
  <si>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</si>
  <si>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</si>
  <si>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</si>
  <si>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</si>
  <si>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</si>
  <si>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</si>
  <si>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</si>
  <si>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</si>
  <si>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</si>
  <si>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</si>
  <si>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</si>
  <si>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</si>
  <si>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</si>
  <si>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</si>
  <si>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</si>
  <si>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</si>
  <si>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</si>
  <si>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</si>
  <si>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</si>
  <si>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</si>
  <si>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</si>
  <si>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</si>
  <si>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</si>
  <si>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</si>
  <si>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</si>
  <si>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</si>
  <si>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</si>
  <si>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</si>
  <si>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</si>
  <si>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</si>
  <si>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</si>
  <si>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</si>
  <si>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</si>
  <si>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</si>
  <si>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</si>
  <si>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</si>
  <si>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</si>
  <si>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</si>
  <si>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</si>
  <si>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</si>
  <si>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</si>
  <si>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</si>
  <si>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</si>
  <si>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</si>
  <si>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</si>
  <si>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</si>
  <si>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</si>
  <si>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</si>
  <si>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</si>
  <si>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</si>
  <si>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</si>
  <si>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</si>
  <si>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</si>
  <si>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</si>
  <si>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</si>
  <si>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</si>
  <si>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</si>
  <si>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</si>
  <si>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</si>
  <si>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</si>
  <si>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</si>
  <si>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</si>
  <si>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</si>
  <si>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</si>
  <si>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</si>
  <si>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</si>
  <si>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</si>
  <si>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</si>
  <si>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</si>
  <si>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</si>
  <si>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</si>
  <si>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</si>
  <si>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</si>
  <si>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</si>
  <si>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</si>
  <si>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</si>
  <si>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</si>
  <si>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</si>
  <si>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</si>
  <si>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</si>
  <si>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</si>
  <si>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</si>
  <si>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</si>
  <si>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</si>
  <si>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</si>
  <si>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</si>
  <si>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</si>
  <si>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</si>
  <si>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</si>
  <si>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</si>
  <si>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</si>
  <si>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</si>
  <si>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</si>
  <si>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</si>
  <si>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</si>
  <si>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</si>
  <si>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</si>
  <si>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</si>
  <si>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</si>
  <si>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</si>
  <si>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</si>
  <si>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</si>
  <si>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</si>
  <si>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</si>
  <si>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</si>
  <si>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</si>
  <si>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</si>
  <si>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</si>
  <si>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</si>
  <si>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</si>
  <si>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</si>
  <si>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</si>
  <si>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</si>
  <si>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</si>
  <si>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</si>
  <si>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</si>
  <si>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</si>
  <si>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</si>
  <si>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</si>
  <si>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</si>
  <si>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</si>
  <si>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</si>
  <si>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</si>
  <si>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</si>
  <si>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</si>
  <si>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</si>
  <si>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</si>
  <si>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</si>
  <si>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</si>
  <si>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</si>
  <si>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</si>
  <si>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</si>
  <si>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</si>
  <si>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</si>
  <si>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</si>
  <si>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</si>
  <si>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</si>
  <si>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</si>
  <si>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</si>
  <si>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</si>
  <si>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</si>
  <si>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</si>
  <si>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</si>
  <si>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</si>
  <si>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</si>
  <si>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</si>
  <si>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</si>
  <si>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</si>
  <si>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</si>
  <si>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</si>
  <si>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</si>
  <si>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</si>
  <si>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</si>
  <si>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</si>
  <si>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</si>
  <si>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</si>
  <si>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</si>
  <si>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</si>
  <si>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</si>
  <si>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</si>
  <si>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</si>
  <si>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</si>
  <si>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</si>
  <si>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</si>
  <si>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</si>
  <si>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</si>
  <si>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</si>
  <si>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</si>
  <si>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</si>
  <si>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</si>
  <si>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</si>
  <si>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</si>
  <si>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</si>
  <si>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</si>
  <si>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</si>
  <si>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</si>
  <si>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</si>
  <si>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</si>
  <si>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</si>
  <si>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</si>
  <si>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</si>
  <si>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</si>
  <si>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</si>
  <si>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</si>
  <si>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</si>
  <si>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</si>
  <si>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</si>
  <si>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</si>
  <si>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</si>
  <si>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</si>
  <si>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</si>
  <si>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</si>
  <si>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</si>
  <si>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</si>
  <si>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</si>
  <si>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</si>
  <si>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</si>
  <si>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</si>
  <si>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</si>
  <si>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</si>
  <si>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</si>
  <si>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</si>
  <si>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</si>
  <si>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</si>
  <si>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</si>
  <si>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</si>
  <si>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</si>
  <si>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</si>
  <si>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</si>
  <si>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</si>
  <si>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</si>
  <si>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</si>
  <si>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</si>
  <si>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</si>
  <si>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</si>
  <si>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</si>
  <si>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</si>
  <si>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</si>
  <si>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</si>
  <si>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</si>
  <si>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</si>
  <si>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</si>
  <si>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</si>
  <si>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</si>
  <si>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</si>
  <si>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</si>
  <si>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</si>
  <si>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</si>
  <si>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</si>
  <si>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</si>
  <si>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</si>
  <si>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</si>
  <si>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</si>
  <si>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</si>
  <si>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</si>
  <si>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</si>
  <si>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</si>
  <si>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</si>
  <si>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</si>
  <si>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</si>
  <si>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</si>
  <si>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</si>
  <si>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</si>
  <si>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</si>
  <si>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</si>
  <si>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</si>
  <si>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</si>
  <si>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</si>
  <si>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</si>
  <si>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</si>
  <si>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</si>
  <si>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</si>
  <si>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</si>
  <si>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</si>
  <si>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</si>
  <si>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</si>
  <si>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</si>
  <si>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</si>
  <si>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</si>
  <si>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</si>
  <si>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</si>
  <si>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</si>
  <si>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</si>
  <si>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</si>
  <si>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</si>
  <si>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</si>
  <si>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</si>
  <si>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</si>
  <si>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</si>
  <si>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</si>
  <si>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</si>
  <si>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</si>
  <si>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</si>
  <si>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</si>
  <si>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</si>
  <si>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</si>
  <si>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</si>
  <si>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</si>
  <si>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</si>
  <si>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</si>
  <si>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</si>
  <si>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</si>
  <si>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</si>
  <si>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</si>
  <si>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</si>
  <si>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</si>
  <si>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</si>
  <si>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</si>
  <si>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</si>
  <si>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</si>
  <si>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</si>
  <si>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</si>
  <si>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</si>
  <si>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</si>
  <si>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</si>
  <si>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</si>
  <si>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</si>
  <si>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</si>
  <si>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</si>
  <si>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</si>
  <si>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</si>
  <si>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</si>
  <si>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</si>
  <si>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</si>
  <si>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</si>
  <si>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</si>
  <si>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</si>
  <si>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</si>
  <si>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</si>
  <si>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</si>
  <si>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</si>
  <si>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</si>
  <si>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</si>
  <si>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</si>
  <si>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</si>
  <si>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</si>
  <si>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</si>
  <si>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</si>
  <si>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</si>
  <si>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</si>
  <si>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</si>
  <si>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</si>
  <si>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</si>
  <si>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</si>
  <si>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</si>
  <si>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</si>
  <si>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</si>
  <si>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</si>
  <si>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</si>
  <si>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</si>
  <si>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</si>
  <si>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</si>
  <si>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</si>
  <si>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</si>
  <si>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</si>
  <si>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</si>
  <si>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</si>
  <si>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</si>
  <si>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</si>
  <si>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</si>
  <si>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</si>
  <si>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</si>
  <si>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</si>
  <si>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</si>
  <si>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</si>
  <si>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</si>
  <si>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</si>
  <si>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</si>
  <si>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</si>
  <si>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</si>
  <si>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</si>
  <si>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</si>
  <si>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</si>
  <si>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</si>
  <si>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</si>
  <si>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</si>
  <si>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</si>
  <si>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</si>
  <si>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</si>
  <si>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</si>
  <si>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</si>
  <si>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</si>
  <si>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</si>
  <si>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</si>
  <si>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</si>
  <si>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</si>
  <si>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</si>
  <si>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</si>
  <si>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</si>
  <si>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</si>
  <si>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</si>
  <si>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</si>
  <si>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</si>
  <si>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</si>
  <si>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</si>
  <si>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</si>
  <si>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</si>
  <si>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</si>
  <si>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</si>
  <si>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</si>
  <si>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</si>
  <si>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</si>
  <si>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</si>
  <si>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</si>
  <si>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</si>
  <si>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</si>
  <si>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</si>
  <si>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</si>
  <si>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</si>
  <si>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</si>
  <si>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</si>
  <si>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</si>
  <si>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</si>
  <si>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</si>
  <si>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</si>
  <si>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</si>
  <si>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</si>
  <si>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</si>
  <si>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</si>
  <si>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</si>
  <si>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</si>
  <si>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</si>
  <si>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</si>
  <si>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</si>
  <si>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</si>
  <si>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</si>
  <si>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</si>
  <si>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</si>
  <si>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</si>
  <si>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</si>
  <si>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</si>
  <si>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</si>
  <si>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</si>
  <si>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</si>
  <si>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</si>
  <si>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</si>
  <si>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</si>
  <si>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</si>
  <si>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</si>
  <si>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</si>
  <si>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</si>
  <si>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</si>
  <si>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</si>
  <si>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</si>
  <si>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</si>
  <si>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</si>
  <si>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</si>
  <si>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</si>
  <si>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</si>
  <si>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</si>
  <si>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</si>
  <si>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</si>
  <si>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</si>
  <si>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</si>
  <si>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</si>
  <si>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</si>
  <si>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</si>
  <si>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</si>
  <si>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</si>
  <si>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</si>
  <si>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</si>
  <si>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</si>
  <si>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</si>
  <si>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</si>
  <si>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</si>
  <si>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</si>
  <si>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</si>
  <si>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</si>
  <si>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</si>
  <si>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</si>
  <si>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</si>
  <si>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</si>
  <si>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</si>
  <si>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</si>
  <si>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</si>
  <si>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</si>
  <si>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</si>
  <si>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</si>
  <si>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</si>
  <si>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</si>
  <si>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</si>
  <si>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</si>
  <si>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</si>
  <si>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</si>
  <si>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</si>
  <si>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</si>
  <si>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</si>
  <si>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</si>
  <si>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</si>
  <si>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</si>
  <si>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</si>
  <si>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</si>
  <si>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</si>
  <si>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</si>
  <si>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</si>
  <si>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</si>
  <si>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</si>
  <si>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</si>
  <si>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</si>
  <si>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</si>
  <si>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</si>
  <si>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</si>
  <si>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</si>
  <si>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</si>
  <si>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</si>
  <si>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</si>
  <si>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</si>
  <si>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</si>
  <si>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</si>
  <si>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</si>
  <si>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</si>
  <si>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</si>
  <si>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</si>
  <si>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</si>
  <si>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</si>
  <si>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</si>
  <si>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</si>
  <si>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</si>
  <si>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</si>
  <si>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</si>
  <si>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</si>
  <si>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</si>
  <si>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</si>
  <si>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</si>
  <si>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</si>
  <si>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</si>
  <si>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</si>
  <si>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</si>
  <si>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</si>
  <si>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</si>
  <si>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</si>
  <si>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</si>
  <si>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</si>
  <si>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</si>
  <si>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</si>
  <si>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</si>
  <si>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</si>
  <si>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</si>
  <si>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</si>
  <si>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</si>
  <si>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</si>
  <si>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</si>
  <si>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</si>
  <si>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</si>
  <si>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</si>
  <si>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</si>
  <si>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</si>
  <si>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</si>
  <si>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</si>
  <si>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</si>
  <si>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</si>
  <si>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</si>
  <si>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</si>
  <si>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</si>
  <si>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</si>
  <si>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</si>
  <si>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</si>
  <si>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</si>
  <si>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</si>
  <si>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</si>
  <si>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</si>
  <si>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</si>
  <si>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</si>
  <si>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</si>
  <si>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</si>
  <si>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</si>
  <si>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</si>
  <si>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</si>
  <si>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</si>
  <si>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</si>
  <si>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</si>
  <si>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</si>
  <si>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</si>
  <si>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</si>
  <si>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</si>
  <si>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</si>
  <si>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</si>
  <si>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</si>
  <si>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</si>
  <si>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</si>
  <si>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</si>
  <si>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</si>
  <si>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</si>
  <si>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</si>
  <si>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</si>
  <si>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</si>
  <si>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</si>
  <si>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</si>
  <si>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</si>
  <si>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</si>
  <si>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</si>
  <si>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</si>
  <si>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</si>
  <si>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</si>
  <si>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</si>
  <si>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</si>
  <si>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</si>
  <si>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</si>
  <si>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</si>
  <si>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</si>
  <si>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</si>
  <si>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</si>
  <si>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</si>
  <si>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</si>
  <si>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</si>
  <si>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</si>
  <si>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</si>
  <si>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</si>
  <si>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</si>
  <si>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</si>
  <si>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</si>
  <si>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</si>
  <si>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</si>
  <si>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</si>
  <si>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</si>
  <si>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</si>
  <si>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</si>
  <si>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</si>
  <si>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</si>
  <si>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</si>
  <si>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</si>
  <si>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</si>
  <si>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</si>
  <si>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</si>
  <si>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</si>
  <si>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</si>
  <si>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</si>
  <si>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</si>
  <si>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</si>
  <si>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</si>
  <si>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</si>
  <si>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</si>
  <si>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</si>
  <si>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</si>
  <si>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</si>
  <si>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</si>
  <si>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</si>
  <si>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</si>
  <si>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</si>
  <si>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</si>
  <si>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</si>
  <si>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</si>
  <si>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</si>
  <si>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</si>
  <si>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</si>
  <si>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</si>
  <si>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</si>
  <si>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</si>
  <si>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</si>
  <si>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</si>
  <si>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</si>
  <si>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</si>
  <si>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</si>
  <si>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</si>
  <si>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</si>
  <si>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</si>
  <si>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</si>
  <si>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</si>
  <si>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</si>
  <si>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</si>
  <si>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</si>
  <si>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</si>
  <si>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</si>
  <si>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</si>
  <si>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</si>
  <si>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</si>
  <si>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</si>
  <si>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</si>
  <si>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</si>
  <si>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</si>
  <si>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</si>
  <si>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</si>
  <si>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</si>
  <si>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</si>
  <si>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</si>
  <si>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</si>
  <si>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</si>
  <si>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</si>
  <si>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</si>
  <si>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</si>
  <si>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</si>
  <si>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</si>
  <si>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</si>
  <si>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</si>
  <si>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</si>
  <si>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</si>
  <si>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</si>
  <si>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</si>
  <si>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</si>
  <si>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</si>
  <si>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</si>
  <si>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</si>
  <si>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</si>
  <si>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</si>
  <si>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</si>
  <si>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</si>
  <si>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</si>
  <si>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</si>
  <si>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</si>
  <si>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</si>
  <si>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</si>
  <si>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</si>
  <si>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</si>
  <si>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</si>
  <si>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</si>
  <si>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</si>
  <si>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</si>
  <si>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</si>
  <si>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</si>
  <si>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</si>
  <si>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</si>
  <si>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</si>
  <si>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</si>
  <si>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</si>
  <si>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</si>
  <si>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</si>
  <si>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</si>
  <si>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</si>
  <si>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</si>
  <si>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</si>
  <si>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</si>
  <si>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</si>
  <si>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</si>
  <si>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</si>
  <si>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</si>
  <si>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</si>
  <si>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</si>
  <si>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</si>
  <si>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</si>
  <si>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</si>
  <si>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</si>
  <si>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</si>
  <si>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</si>
  <si>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</si>
  <si>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</si>
  <si>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</si>
  <si>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</si>
  <si>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</si>
  <si>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</si>
  <si>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</si>
  <si>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</si>
  <si>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</si>
  <si>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</si>
  <si>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</si>
  <si>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</si>
  <si>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</si>
  <si>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</si>
  <si>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</si>
  <si>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</si>
  <si>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</si>
  <si>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</si>
  <si>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</si>
  <si>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</si>
  <si>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</si>
  <si>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</si>
  <si>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</si>
  <si>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</si>
  <si>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</si>
  <si>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</si>
  <si>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</si>
  <si>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</si>
  <si>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</si>
  <si>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</si>
  <si>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</si>
  <si>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</si>
  <si>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</si>
  <si>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</si>
  <si>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</si>
  <si>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</si>
  <si>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</si>
  <si>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</si>
  <si>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</si>
  <si>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</si>
  <si>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</si>
  <si>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</si>
  <si>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</si>
  <si>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</si>
  <si>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</si>
  <si>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</si>
  <si>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</si>
  <si>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</si>
  <si>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</si>
  <si>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</si>
  <si>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</si>
  <si>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</si>
  <si>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</si>
  <si>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</si>
  <si>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</si>
  <si>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</si>
  <si>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</si>
  <si>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</si>
  <si>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</si>
  <si>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</si>
  <si>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</si>
  <si>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</si>
  <si>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</si>
  <si>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</si>
  <si>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</si>
  <si>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</si>
  <si>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</si>
  <si>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</si>
  <si>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</si>
  <si>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</si>
  <si>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</si>
  <si>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</si>
  <si>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</si>
  <si>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</si>
  <si>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</si>
  <si>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</si>
  <si>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</si>
  <si>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</si>
  <si>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</si>
  <si>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</si>
  <si>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</si>
  <si>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</si>
  <si>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</si>
  <si>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</si>
  <si>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</si>
  <si>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</si>
  <si>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</si>
  <si>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</si>
  <si>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</si>
  <si>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</si>
  <si>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</si>
  <si>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</si>
  <si>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</si>
  <si>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</si>
  <si>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</si>
  <si>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</si>
  <si>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</si>
  <si>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</si>
  <si>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</si>
  <si>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</si>
  <si>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</si>
  <si>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</si>
  <si>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</si>
  <si>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</si>
  <si>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</si>
  <si>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</si>
  <si>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</si>
  <si>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</si>
  <si>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</si>
  <si>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</si>
  <si>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</si>
  <si>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</si>
  <si>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</si>
  <si>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</si>
  <si>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</si>
  <si>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</si>
  <si>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</si>
  <si>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</si>
  <si>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</si>
  <si>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</si>
  <si>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</si>
  <si>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</si>
  <si>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</si>
  <si>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</si>
  <si>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</si>
  <si>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</si>
  <si>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</si>
  <si>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</si>
  <si>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</si>
  <si>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</si>
  <si>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</si>
  <si>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</si>
  <si>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</si>
  <si>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</si>
  <si>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</si>
  <si>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</si>
  <si>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</si>
  <si>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</si>
  <si>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</si>
  <si>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</si>
  <si>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</si>
  <si>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</si>
  <si>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</si>
  <si>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</si>
  <si>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</si>
  <si>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</si>
  <si>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</si>
  <si>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</si>
  <si>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</si>
  <si>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</si>
  <si>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</si>
  <si>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</si>
  <si>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</si>
  <si>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</si>
  <si>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</si>
  <si>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</si>
  <si>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</si>
  <si>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</si>
  <si>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</si>
  <si>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</si>
  <si>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</si>
  <si>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</si>
  <si>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</si>
  <si>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</si>
  <si>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</si>
  <si>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</si>
  <si>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</si>
  <si>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</si>
  <si>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</si>
  <si>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</si>
  <si>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</si>
  <si>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</si>
  <si>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</si>
  <si>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</si>
  <si>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</si>
  <si>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</si>
  <si>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</si>
  <si>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</si>
  <si>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</si>
  <si>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</si>
  <si>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</si>
  <si>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</si>
  <si>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</si>
  <si>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</si>
  <si>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</si>
  <si>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</si>
  <si>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</si>
  <si>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</si>
  <si>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</si>
  <si>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</si>
  <si>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</si>
  <si>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</si>
  <si>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</si>
  <si>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</si>
  <si>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</si>
  <si>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</si>
  <si>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</si>
  <si>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</si>
  <si>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</si>
  <si>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</si>
  <si>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</si>
  <si>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</si>
  <si>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</si>
  <si>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</si>
  <si>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</si>
  <si>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</si>
  <si>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</si>
  <si>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</si>
  <si>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</si>
  <si>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</si>
  <si>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</si>
  <si>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</si>
  <si>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</si>
  <si>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</si>
  <si>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</si>
  <si>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</si>
  <si>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</si>
  <si>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</si>
  <si>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</si>
  <si>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</si>
  <si>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</si>
  <si>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</si>
  <si>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</si>
  <si>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</si>
  <si>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</si>
  <si>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</si>
  <si>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</si>
  <si>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</si>
  <si>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</si>
  <si>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</si>
  <si>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</si>
  <si>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</si>
  <si>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</si>
  <si>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</si>
  <si>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</si>
  <si>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</si>
  <si>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</si>
  <si>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</si>
  <si>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</si>
  <si>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</si>
  <si>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</si>
  <si>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</si>
  <si>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</si>
  <si>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</si>
  <si>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</si>
  <si>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</si>
  <si>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</si>
  <si>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</si>
  <si>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</si>
  <si>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</si>
  <si>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</si>
  <si>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</si>
  <si>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</si>
  <si>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</si>
  <si>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</si>
  <si>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</si>
  <si>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</si>
  <si>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</si>
  <si>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</si>
  <si>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</si>
  <si>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</si>
  <si>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</si>
  <si>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</si>
  <si>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</si>
  <si>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</si>
  <si>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</si>
  <si>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</si>
  <si>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</si>
  <si>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</si>
  <si>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</si>
  <si>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</si>
  <si>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</si>
  <si>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</si>
  <si>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</si>
  <si>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</si>
  <si>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</si>
  <si>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</si>
  <si>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</si>
  <si>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</si>
  <si>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</si>
  <si>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</si>
  <si>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</si>
  <si>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</si>
  <si>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</si>
  <si>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</si>
  <si>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</si>
  <si>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</si>
  <si>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</si>
  <si>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</si>
  <si>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</si>
  <si>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</si>
  <si>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</si>
  <si>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</si>
  <si>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</si>
  <si>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</si>
  <si>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</si>
  <si>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</si>
  <si>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</si>
  <si>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</si>
  <si>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</si>
  <si>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</si>
  <si>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</si>
  <si>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</si>
  <si>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</si>
  <si>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</si>
  <si>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</si>
  <si>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</si>
  <si>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</si>
  <si>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</si>
  <si>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</si>
  <si>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</si>
  <si>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</si>
  <si>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</si>
  <si>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</si>
  <si>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</si>
  <si>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</si>
  <si>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</si>
  <si>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</si>
  <si>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</si>
  <si>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</si>
  <si>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</si>
  <si>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</si>
  <si>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</si>
  <si>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</si>
  <si>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</si>
  <si>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</si>
  <si>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</si>
  <si>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</si>
  <si>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</si>
  <si>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</si>
  <si>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</si>
  <si>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</si>
  <si>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</si>
  <si>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</si>
  <si>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</si>
  <si>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</si>
  <si>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</si>
  <si>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</si>
  <si>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</si>
  <si>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</si>
  <si>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</si>
  <si>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</si>
  <si>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</si>
  <si>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</si>
  <si>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</si>
  <si>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</si>
  <si>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</si>
  <si>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</si>
  <si>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</si>
  <si>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</si>
  <si>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</si>
  <si>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</si>
  <si>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</si>
  <si>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</si>
  <si>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</si>
  <si>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</si>
  <si>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</si>
  <si>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</si>
  <si>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</si>
  <si>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</si>
  <si>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</si>
  <si>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</si>
  <si>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</si>
  <si>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</si>
  <si>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</si>
  <si>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</si>
  <si>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</si>
  <si>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</si>
  <si>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</si>
  <si>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</si>
  <si>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</si>
  <si>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</si>
  <si>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</si>
  <si>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</si>
  <si>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</si>
  <si>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</si>
  <si>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</si>
  <si>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</si>
  <si>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</si>
  <si>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</si>
  <si>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</si>
  <si>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</si>
  <si>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</si>
  <si>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</si>
  <si>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</si>
  <si>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</si>
  <si>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</si>
  <si>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</si>
  <si>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</si>
  <si>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</si>
  <si>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</si>
  <si>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</si>
  <si>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</si>
  <si>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</si>
  <si>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</si>
  <si>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</si>
  <si>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</si>
  <si>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</si>
  <si>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</si>
  <si>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</si>
  <si>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</si>
  <si>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</si>
  <si>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</si>
  <si>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</si>
  <si>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</si>
  <si>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</si>
  <si>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</si>
  <si>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</si>
  <si>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</si>
  <si>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</si>
  <si>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</si>
  <si>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</si>
  <si>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</si>
  <si>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</si>
  <si>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</si>
  <si>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</si>
  <si>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</si>
  <si>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</si>
  <si>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</si>
  <si>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</si>
  <si>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</si>
  <si>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</si>
  <si>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</si>
  <si>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</si>
  <si>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</si>
  <si>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</si>
  <si>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</si>
  <si>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</si>
  <si>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</si>
  <si>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</si>
  <si>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</si>
  <si>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</si>
  <si>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</si>
  <si>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</si>
  <si>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</si>
  <si>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</si>
  <si>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</si>
  <si>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</si>
  <si>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</si>
  <si>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</si>
  <si>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</si>
  <si>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</si>
  <si>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</si>
  <si>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</si>
  <si>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</si>
  <si>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</si>
  <si>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</si>
  <si>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</si>
  <si>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</si>
  <si>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</si>
  <si>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</si>
  <si>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</si>
  <si>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</si>
  <si>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</si>
  <si>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</si>
  <si>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</si>
  <si>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</si>
  <si>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</si>
  <si>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</si>
  <si>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</si>
  <si>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</si>
  <si>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</si>
  <si>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</si>
  <si>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</si>
  <si>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</si>
  <si>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</si>
  <si>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</si>
  <si>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</si>
  <si>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</si>
  <si>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</si>
  <si>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</si>
  <si>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</si>
  <si>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</si>
  <si>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</si>
  <si>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</si>
  <si>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</si>
  <si>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</si>
  <si>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</si>
  <si>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</si>
  <si>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</si>
  <si>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</si>
  <si>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</si>
  <si>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</si>
  <si>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</si>
  <si>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</si>
  <si>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</si>
  <si>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</si>
  <si>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</si>
  <si>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</si>
  <si>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</si>
  <si>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</si>
  <si>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</si>
  <si>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</si>
  <si>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</si>
  <si>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</si>
  <si>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</si>
  <si>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</si>
  <si>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</si>
  <si>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</si>
  <si>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</si>
  <si>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</si>
  <si>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</si>
  <si>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</si>
  <si>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</si>
  <si>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</si>
  <si>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</si>
  <si>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</si>
  <si>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</si>
  <si>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</si>
  <si>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</si>
  <si>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</si>
  <si>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</si>
  <si>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</si>
  <si>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</si>
  <si>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</si>
  <si>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</si>
  <si>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</si>
  <si>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</si>
  <si>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</si>
  <si>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</si>
  <si>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</si>
  <si>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</si>
  <si>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</si>
  <si>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</si>
  <si>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</si>
  <si>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</si>
  <si>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</si>
  <si>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</si>
  <si>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</si>
  <si>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</si>
  <si>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</si>
  <si>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</si>
  <si>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</si>
  <si>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</si>
  <si>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</si>
  <si>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</si>
  <si>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</si>
  <si>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</si>
  <si>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</si>
  <si>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</si>
  <si>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</si>
  <si>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</si>
  <si>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</si>
  <si>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</si>
  <si>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</si>
  <si>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</si>
  <si>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</si>
  <si>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</si>
  <si>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</si>
  <si>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</si>
  <si>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</si>
  <si>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</si>
  <si>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</si>
  <si>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</si>
  <si>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</si>
  <si>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</si>
  <si>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</si>
  <si>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</si>
  <si>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</si>
  <si>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</si>
  <si>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</si>
  <si>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</si>
  <si>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</si>
  <si>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</si>
  <si>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</si>
  <si>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</si>
  <si>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</si>
  <si>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</si>
  <si>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</si>
  <si>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</si>
  <si>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</si>
  <si>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</si>
  <si>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</si>
  <si>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</si>
  <si>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</si>
  <si>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</si>
  <si>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</si>
  <si>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</si>
  <si>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</si>
  <si>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</si>
  <si>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</si>
  <si>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</si>
  <si>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</si>
  <si>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</si>
  <si>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</si>
  <si>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</si>
  <si>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</si>
  <si>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</si>
  <si>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</si>
  <si>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</si>
  <si>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</si>
  <si>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</si>
  <si>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</si>
  <si>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</si>
  <si>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</si>
  <si>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</si>
  <si>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</si>
  <si>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</si>
  <si>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</si>
  <si>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</si>
  <si>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</si>
  <si>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</si>
  <si>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</si>
  <si>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</si>
  <si>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</si>
  <si>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</si>
  <si>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</si>
  <si>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</si>
  <si>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</si>
  <si>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</si>
  <si>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</si>
  <si>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</si>
  <si>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</si>
  <si>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</si>
  <si>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</si>
  <si>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</si>
  <si>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</si>
  <si>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</si>
  <si>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</si>
  <si>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</si>
  <si>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</si>
  <si>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</si>
  <si>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</si>
  <si>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</si>
  <si>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</si>
  <si>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</si>
  <si>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</si>
  <si>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</si>
  <si>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</si>
  <si>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</si>
  <si>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</si>
  <si>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</si>
  <si>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</si>
  <si>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</si>
  <si>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</si>
  <si>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</si>
  <si>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</si>
  <si>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</si>
  <si>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</si>
  <si>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</si>
  <si>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</si>
  <si>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</si>
  <si>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</si>
  <si>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</si>
  <si>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</si>
  <si>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</si>
  <si>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</si>
  <si>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</si>
  <si>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</si>
  <si>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</si>
  <si>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</si>
  <si>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</si>
  <si>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</si>
  <si>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</si>
  <si>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</si>
  <si>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</si>
  <si>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</si>
  <si>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</si>
  <si>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</si>
  <si>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</si>
  <si>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</si>
  <si>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</si>
  <si>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</si>
  <si>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</si>
  <si>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</si>
  <si>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</si>
  <si>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</si>
  <si>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</si>
  <si>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</si>
  <si>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</si>
  <si>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</si>
  <si>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</si>
  <si>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</si>
  <si>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</si>
  <si>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</si>
  <si>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</si>
  <si>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</si>
  <si>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</si>
  <si>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</si>
  <si>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</si>
  <si>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</si>
  <si>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</si>
  <si>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</si>
  <si>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</si>
  <si>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</si>
  <si>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</si>
  <si>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</si>
  <si>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</si>
  <si>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</si>
  <si>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</si>
  <si>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</si>
  <si>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</si>
  <si>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</si>
  <si>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</si>
  <si>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</si>
  <si>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</si>
  <si>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</si>
  <si>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</si>
  <si>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</si>
  <si>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</si>
  <si>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</si>
  <si>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</si>
  <si>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</si>
  <si>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</si>
  <si>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</si>
  <si>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</si>
  <si>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</si>
  <si>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</si>
  <si>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</si>
  <si>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</si>
  <si>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</si>
  <si>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</si>
  <si>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</si>
  <si>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</si>
  <si>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</si>
  <si>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</si>
  <si>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</si>
  <si>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</si>
  <si>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</si>
  <si>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</si>
  <si>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</si>
  <si>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</si>
  <si>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</si>
  <si>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</si>
  <si>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</si>
  <si>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</si>
  <si>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</si>
  <si>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</si>
  <si>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</si>
  <si>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</si>
  <si>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</si>
  <si>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</si>
  <si>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</si>
  <si>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</si>
  <si>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</si>
  <si>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</si>
  <si>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</si>
  <si>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</si>
  <si>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</si>
  <si>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</si>
  <si>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</si>
  <si>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</si>
  <si>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</si>
  <si>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</si>
  <si>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</si>
  <si>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</si>
  <si>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</si>
  <si>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</si>
  <si>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</si>
  <si>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</si>
  <si>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</si>
  <si>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</si>
  <si>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</si>
  <si>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</si>
  <si>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</si>
  <si>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</si>
  <si>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</si>
  <si>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</si>
  <si>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</si>
  <si>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</si>
  <si>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</si>
  <si>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</si>
  <si>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</si>
  <si>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</si>
  <si>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</si>
  <si>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</si>
  <si>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</si>
  <si>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</si>
  <si>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</si>
  <si>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</si>
  <si>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</si>
  <si>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</si>
  <si>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</si>
  <si>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</si>
  <si>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</si>
  <si>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</si>
  <si>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</si>
  <si>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</si>
  <si>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</si>
  <si>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</si>
  <si>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</si>
  <si>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</si>
  <si>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</si>
  <si>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</si>
  <si>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</si>
  <si>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</si>
  <si>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</si>
  <si>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</si>
  <si>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</si>
  <si>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</si>
  <si>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</si>
  <si>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</si>
  <si>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</si>
  <si>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</si>
  <si>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</si>
  <si>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</si>
  <si>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</si>
  <si>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</si>
  <si>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</si>
  <si>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</si>
  <si>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</si>
  <si>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</si>
  <si>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</si>
  <si>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</si>
  <si>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</si>
  <si>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</si>
  <si>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</si>
  <si>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</si>
  <si>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</si>
  <si>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</si>
  <si>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</si>
  <si>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</si>
  <si>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</si>
  <si>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</si>
  <si>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</si>
  <si>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</si>
  <si>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</si>
  <si>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</si>
  <si>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</si>
  <si>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</si>
  <si>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</si>
  <si>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</si>
  <si>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</si>
  <si>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</si>
  <si>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</si>
  <si>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</si>
  <si>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</si>
  <si>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</si>
  <si>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</si>
  <si>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</si>
  <si>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</si>
  <si>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</si>
  <si>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</si>
  <si>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</si>
  <si>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</si>
  <si>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</si>
  <si>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</si>
  <si>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</si>
  <si>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</si>
  <si>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</si>
  <si>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</si>
  <si>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</si>
  <si>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</si>
  <si>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</si>
  <si>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</si>
  <si>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</si>
  <si>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</si>
  <si>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</si>
  <si>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</si>
  <si>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</si>
  <si>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</si>
  <si>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</si>
  <si>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</si>
  <si>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</si>
  <si>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</si>
  <si>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</si>
  <si>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</si>
  <si>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</si>
  <si>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</si>
  <si>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</si>
  <si>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</si>
  <si>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</si>
  <si>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</si>
  <si>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</si>
  <si>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</si>
  <si>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</si>
  <si>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</si>
  <si>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</si>
  <si>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</si>
  <si>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</si>
  <si>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</si>
  <si>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</si>
  <si>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</si>
  <si>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</si>
  <si>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</si>
  <si>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</si>
  <si>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</si>
  <si>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</si>
  <si>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</si>
  <si>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</si>
  <si>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</si>
  <si>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</si>
  <si>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</si>
  <si>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</si>
  <si>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</si>
  <si>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</si>
  <si>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</si>
  <si>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</si>
  <si>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</si>
  <si>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</si>
  <si>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</si>
  <si>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</si>
  <si>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</si>
  <si>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</si>
  <si>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</si>
  <si>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</si>
  <si>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</si>
  <si>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</si>
  <si>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</si>
  <si>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</si>
  <si>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</si>
  <si>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</si>
  <si>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</si>
  <si>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</si>
  <si>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</si>
  <si>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</si>
  <si>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</si>
  <si>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</si>
  <si>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</si>
  <si>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</si>
  <si>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</si>
  <si>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</si>
  <si>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</si>
  <si>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</si>
  <si>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</si>
  <si>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</si>
  <si>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</si>
  <si>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</si>
  <si>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</si>
  <si>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</si>
  <si>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</si>
  <si>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</si>
  <si>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</si>
  <si>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</si>
  <si>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</si>
  <si>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</si>
  <si>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</si>
  <si>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</si>
  <si>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</si>
  <si>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</si>
  <si>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</si>
  <si>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</si>
  <si>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</si>
  <si>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</si>
  <si>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</si>
  <si>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</si>
  <si>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</si>
  <si>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</si>
  <si>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</si>
  <si>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</si>
  <si>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</si>
  <si>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</si>
  <si>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</si>
  <si>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</si>
  <si>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</si>
  <si>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</si>
  <si>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</si>
  <si>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</si>
  <si>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</si>
  <si>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</si>
  <si>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</si>
  <si>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</si>
  <si>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</si>
  <si>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</si>
  <si>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</si>
  <si>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</si>
  <si>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</si>
  <si>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</si>
  <si>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</si>
  <si>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</si>
  <si>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</si>
  <si>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</si>
  <si>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</si>
  <si>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</si>
  <si>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</si>
  <si>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</si>
  <si>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</si>
  <si>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</si>
  <si>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</si>
  <si>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</si>
  <si>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</si>
  <si>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</si>
  <si>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</si>
  <si>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</si>
  <si>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</si>
  <si>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</si>
  <si>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</si>
  <si>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</si>
  <si>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</si>
  <si>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</si>
  <si>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</si>
  <si>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</si>
  <si>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</si>
  <si>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</si>
  <si>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</si>
  <si>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</si>
  <si>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</si>
  <si>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</si>
  <si>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</si>
  <si>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</si>
  <si>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</si>
  <si>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</si>
  <si>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</si>
  <si>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</si>
  <si>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</si>
  <si>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</si>
  <si>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</si>
  <si>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</si>
  <si>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</si>
  <si>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</si>
  <si>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</si>
  <si>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</si>
  <si>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</si>
  <si>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</si>
  <si>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</si>
  <si>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</si>
  <si>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</si>
  <si>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</si>
  <si>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</si>
  <si>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</si>
  <si>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</si>
  <si>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</si>
  <si>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</si>
  <si>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</si>
  <si>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</si>
  <si>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</si>
  <si>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</si>
  <si>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</si>
  <si>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</si>
  <si>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</si>
  <si>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</si>
  <si>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</si>
  <si>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</si>
  <si>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</si>
  <si>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</si>
  <si>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</si>
  <si>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</si>
  <si>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</si>
  <si>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</si>
  <si>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</si>
  <si>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</si>
  <si>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</si>
  <si>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</si>
  <si>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</si>
  <si>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</si>
  <si>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</si>
  <si>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</si>
  <si>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</si>
  <si>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</si>
  <si>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</si>
  <si>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</si>
  <si>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</si>
  <si>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</si>
  <si>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</si>
  <si>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</si>
  <si>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</si>
  <si>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</si>
  <si>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</si>
  <si>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</si>
  <si>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</si>
  <si>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</si>
  <si>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</si>
  <si>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</si>
  <si>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</si>
  <si>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</si>
  <si>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</si>
  <si>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</si>
  <si>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</si>
  <si>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</si>
  <si>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</si>
  <si>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</si>
  <si>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</si>
  <si>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</si>
  <si>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</si>
  <si>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</si>
  <si>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</si>
  <si>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</si>
  <si>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</si>
  <si>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</si>
  <si>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</si>
  <si>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</si>
  <si>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</si>
  <si>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</si>
  <si>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</si>
  <si>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</si>
  <si>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</si>
  <si>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</si>
  <si>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</si>
  <si>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</si>
  <si>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</si>
  <si>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</si>
  <si>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</si>
  <si>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</si>
  <si>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</si>
  <si>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</si>
  <si>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</si>
  <si>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</si>
  <si>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</si>
  <si>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</si>
  <si>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</si>
  <si>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</si>
  <si>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</si>
  <si>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</si>
  <si>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</si>
  <si>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</si>
  <si>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</si>
  <si>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</si>
  <si>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</si>
  <si>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</si>
  <si>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</si>
  <si>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</si>
  <si>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</si>
  <si>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</si>
  <si>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</si>
  <si>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</si>
  <si>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</si>
  <si>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</si>
  <si>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</si>
  <si>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</si>
  <si>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</si>
  <si>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</si>
  <si>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</si>
  <si>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</si>
  <si>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</si>
  <si>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</si>
  <si>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</si>
  <si>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</si>
  <si>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</si>
  <si>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</si>
  <si>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</si>
  <si>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</si>
  <si>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</si>
  <si>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</si>
  <si>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</si>
  <si>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</si>
  <si>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</si>
  <si>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</si>
  <si>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</si>
  <si>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</si>
  <si>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</si>
  <si>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</si>
  <si>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</si>
  <si>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</si>
  <si>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</si>
  <si>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</si>
  <si>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</si>
  <si>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</si>
  <si>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</si>
  <si>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</si>
  <si>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</si>
  <si>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</si>
  <si>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</si>
  <si>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</si>
  <si>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</si>
  <si>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</si>
  <si>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</si>
  <si>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</si>
  <si>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</si>
  <si>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</si>
  <si>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</si>
  <si>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</si>
  <si>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</si>
  <si>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</si>
  <si>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</si>
  <si>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</si>
  <si>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</si>
  <si>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</si>
  <si>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</si>
  <si>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</si>
  <si>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</si>
  <si>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</si>
  <si>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</si>
  <si>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</si>
  <si>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</si>
  <si>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</si>
  <si>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</si>
  <si>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</si>
  <si>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</si>
  <si>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</si>
  <si>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</si>
  <si>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</si>
  <si>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</si>
  <si>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</si>
  <si>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</si>
  <si>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</si>
  <si>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</si>
  <si>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</si>
  <si>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</si>
  <si>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</si>
  <si>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</si>
  <si>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</si>
  <si>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</si>
  <si>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</si>
  <si>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</si>
  <si>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</si>
  <si>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</si>
  <si>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</si>
  <si>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</si>
  <si>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</si>
  <si>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</si>
  <si>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</si>
  <si>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</si>
  <si>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</si>
  <si>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</si>
  <si>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</si>
  <si>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</si>
  <si>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</si>
  <si>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</si>
  <si>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</si>
  <si>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</si>
  <si>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</si>
  <si>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</si>
  <si>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</si>
  <si>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</si>
  <si>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</si>
  <si>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</si>
  <si>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</si>
  <si>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</si>
  <si>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</si>
  <si>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</si>
  <si>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</si>
  <si>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</si>
  <si>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</si>
  <si>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</si>
  <si>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</si>
  <si>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</si>
  <si>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</si>
  <si>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</si>
  <si>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</si>
  <si>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</si>
  <si>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</si>
  <si>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</si>
  <si>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</si>
  <si>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</si>
  <si>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</si>
  <si>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</si>
  <si>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</si>
  <si>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</si>
  <si>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</si>
  <si>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</si>
  <si>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</si>
  <si>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</si>
  <si>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</si>
  <si>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</si>
  <si>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</si>
  <si>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</si>
  <si>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</si>
  <si>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</si>
  <si>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</si>
  <si>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</si>
  <si>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</si>
  <si>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</si>
  <si>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</si>
  <si>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</si>
  <si>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</si>
  <si>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</si>
  <si>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</si>
  <si>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</si>
  <si>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</si>
  <si>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</si>
  <si>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</si>
  <si>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</si>
  <si>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</si>
  <si>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</si>
  <si>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</si>
  <si>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</si>
  <si>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</si>
  <si>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</si>
  <si>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</si>
  <si>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</si>
  <si>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</si>
  <si>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</si>
  <si>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</si>
  <si>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</si>
  <si>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</si>
  <si>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</si>
  <si>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</si>
  <si>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</si>
  <si>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</si>
  <si>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</si>
  <si>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</si>
  <si>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</si>
  <si>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</si>
  <si>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</si>
  <si>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</si>
  <si>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</si>
  <si>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</si>
  <si>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</si>
  <si>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</si>
  <si>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</si>
  <si>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</si>
  <si>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</si>
  <si>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</si>
  <si>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</si>
  <si>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</si>
  <si>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</si>
  <si>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</si>
  <si>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</si>
  <si>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</si>
  <si>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</si>
  <si>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</si>
  <si>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</si>
  <si>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</si>
  <si>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</si>
  <si>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</si>
  <si>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</si>
  <si>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</si>
  <si>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</si>
  <si>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</si>
  <si>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</si>
  <si>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</si>
  <si>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</si>
  <si>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</si>
  <si>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</si>
  <si>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</si>
  <si>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</si>
  <si>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</si>
  <si>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</si>
  <si>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</si>
  <si>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</si>
  <si>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</si>
  <si>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</si>
  <si>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</si>
  <si>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</si>
  <si>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</si>
  <si>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</si>
  <si>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</si>
  <si>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</si>
  <si>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</si>
  <si>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</si>
  <si>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</si>
  <si>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</si>
  <si>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</si>
  <si>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</si>
  <si>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</si>
  <si>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</si>
  <si>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</si>
  <si>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</si>
  <si>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</si>
  <si>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</si>
  <si>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</si>
  <si>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</si>
  <si>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</si>
  <si>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</si>
  <si>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</si>
  <si>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</si>
  <si>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</si>
  <si>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</si>
  <si>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</si>
  <si>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</si>
  <si>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</si>
  <si>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</si>
  <si>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</si>
  <si>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</si>
  <si>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</si>
  <si>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</si>
  <si>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</si>
  <si>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</si>
  <si>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</si>
  <si>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</si>
  <si>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</si>
  <si>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</si>
  <si>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</si>
  <si>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</si>
  <si>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</si>
  <si>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</si>
  <si>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</si>
  <si>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</si>
  <si>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</si>
  <si>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</si>
  <si>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</si>
  <si>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</si>
  <si>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</si>
  <si>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</si>
  <si>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</si>
  <si>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</si>
  <si>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</si>
  <si>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</si>
  <si>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</si>
  <si>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</si>
  <si>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</si>
  <si>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</si>
  <si>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</si>
  <si>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</si>
  <si>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</si>
  <si>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</si>
  <si>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</si>
  <si>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</si>
  <si>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</si>
  <si>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</si>
  <si>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</si>
  <si>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</si>
  <si>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</si>
  <si>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</si>
  <si>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</si>
  <si>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</si>
  <si>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</si>
  <si>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</si>
  <si>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</si>
  <si>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</si>
  <si>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</si>
  <si>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</si>
  <si>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</si>
  <si>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</si>
  <si>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</si>
  <si>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</si>
  <si>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</si>
  <si>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</si>
  <si>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</si>
  <si>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</si>
  <si>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</si>
  <si>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</si>
  <si>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</si>
  <si>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</si>
  <si>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</si>
  <si>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</si>
  <si>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</si>
  <si>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</si>
  <si>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</si>
  <si>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</si>
  <si>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</si>
  <si>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</si>
  <si>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</si>
  <si>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</si>
  <si>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</si>
  <si>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</si>
  <si>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</si>
  <si>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</si>
  <si>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</si>
  <si>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</si>
  <si>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</si>
  <si>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</si>
  <si>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</si>
  <si>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</si>
  <si>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</si>
  <si>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</si>
  <si>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</si>
  <si>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</si>
  <si>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</si>
  <si>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</si>
  <si>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</si>
  <si>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</si>
  <si>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</si>
  <si>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</si>
  <si>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</si>
  <si>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</si>
  <si>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</si>
  <si>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</si>
  <si>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</si>
  <si>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</si>
  <si>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</si>
  <si>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</si>
  <si>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</si>
  <si>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</si>
  <si>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</si>
  <si>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</si>
  <si>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</si>
  <si>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</si>
  <si>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</si>
  <si>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</si>
  <si>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</si>
  <si>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</si>
  <si>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</si>
  <si>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</si>
  <si>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</si>
  <si>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</si>
  <si>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</si>
  <si>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</si>
  <si>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</si>
  <si>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</si>
  <si>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</si>
  <si>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</si>
  <si>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</si>
  <si>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</si>
  <si>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</si>
  <si>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</si>
  <si>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</si>
  <si>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</si>
  <si>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</si>
  <si>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</si>
  <si>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</si>
  <si>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</si>
  <si>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</si>
  <si>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</si>
  <si>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</si>
  <si>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</si>
  <si>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</si>
  <si>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</si>
  <si>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</si>
  <si>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</si>
  <si>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</si>
  <si>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</si>
  <si>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</si>
  <si>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</si>
  <si>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</si>
  <si>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</si>
  <si>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</si>
  <si>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</si>
  <si>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</si>
  <si>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</si>
  <si>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</si>
  <si>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</si>
  <si>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</si>
  <si>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</si>
  <si>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</si>
  <si>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</si>
  <si>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</si>
  <si>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</si>
  <si>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</si>
  <si>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</si>
  <si>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</si>
  <si>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</si>
  <si>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</si>
  <si>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</si>
  <si>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</si>
  <si>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</si>
  <si>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</si>
  <si>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</si>
  <si>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</si>
  <si>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</si>
  <si>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</si>
  <si>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</si>
  <si>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</si>
  <si>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</si>
  <si>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</si>
  <si>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</si>
  <si>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</si>
  <si>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</si>
  <si>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</si>
  <si>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</si>
  <si>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</si>
  <si>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</si>
  <si>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</si>
  <si>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</si>
  <si>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</si>
  <si>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</si>
  <si>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</si>
  <si>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</si>
  <si>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</si>
  <si>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</si>
  <si>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</si>
  <si>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</si>
  <si>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</si>
  <si>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</si>
  <si>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</si>
  <si>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</si>
  <si>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</si>
  <si>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</si>
  <si>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</si>
  <si>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</si>
  <si>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</si>
  <si>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</si>
  <si>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</si>
  <si>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</si>
  <si>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</si>
  <si>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</si>
  <si>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</si>
  <si>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</si>
  <si>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</si>
  <si>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</si>
  <si>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</si>
  <si>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</si>
  <si>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</si>
  <si>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</si>
  <si>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</si>
  <si>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</si>
  <si>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</si>
  <si>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</si>
  <si>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</si>
  <si>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</si>
  <si>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</si>
  <si>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</si>
  <si>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</si>
  <si>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</si>
  <si>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</si>
  <si>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</si>
  <si>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</si>
  <si>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</si>
  <si>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</si>
  <si>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</si>
  <si>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</si>
  <si>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</si>
  <si>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</si>
  <si>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</si>
  <si>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</si>
  <si>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</si>
  <si>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</si>
  <si>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</si>
  <si>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</si>
  <si>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</si>
  <si>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</si>
  <si>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</si>
  <si>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</si>
  <si>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</si>
  <si>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</si>
  <si>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</si>
  <si>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</si>
  <si>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</si>
  <si>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</si>
  <si>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</si>
  <si>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</si>
  <si>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</si>
  <si>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</si>
  <si>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</si>
  <si>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</si>
  <si>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</si>
  <si>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</si>
  <si>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</si>
  <si>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</si>
  <si>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</si>
  <si>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</si>
  <si>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</si>
  <si>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</si>
  <si>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</si>
  <si>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</si>
  <si>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</si>
  <si>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</si>
  <si>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</si>
  <si>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</si>
  <si>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</si>
  <si>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</si>
  <si>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</si>
  <si>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</si>
  <si>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</si>
  <si>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</si>
  <si>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</si>
  <si>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</si>
  <si>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</si>
  <si>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</si>
  <si>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</si>
  <si>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</si>
  <si>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</si>
  <si>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</si>
  <si>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</si>
  <si>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</si>
  <si>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</si>
  <si>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</si>
  <si>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</si>
  <si>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</si>
  <si>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</si>
  <si>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</si>
  <si>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</si>
  <si>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</si>
  <si>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</si>
  <si>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</si>
  <si>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</si>
  <si>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</si>
  <si>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</si>
  <si>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</si>
  <si>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</si>
  <si>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</si>
  <si>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</si>
  <si>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</si>
  <si>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</si>
  <si>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</si>
  <si>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</si>
  <si>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</si>
  <si>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</si>
  <si>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</si>
  <si>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</si>
  <si>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</si>
  <si>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</si>
  <si>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</si>
  <si>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</si>
  <si>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</si>
  <si>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</si>
  <si>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</si>
  <si>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</si>
  <si>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</si>
  <si>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</si>
  <si>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</si>
  <si>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</si>
  <si>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</si>
  <si>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</si>
  <si>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</si>
  <si>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</si>
  <si>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</si>
  <si>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</si>
  <si>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</si>
  <si>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</si>
  <si>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</si>
  <si>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</si>
  <si>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</si>
  <si>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</si>
  <si>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</si>
  <si>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</si>
  <si>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</si>
  <si>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</si>
  <si>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</si>
  <si>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</si>
  <si>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</si>
  <si>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</si>
  <si>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</si>
  <si>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</si>
  <si>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</si>
  <si>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</si>
  <si>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</si>
  <si>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</si>
  <si>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</si>
  <si>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</si>
  <si>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</si>
  <si>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</si>
  <si>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</si>
  <si>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</si>
  <si>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</si>
  <si>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</si>
  <si>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</si>
  <si>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</si>
  <si>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</si>
  <si>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</si>
  <si>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</si>
  <si>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</si>
  <si>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</si>
  <si>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</si>
  <si>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</si>
  <si>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</si>
  <si>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</si>
  <si>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</si>
  <si>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</si>
  <si>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</si>
  <si>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</si>
  <si>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</si>
  <si>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</si>
  <si>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</si>
  <si>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</si>
  <si>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</si>
  <si>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</si>
  <si>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</si>
  <si>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</si>
  <si>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</si>
  <si>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</si>
  <si>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</si>
  <si>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</si>
  <si>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</si>
  <si>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</si>
  <si>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</si>
  <si>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</si>
  <si>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</si>
  <si>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</si>
  <si>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</si>
  <si>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</si>
  <si>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</si>
  <si>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</si>
  <si>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</si>
  <si>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</si>
  <si>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</si>
  <si>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</si>
  <si>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</si>
  <si>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</si>
  <si>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</si>
  <si>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</si>
  <si>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</si>
  <si>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</si>
  <si>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</si>
  <si>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</si>
  <si>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</si>
  <si>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</si>
  <si>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</si>
  <si>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</si>
  <si>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</si>
  <si>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</si>
  <si>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</si>
  <si>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</si>
  <si>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</si>
  <si>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</si>
  <si>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</si>
  <si>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</si>
  <si>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</si>
  <si>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</si>
  <si>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</si>
  <si>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</si>
  <si>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</si>
  <si>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</si>
  <si>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</si>
  <si>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</si>
  <si>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</si>
  <si>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</si>
  <si>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</si>
  <si>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</si>
  <si>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</si>
  <si>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</si>
  <si>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</si>
  <si>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</si>
  <si>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</si>
  <si>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</si>
  <si>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</si>
  <si>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</si>
  <si>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</si>
  <si>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</si>
  <si>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</si>
  <si>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</si>
  <si>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</si>
  <si>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</si>
  <si>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</si>
  <si>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</si>
  <si>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</si>
  <si>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</si>
  <si>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</si>
  <si>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</si>
  <si>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</si>
  <si>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</si>
  <si>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</si>
  <si>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</si>
  <si>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</si>
  <si>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</si>
  <si>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</si>
  <si>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</si>
  <si>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</si>
  <si>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</si>
  <si>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</si>
  <si>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</si>
  <si>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</si>
  <si>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</si>
  <si>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</si>
  <si>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</si>
  <si>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</si>
  <si>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</si>
  <si>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</si>
  <si>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</si>
  <si>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</si>
  <si>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</si>
  <si>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</si>
  <si>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</si>
  <si>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</si>
  <si>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</si>
  <si>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</si>
  <si>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</si>
  <si>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</si>
  <si>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</si>
  <si>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</si>
  <si>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</si>
  <si>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</si>
  <si>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</si>
  <si>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</si>
  <si>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</si>
  <si>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</si>
  <si>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</si>
  <si>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</si>
  <si>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</si>
  <si>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</si>
  <si>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</si>
  <si>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</si>
  <si>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</si>
  <si>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</si>
  <si>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</si>
  <si>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</si>
  <si>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</si>
  <si>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</si>
  <si>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</si>
  <si>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</si>
  <si>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</si>
  <si>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</si>
  <si>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</si>
  <si>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</si>
  <si>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</si>
  <si>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</si>
  <si>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</si>
  <si>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</si>
  <si>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</si>
  <si>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</si>
  <si>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</si>
  <si>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</si>
  <si>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</si>
  <si>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</si>
  <si>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</si>
  <si>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</si>
  <si>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</si>
  <si>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</si>
  <si>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</si>
  <si>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</si>
  <si>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</si>
  <si>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</si>
  <si>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</si>
  <si>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</si>
  <si>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</si>
  <si>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</si>
  <si>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</si>
  <si>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</si>
  <si>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</si>
  <si>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</si>
  <si>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</si>
  <si>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</si>
  <si>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</si>
  <si>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</si>
  <si>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</si>
  <si>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</si>
  <si>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</si>
  <si>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</si>
  <si>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</si>
  <si>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</si>
  <si>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</si>
  <si>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</si>
  <si>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</si>
  <si>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</si>
  <si>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</si>
  <si>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</si>
  <si>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</si>
  <si>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</si>
  <si>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</si>
  <si>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</si>
  <si>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</si>
  <si>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</si>
  <si>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</si>
  <si>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</si>
  <si>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</si>
  <si>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</si>
  <si>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</si>
  <si>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</si>
  <si>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</si>
  <si>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</si>
  <si>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</si>
  <si>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</si>
  <si>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</si>
  <si>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</si>
  <si>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</si>
  <si>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</si>
  <si>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</si>
  <si>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</si>
  <si>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</si>
  <si>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</si>
  <si>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</si>
  <si>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</si>
  <si>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</si>
  <si>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</si>
  <si>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</si>
  <si>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</si>
  <si>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</si>
  <si>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</si>
  <si>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</si>
  <si>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</si>
  <si>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</si>
  <si>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</si>
  <si>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</si>
  <si>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</si>
  <si>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</si>
  <si>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</si>
  <si>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</si>
  <si>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</si>
  <si>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</si>
  <si>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</si>
  <si>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</si>
  <si>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</si>
  <si>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</si>
  <si>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</si>
  <si>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</si>
  <si>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</si>
  <si>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</si>
  <si>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</si>
  <si>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</si>
  <si>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</si>
  <si>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</si>
  <si>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</si>
  <si>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</si>
  <si>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</si>
  <si>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</si>
  <si>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</si>
  <si>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</si>
  <si>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</si>
  <si>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</si>
  <si>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</si>
  <si>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</si>
  <si>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</si>
  <si>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</si>
  <si>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</si>
  <si>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</si>
  <si>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</si>
  <si>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</si>
  <si>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</si>
  <si>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</si>
  <si>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</si>
  <si>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</si>
  <si>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</si>
  <si>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</si>
  <si>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</si>
  <si>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</si>
  <si>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</si>
  <si>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</si>
  <si>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</si>
  <si>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</si>
  <si>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</si>
  <si>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</si>
  <si>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</si>
  <si>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</si>
  <si>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</si>
  <si>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</si>
  <si>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</si>
  <si>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</si>
  <si>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</si>
  <si>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</si>
  <si>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</si>
  <si>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</si>
  <si>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</si>
  <si>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</si>
  <si>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</si>
  <si>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</si>
  <si>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</si>
  <si>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</si>
  <si>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</si>
  <si>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</si>
  <si>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</si>
  <si>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</si>
  <si>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</si>
  <si>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</si>
  <si>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</si>
  <si>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</si>
  <si>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</si>
  <si>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</si>
  <si>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</si>
  <si>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</si>
  <si>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</si>
  <si>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</si>
  <si>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</si>
  <si>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</si>
  <si>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</si>
  <si>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</si>
  <si>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</si>
  <si>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</si>
  <si>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</si>
  <si>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</si>
  <si>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</si>
  <si>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</si>
  <si>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</si>
  <si>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</si>
  <si>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</si>
  <si>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</si>
  <si>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</si>
  <si>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</si>
  <si>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</si>
  <si>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</si>
  <si>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</si>
  <si>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</si>
  <si>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</si>
  <si>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</si>
  <si>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</si>
  <si>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</si>
  <si>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</si>
  <si>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</si>
  <si>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</si>
  <si>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</si>
  <si>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</si>
  <si>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</si>
  <si>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</si>
  <si>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</si>
  <si>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</si>
  <si>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</si>
  <si>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</si>
  <si>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</si>
  <si>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</si>
  <si>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</si>
  <si>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</si>
  <si>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</si>
  <si>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</si>
  <si>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</si>
  <si>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</si>
  <si>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</si>
  <si>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</si>
  <si>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</si>
  <si>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</si>
  <si>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</si>
  <si>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</si>
  <si>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</si>
  <si>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</si>
  <si>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</si>
  <si>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</si>
  <si>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</si>
  <si>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</si>
  <si>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</si>
  <si>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</si>
  <si>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</si>
  <si>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</si>
  <si>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</si>
  <si>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</si>
  <si>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</si>
  <si>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</si>
  <si>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</si>
  <si>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</si>
  <si>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</si>
  <si>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</si>
  <si>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</si>
  <si>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</si>
  <si>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</si>
  <si>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</si>
  <si>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</si>
  <si>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</si>
  <si>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</si>
  <si>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</si>
  <si>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</si>
  <si>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</si>
  <si>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</si>
  <si>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</si>
  <si>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</si>
  <si>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</si>
  <si>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</si>
  <si>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</si>
  <si>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</si>
  <si>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</si>
  <si>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</si>
  <si>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</si>
  <si>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</si>
  <si>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</si>
  <si>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</si>
  <si>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</si>
  <si>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</si>
  <si>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</si>
  <si>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</si>
  <si>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</si>
  <si>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</si>
  <si>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</si>
  <si>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</si>
  <si>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</si>
  <si>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</si>
  <si>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</si>
  <si>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</si>
  <si>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</si>
  <si>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</si>
  <si>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</si>
  <si>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</si>
  <si>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</si>
  <si>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</si>
  <si>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</si>
  <si>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</si>
  <si>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</si>
  <si>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</si>
  <si>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</si>
  <si>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</si>
  <si>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</si>
  <si>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</si>
  <si>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</si>
  <si>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</si>
  <si>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</si>
  <si>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</si>
  <si>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</si>
  <si>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</si>
  <si>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</si>
  <si>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</si>
  <si>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</si>
  <si>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</si>
  <si>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</si>
  <si>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</si>
  <si>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</si>
  <si>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</si>
  <si>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</si>
  <si>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</si>
  <si>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</si>
  <si>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</si>
  <si>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</si>
  <si>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</si>
  <si>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</si>
  <si>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</si>
  <si>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</si>
  <si>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</si>
  <si>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</si>
  <si>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</si>
  <si>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</si>
  <si>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</si>
  <si>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</si>
  <si>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</si>
  <si>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</si>
  <si>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</si>
  <si>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</si>
  <si>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</si>
  <si>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</si>
  <si>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</si>
  <si>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</si>
  <si>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</si>
  <si>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</si>
  <si>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</si>
  <si>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</si>
  <si>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</si>
  <si>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</si>
  <si>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</si>
  <si>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</si>
  <si>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</si>
  <si>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</si>
  <si>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</si>
  <si>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</si>
  <si>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</si>
  <si>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</si>
  <si>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</si>
  <si>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</si>
  <si>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</si>
  <si>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</si>
  <si>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</si>
  <si>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</si>
  <si>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</si>
  <si>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</si>
  <si>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</si>
  <si>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</si>
  <si>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</si>
  <si>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</si>
  <si>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</si>
  <si>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</si>
  <si>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</si>
  <si>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</si>
  <si>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</si>
  <si>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</si>
  <si>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</si>
  <si>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</si>
  <si>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</si>
  <si>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</si>
  <si>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</si>
  <si>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</si>
  <si>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</si>
  <si>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</si>
  <si>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</si>
  <si>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</si>
  <si>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</si>
  <si>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</si>
  <si>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</si>
  <si>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</si>
  <si>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</si>
  <si>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</si>
  <si>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</si>
  <si>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</si>
  <si>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</si>
  <si>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</si>
  <si>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</si>
  <si>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</si>
  <si>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</si>
  <si>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</si>
  <si>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</si>
  <si>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</si>
  <si>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</si>
  <si>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</si>
  <si>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</si>
  <si>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</si>
  <si>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</si>
  <si>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</si>
  <si>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</si>
  <si>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</si>
  <si>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</si>
  <si>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</si>
  <si>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</si>
  <si>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</si>
  <si>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</si>
  <si>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</si>
  <si>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</si>
  <si>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</si>
  <si>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</si>
  <si>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</si>
  <si>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</si>
  <si>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</si>
  <si>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</si>
  <si>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</si>
  <si>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</si>
  <si>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</si>
  <si>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</si>
  <si>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</si>
  <si>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</si>
  <si>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</si>
  <si>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</si>
  <si>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</si>
  <si>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</si>
  <si>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</si>
  <si>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</si>
  <si>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</si>
  <si>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</si>
  <si>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</si>
  <si>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</si>
  <si>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</si>
  <si>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</si>
  <si>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</si>
  <si>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</si>
  <si>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</si>
  <si>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</si>
  <si>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</si>
  <si>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</si>
  <si>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</si>
  <si>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</si>
  <si>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</si>
  <si>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</si>
  <si>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</si>
  <si>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</si>
  <si>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</si>
  <si>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</si>
  <si>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</si>
  <si>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</si>
  <si>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</si>
  <si>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</si>
  <si>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</si>
  <si>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</si>
  <si>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</si>
  <si>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</si>
  <si>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</si>
  <si>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</si>
  <si>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</si>
  <si>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</si>
  <si>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</si>
  <si>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</si>
  <si>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</si>
  <si>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</si>
  <si>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</si>
  <si>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</si>
  <si>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</si>
  <si>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</si>
  <si>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</si>
  <si>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</si>
  <si>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</si>
  <si>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</si>
  <si>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</si>
  <si>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</si>
  <si>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</si>
  <si>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</si>
  <si>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</si>
  <si>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</si>
  <si>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</si>
  <si>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</si>
  <si>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</si>
  <si>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</si>
  <si>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</si>
  <si>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</si>
  <si>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</si>
  <si>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</si>
  <si>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</si>
  <si>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</si>
  <si>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</si>
  <si>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</si>
  <si>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</si>
  <si>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</si>
  <si>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</si>
  <si>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</si>
  <si>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</si>
  <si>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</si>
  <si>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</si>
  <si>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</si>
  <si>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</si>
  <si>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</si>
  <si>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</si>
  <si>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</si>
  <si>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</si>
  <si>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</si>
  <si>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</si>
  <si>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</si>
  <si>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</si>
  <si>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</si>
  <si>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</si>
  <si>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</si>
  <si>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</si>
  <si>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</si>
  <si>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</si>
  <si>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</si>
  <si>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</si>
  <si>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</si>
  <si>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</si>
  <si>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</si>
  <si>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</si>
  <si>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</si>
  <si>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</si>
  <si>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</si>
  <si>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</si>
  <si>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</si>
  <si>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</si>
  <si>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</si>
  <si>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</si>
  <si>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</si>
  <si>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</si>
  <si>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</si>
  <si>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</si>
  <si>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</si>
  <si>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</si>
  <si>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</si>
  <si>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</si>
  <si>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</si>
  <si>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</si>
  <si>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</si>
  <si>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</si>
  <si>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</si>
  <si>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</si>
  <si>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</si>
  <si>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</si>
  <si>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</si>
  <si>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</si>
  <si>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</si>
  <si>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</si>
  <si>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</si>
  <si>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</si>
  <si>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</si>
  <si>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</si>
  <si>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</si>
  <si>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</si>
  <si>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</si>
  <si>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</si>
  <si>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</si>
  <si>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</si>
  <si>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</si>
  <si>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</si>
  <si>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</si>
  <si>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</si>
  <si>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</si>
  <si>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</si>
  <si>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</si>
  <si>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</si>
  <si>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</si>
  <si>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</si>
  <si>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</si>
  <si>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</si>
  <si>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</si>
  <si>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</si>
  <si>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</si>
  <si>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</si>
  <si>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</si>
  <si>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</si>
  <si>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</si>
  <si>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</si>
  <si>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</si>
  <si>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</si>
  <si>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</si>
  <si>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</si>
  <si>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</si>
  <si>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</si>
  <si>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</si>
  <si>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</si>
  <si>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</si>
  <si>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</si>
  <si>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</si>
  <si>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</si>
  <si>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</si>
  <si>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</si>
  <si>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</si>
  <si>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</si>
  <si>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</si>
  <si>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</si>
  <si>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</si>
  <si>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</si>
  <si>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</si>
  <si>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</si>
  <si>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</si>
  <si>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</si>
  <si>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</si>
  <si>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</si>
  <si>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</si>
  <si>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</si>
  <si>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</si>
  <si>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</si>
  <si>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</si>
  <si>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</si>
  <si>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</si>
  <si>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</si>
  <si>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</si>
  <si>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</si>
  <si>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</si>
  <si>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</si>
  <si>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</si>
  <si>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</si>
  <si>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</si>
  <si>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</si>
  <si>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</si>
  <si>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</si>
  <si>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</si>
  <si>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</si>
  <si>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</si>
  <si>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</si>
  <si>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</si>
  <si>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</si>
  <si>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</si>
  <si>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</si>
  <si>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</si>
  <si>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</si>
  <si>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</si>
  <si>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</si>
  <si>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</si>
  <si>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</si>
  <si>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</si>
  <si>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</si>
  <si>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</si>
  <si>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</si>
  <si>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</si>
  <si>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</si>
  <si>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</si>
  <si>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</si>
  <si>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</si>
  <si>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</si>
  <si>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</si>
  <si>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</si>
  <si>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</si>
  <si>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</si>
  <si>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</si>
  <si>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</si>
  <si>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</si>
  <si>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</si>
  <si>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</si>
  <si>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</si>
  <si>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</si>
  <si>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</si>
  <si>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</si>
  <si>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</si>
  <si>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</si>
  <si>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</si>
  <si>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</si>
  <si>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</si>
  <si>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</si>
  <si>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</si>
  <si>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</si>
  <si>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</si>
  <si>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</si>
  <si>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</si>
  <si>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</si>
  <si>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</si>
  <si>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</si>
  <si>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</si>
  <si>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</si>
  <si>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</si>
  <si>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</si>
  <si>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</si>
  <si>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</si>
  <si>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</si>
  <si>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</si>
  <si>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</si>
  <si>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</si>
  <si>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</si>
  <si>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</si>
  <si>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</si>
  <si>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</si>
  <si>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</si>
  <si>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</si>
  <si>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</si>
  <si>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</si>
  <si>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</si>
  <si>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</si>
  <si>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</si>
  <si>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</si>
  <si>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</si>
  <si>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</si>
  <si>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</si>
  <si>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</si>
  <si>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</si>
  <si>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</si>
  <si>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</si>
  <si>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</si>
  <si>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</si>
  <si>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</si>
  <si>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</si>
  <si>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</si>
  <si>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</si>
  <si>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</si>
  <si>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</si>
  <si>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</si>
  <si>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</si>
  <si>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</si>
  <si>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</si>
  <si>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</si>
  <si>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</si>
  <si>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</si>
  <si>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</si>
  <si>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</si>
  <si>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</si>
  <si>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</si>
  <si>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</si>
  <si>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</si>
  <si>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</si>
  <si>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</si>
  <si>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</si>
  <si>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</si>
  <si>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</si>
  <si>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</si>
  <si>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</si>
  <si>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</si>
  <si>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</si>
  <si>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</si>
  <si>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</si>
  <si>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</si>
  <si>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</si>
  <si>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</si>
  <si>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</si>
  <si>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</si>
  <si>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</si>
  <si>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</si>
  <si>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</si>
  <si>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</si>
  <si>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</si>
  <si>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</si>
  <si>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</si>
  <si>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</si>
  <si>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</si>
  <si>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</si>
  <si>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</si>
  <si>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</si>
  <si>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</si>
  <si>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</si>
  <si>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</si>
  <si>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</si>
  <si>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</si>
  <si>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</si>
  <si>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</si>
  <si>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</si>
  <si>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</si>
  <si>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</si>
  <si>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</si>
  <si>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</si>
  <si>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</si>
  <si>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</si>
  <si>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</si>
  <si>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</si>
  <si>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</si>
  <si>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</si>
  <si>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</si>
  <si>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</si>
  <si>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</si>
  <si>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</si>
  <si>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</si>
  <si>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</si>
  <si>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</si>
  <si>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</si>
  <si>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</si>
  <si>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</si>
  <si>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</si>
  <si>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</si>
  <si>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</si>
  <si>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</si>
  <si>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</si>
  <si>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</si>
  <si>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</si>
  <si>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</si>
  <si>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</si>
  <si>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</si>
  <si>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</si>
  <si>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</si>
  <si>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</si>
  <si>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</si>
  <si>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</si>
  <si>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</si>
  <si>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</si>
  <si>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</si>
  <si>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</si>
  <si>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</si>
  <si>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</si>
  <si>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</si>
  <si>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</si>
  <si>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</si>
  <si>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</si>
  <si>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</si>
  <si>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</si>
  <si>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</si>
  <si>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</si>
  <si>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</si>
  <si>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</si>
  <si>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</si>
  <si>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</si>
  <si>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</si>
  <si>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</si>
  <si>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</si>
  <si>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</si>
  <si>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</si>
  <si>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</si>
  <si>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</si>
  <si>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</si>
  <si>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</si>
  <si>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</si>
  <si>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</si>
  <si>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</si>
  <si>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</si>
  <si>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</si>
  <si>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</si>
  <si>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</si>
  <si>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</si>
  <si>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</si>
  <si>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</si>
  <si>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</si>
  <si>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</si>
  <si>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</si>
  <si>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</si>
  <si>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</si>
  <si>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</si>
  <si>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</si>
  <si>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</si>
  <si>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</si>
  <si>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</si>
  <si>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</si>
  <si>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</si>
  <si>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</si>
  <si>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</si>
  <si>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</si>
  <si>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</si>
  <si>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</si>
  <si>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</si>
  <si>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</si>
  <si>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</si>
  <si>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</si>
  <si>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</si>
  <si>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</si>
  <si>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</si>
  <si>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</si>
  <si>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</si>
  <si>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</si>
  <si>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</si>
  <si>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</si>
  <si>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</si>
  <si>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</si>
  <si>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</si>
  <si>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</si>
  <si>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</si>
  <si>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</si>
  <si>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</si>
  <si>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</si>
  <si>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</si>
  <si>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</si>
  <si>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</si>
  <si>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</si>
  <si>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</si>
  <si>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</si>
  <si>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</si>
  <si>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</si>
  <si>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</si>
  <si>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</si>
  <si>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</si>
  <si>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</si>
  <si>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</si>
  <si>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</si>
  <si>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</si>
  <si>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</si>
  <si>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</si>
  <si>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</si>
  <si>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</si>
  <si>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</si>
  <si>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</si>
  <si>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</si>
  <si>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</si>
  <si>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</si>
  <si>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</si>
  <si>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</si>
  <si>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</si>
  <si>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</si>
  <si>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</si>
  <si>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</si>
  <si>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</si>
  <si>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</si>
  <si>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</si>
  <si>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</si>
  <si>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</si>
  <si>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</si>
  <si>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</si>
  <si>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</si>
  <si>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</si>
  <si>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</si>
  <si>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</si>
  <si>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</si>
  <si>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</si>
  <si>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</si>
  <si>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</si>
  <si>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</si>
  <si>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</si>
  <si>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</si>
  <si>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</si>
  <si>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</si>
  <si>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</si>
  <si>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</si>
  <si>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</si>
  <si>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</si>
  <si>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</si>
  <si>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</si>
  <si>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</si>
  <si>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</si>
  <si>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</si>
  <si>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</si>
  <si>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</si>
  <si>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</si>
  <si>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</si>
  <si>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</si>
  <si>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</si>
  <si>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</si>
  <si>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</si>
  <si>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</si>
  <si>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</si>
  <si>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</si>
  <si>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</si>
  <si>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</si>
  <si>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</si>
  <si>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</si>
  <si>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</si>
  <si>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</si>
  <si>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</si>
  <si>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</si>
  <si>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</si>
  <si>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</si>
  <si>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</si>
  <si>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</si>
  <si>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</si>
  <si>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</si>
  <si>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</si>
  <si>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</si>
  <si>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</si>
  <si>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</si>
  <si>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</si>
  <si>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</si>
  <si>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</si>
  <si>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</si>
  <si>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</si>
  <si>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</si>
  <si>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</si>
  <si>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</si>
  <si>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</si>
  <si>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</si>
  <si>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</si>
  <si>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</si>
  <si>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</si>
  <si>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</si>
  <si>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</si>
  <si>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</si>
  <si>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</si>
  <si>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</si>
  <si>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</si>
  <si>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</si>
  <si>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</si>
  <si>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</si>
  <si>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</si>
  <si>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</si>
  <si>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</si>
  <si>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</si>
  <si>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</si>
  <si>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</si>
  <si>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</si>
  <si>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</si>
  <si>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</si>
  <si>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</si>
  <si>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</si>
  <si>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</si>
  <si>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</si>
  <si>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</si>
  <si>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</si>
  <si>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</si>
  <si>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</si>
  <si>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</si>
  <si>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</si>
  <si>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</si>
  <si>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</si>
  <si>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</si>
  <si>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</si>
  <si>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</si>
  <si>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</si>
  <si>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</si>
  <si>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</si>
  <si>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</si>
  <si>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</si>
  <si>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</si>
  <si>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</si>
  <si>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</si>
  <si>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</si>
  <si>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</si>
  <si>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</si>
  <si>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</si>
  <si>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</si>
  <si>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</si>
  <si>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</si>
  <si>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</si>
  <si>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</si>
  <si>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</si>
  <si>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</si>
  <si>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</si>
  <si>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</si>
  <si>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</si>
  <si>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</si>
  <si>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</si>
  <si>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</si>
  <si>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</si>
  <si>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</si>
  <si>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</si>
  <si>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</si>
  <si>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</si>
  <si>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</si>
  <si>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</si>
  <si>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</si>
  <si>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</si>
  <si>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</si>
  <si>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</si>
  <si>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</si>
  <si>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</si>
  <si>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</si>
  <si>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</si>
  <si>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</si>
  <si>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</si>
  <si>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</si>
  <si>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</si>
  <si>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</si>
  <si>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</si>
  <si>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</si>
  <si>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</si>
  <si>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</si>
  <si>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</si>
  <si>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</si>
  <si>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</si>
  <si>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</si>
  <si>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</si>
  <si>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</si>
  <si>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</si>
  <si>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</si>
  <si>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</si>
  <si>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</si>
  <si>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</si>
  <si>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</si>
  <si>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</si>
  <si>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</si>
  <si>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</si>
  <si>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</si>
  <si>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</si>
  <si>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</si>
  <si>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</si>
  <si>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</si>
  <si>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</si>
  <si>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</si>
  <si>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</si>
  <si>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</si>
  <si>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</si>
  <si>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</si>
  <si>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</si>
  <si>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</si>
  <si>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</si>
  <si>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</si>
  <si>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</si>
  <si>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</si>
  <si>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</si>
  <si>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</si>
  <si>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</si>
  <si>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</si>
  <si>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</si>
  <si>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</si>
  <si>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</si>
  <si>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</si>
  <si>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</si>
  <si>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</si>
  <si>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</si>
  <si>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</si>
  <si>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</si>
  <si>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</si>
  <si>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</si>
  <si>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</si>
  <si>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</si>
  <si>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</si>
  <si>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</si>
  <si>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</si>
  <si>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</si>
  <si>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</si>
  <si>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</si>
  <si>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</si>
  <si>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</si>
  <si>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</si>
  <si>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</si>
  <si>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</si>
  <si>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</si>
  <si>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</si>
  <si>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</si>
  <si>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</si>
  <si>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</si>
  <si>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</si>
  <si>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</si>
  <si>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</si>
  <si>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</si>
  <si>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</si>
  <si>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</si>
  <si>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</si>
  <si>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</si>
  <si>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</si>
  <si>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</si>
  <si>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</si>
  <si>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</si>
  <si>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</si>
  <si>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</si>
  <si>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</si>
  <si>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</si>
  <si>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</si>
  <si>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</si>
  <si>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</si>
  <si>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</si>
  <si>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</si>
  <si>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</si>
  <si>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</si>
  <si>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</si>
  <si>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</si>
  <si>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</si>
  <si>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</si>
  <si>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</si>
  <si>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</si>
  <si>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</si>
  <si>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</si>
  <si>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</si>
  <si>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</si>
  <si>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</si>
  <si>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</si>
  <si>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</si>
  <si>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</si>
  <si>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</si>
  <si>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</si>
  <si>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</si>
  <si>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</si>
  <si>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</si>
  <si>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</si>
  <si>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</si>
  <si>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</si>
  <si>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</si>
  <si>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</si>
  <si>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</si>
  <si>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</si>
  <si>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</si>
  <si>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</si>
  <si>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</si>
  <si>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</si>
  <si>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</si>
  <si>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</si>
  <si>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</si>
  <si>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</si>
  <si>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</si>
  <si>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</si>
  <si>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</si>
  <si>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</si>
  <si>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</si>
  <si>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</si>
  <si>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</si>
  <si>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</si>
  <si>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</si>
  <si>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</si>
  <si>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</si>
  <si>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</si>
  <si>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</si>
  <si>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</si>
  <si>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</si>
  <si>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</si>
  <si>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</si>
  <si>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</si>
  <si>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</si>
  <si>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</si>
  <si>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</si>
  <si>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</si>
  <si>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</si>
  <si>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</si>
  <si>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</si>
  <si>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</si>
  <si>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</si>
  <si>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</si>
  <si>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</si>
  <si>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</si>
  <si>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</si>
  <si>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</si>
  <si>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</si>
  <si>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</si>
  <si>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</si>
  <si>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</si>
  <si>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</si>
  <si>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</si>
  <si>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</si>
  <si>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</si>
  <si>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</si>
  <si>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</si>
  <si>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</si>
  <si>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</si>
  <si>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</si>
  <si>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</si>
  <si>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</si>
  <si>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</si>
  <si>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</si>
  <si>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</si>
  <si>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</si>
  <si>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</si>
  <si>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</si>
  <si>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</si>
  <si>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</si>
  <si>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</si>
  <si>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</si>
  <si>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</si>
  <si>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</si>
  <si>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</si>
  <si>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</si>
  <si>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</si>
  <si>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</si>
  <si>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</si>
  <si>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</si>
  <si>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</si>
  <si>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</si>
  <si>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</si>
  <si>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</si>
  <si>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</si>
  <si>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</si>
  <si>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</si>
  <si>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</si>
  <si>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</si>
  <si>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</si>
  <si>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</si>
  <si>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</si>
  <si>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</si>
  <si>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</si>
  <si>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</si>
  <si>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</si>
  <si>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</si>
  <si>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</si>
  <si>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</si>
  <si>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</si>
  <si>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</si>
  <si>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</si>
  <si>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</si>
  <si>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</si>
  <si>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</si>
  <si>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</si>
  <si>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</si>
  <si>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</si>
  <si>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</si>
  <si>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</si>
  <si>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</si>
  <si>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</si>
  <si>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</si>
  <si>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</si>
  <si>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</si>
  <si>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</si>
  <si>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</si>
  <si>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</si>
  <si>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</si>
  <si>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</si>
  <si>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</si>
  <si>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</si>
  <si>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</si>
  <si>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</si>
  <si>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</si>
  <si>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</si>
  <si>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</si>
  <si>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</si>
  <si>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</si>
  <si>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</si>
  <si>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</si>
  <si>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</si>
  <si>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</si>
  <si>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</si>
  <si>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</si>
  <si>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</si>
  <si>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</si>
  <si>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</si>
  <si>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</si>
  <si>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</si>
  <si>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</si>
  <si>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</si>
  <si>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</si>
  <si>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</si>
  <si>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</si>
  <si>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</si>
  <si>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</si>
  <si>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</si>
  <si>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</si>
  <si>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</si>
  <si>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</si>
  <si>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</si>
  <si>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</si>
  <si>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</si>
  <si>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</si>
  <si>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</si>
  <si>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</si>
  <si>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</si>
  <si>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</si>
  <si>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</si>
  <si>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</si>
  <si>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</si>
  <si>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</si>
  <si>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</si>
  <si>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</si>
  <si>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</si>
  <si>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</si>
  <si>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</si>
  <si>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</si>
  <si>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</si>
  <si>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</si>
  <si>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</si>
  <si>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</si>
  <si>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</si>
  <si>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</si>
  <si>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</si>
  <si>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</si>
  <si>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</si>
  <si>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</si>
  <si>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</si>
  <si>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</si>
  <si>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</si>
  <si>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</si>
  <si>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</si>
  <si>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</si>
  <si>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</si>
  <si>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</si>
  <si>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</si>
  <si>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</si>
  <si>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</si>
  <si>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</si>
  <si>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</si>
  <si>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</si>
  <si>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</si>
  <si>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</si>
  <si>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</si>
  <si>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</si>
  <si>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</si>
  <si>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</si>
  <si>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</si>
  <si>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</si>
  <si>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</si>
  <si>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</si>
  <si>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</si>
  <si>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</si>
  <si>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</si>
  <si>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</si>
  <si>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</si>
  <si>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</si>
  <si>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</si>
  <si>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</si>
  <si>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</si>
  <si>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</si>
  <si>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</si>
  <si>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</si>
  <si>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</si>
  <si>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</si>
  <si>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</si>
  <si>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</si>
  <si>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</si>
  <si>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</si>
  <si>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</si>
  <si>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</si>
  <si>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</si>
  <si>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</si>
  <si>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</si>
  <si>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</si>
  <si>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</si>
  <si>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</si>
  <si>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</si>
  <si>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</si>
  <si>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</si>
  <si>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</si>
  <si>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</si>
  <si>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</si>
  <si>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</si>
  <si>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</si>
  <si>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</si>
  <si>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</si>
  <si>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</si>
  <si>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</si>
  <si>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</si>
  <si>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</si>
  <si>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</si>
  <si>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</si>
  <si>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</si>
  <si>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</si>
  <si>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</si>
  <si>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</si>
  <si>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</si>
  <si>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</si>
  <si>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</si>
  <si>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</si>
  <si>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</si>
  <si>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</si>
  <si>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</si>
  <si>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</si>
  <si>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</si>
  <si>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</si>
  <si>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</si>
  <si>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</si>
  <si>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</si>
  <si>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</si>
  <si>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</si>
  <si>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</si>
  <si>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</si>
  <si>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</si>
  <si>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</si>
  <si>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</si>
  <si>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</si>
  <si>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</si>
  <si>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</si>
  <si>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</si>
  <si>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</si>
  <si>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</si>
  <si>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</si>
  <si>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</si>
  <si>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</si>
  <si>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</si>
  <si>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</si>
  <si>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</si>
  <si>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</si>
  <si>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</si>
  <si>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</si>
  <si>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</si>
  <si>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</si>
  <si>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</si>
  <si>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</si>
  <si>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</si>
  <si>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</si>
  <si>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</si>
  <si>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</si>
  <si>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</si>
  <si>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</si>
  <si>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</si>
  <si>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</si>
  <si>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</si>
  <si>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</si>
  <si>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</si>
  <si>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</si>
  <si>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</si>
  <si>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</si>
  <si>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</si>
  <si>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</si>
  <si>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</si>
  <si>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</si>
  <si>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</si>
  <si>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</si>
  <si>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</si>
  <si>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</si>
  <si>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</si>
  <si>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</si>
  <si>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</si>
  <si>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</si>
  <si>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</si>
  <si>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</si>
  <si>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</si>
  <si>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</si>
  <si>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</si>
  <si>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</si>
  <si>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</si>
  <si>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</si>
  <si>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</si>
  <si>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</si>
  <si>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</si>
  <si>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</si>
  <si>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</si>
  <si>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</si>
  <si>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</si>
  <si>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</si>
  <si>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</si>
  <si>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</si>
  <si>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</si>
  <si>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</si>
  <si>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</si>
  <si>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</si>
  <si>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</si>
  <si>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</si>
  <si>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</si>
  <si>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</si>
  <si>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</si>
  <si>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</si>
  <si>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</si>
  <si>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</si>
  <si>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</si>
  <si>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</si>
  <si>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</si>
  <si>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</si>
  <si>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</si>
  <si>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</si>
  <si>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</si>
  <si>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</si>
  <si>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</si>
  <si>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</si>
  <si>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</si>
  <si>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</si>
  <si>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</si>
  <si>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</si>
  <si>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</si>
  <si>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</si>
  <si>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</si>
  <si>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</si>
  <si>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</si>
  <si>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</si>
  <si>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</si>
  <si>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</si>
  <si>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</si>
  <si>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</si>
  <si>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</si>
  <si>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</si>
  <si>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</si>
  <si>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</si>
  <si>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</si>
  <si>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</si>
  <si>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</si>
  <si>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</si>
  <si>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</si>
  <si>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</si>
  <si>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</si>
  <si>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</si>
  <si>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</si>
  <si>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</si>
  <si>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</si>
  <si>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</si>
  <si>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</si>
  <si>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</si>
  <si>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</si>
  <si>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</si>
  <si>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</si>
  <si>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</si>
  <si>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</si>
  <si>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</si>
  <si>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</si>
  <si>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</si>
  <si>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</si>
  <si>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</si>
  <si>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</si>
  <si>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</si>
  <si>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</si>
  <si>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</si>
  <si>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</si>
  <si>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</si>
  <si>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</si>
  <si>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</si>
  <si>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</si>
  <si>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</si>
  <si>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</si>
  <si>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</si>
  <si>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</si>
  <si>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</si>
  <si>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</si>
  <si>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</si>
  <si>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</si>
  <si>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</si>
  <si>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</si>
  <si>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</si>
  <si>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</si>
  <si>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</si>
  <si>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</si>
  <si>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</si>
  <si>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</si>
  <si>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</si>
  <si>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</si>
  <si>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</si>
  <si>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</si>
  <si>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</si>
  <si>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</si>
  <si>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</si>
  <si>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</si>
  <si>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</si>
  <si>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</si>
  <si>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</si>
  <si>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</si>
  <si>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</si>
  <si>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</si>
  <si>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</si>
  <si>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</si>
  <si>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</si>
  <si>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</si>
  <si>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</si>
  <si>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</si>
  <si>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</si>
  <si>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</si>
  <si>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</si>
  <si>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</si>
  <si>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</si>
  <si>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</si>
  <si>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</si>
  <si>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</si>
  <si>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</si>
  <si>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</si>
  <si>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</si>
  <si>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</si>
  <si>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</si>
  <si>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</si>
  <si>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</si>
  <si>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</si>
  <si>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</si>
  <si>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</si>
  <si>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</si>
  <si>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</si>
  <si>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</si>
  <si>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</si>
  <si>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</si>
  <si>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</si>
  <si>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</si>
  <si>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</si>
  <si>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</si>
  <si>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</si>
  <si>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</si>
  <si>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</si>
  <si>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</si>
  <si>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</si>
  <si>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</si>
  <si>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</si>
  <si>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</si>
  <si>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</si>
  <si>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</si>
  <si>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</si>
  <si>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</si>
  <si>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</si>
  <si>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</si>
  <si>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</si>
  <si>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</si>
  <si>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</si>
  <si>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</si>
  <si>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</si>
  <si>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</si>
  <si>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</si>
  <si>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</si>
  <si>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</si>
  <si>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</si>
  <si>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</si>
  <si>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</si>
  <si>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</si>
  <si>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</si>
  <si>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</si>
  <si>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</si>
  <si>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</si>
  <si>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</si>
  <si>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</si>
  <si>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</si>
  <si>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</si>
  <si>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</si>
  <si>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</si>
  <si>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</si>
  <si>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</si>
  <si>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</si>
  <si>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</si>
  <si>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</si>
  <si>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</si>
  <si>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</si>
  <si>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</si>
  <si>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</si>
  <si>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</si>
  <si>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</si>
  <si>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</si>
  <si>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</si>
  <si>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</si>
  <si>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</si>
  <si>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</si>
  <si>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</si>
  <si>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</si>
  <si>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</si>
  <si>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</si>
  <si>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</si>
  <si>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</si>
  <si>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</si>
  <si>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</si>
  <si>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</si>
  <si>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</si>
  <si>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</si>
  <si>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</si>
  <si>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</si>
  <si>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</si>
  <si>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</si>
  <si>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</si>
  <si>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</si>
  <si>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</si>
  <si>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</si>
  <si>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</si>
  <si>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</si>
  <si>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</si>
  <si>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</si>
  <si>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</si>
  <si>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</si>
  <si>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</si>
  <si>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</si>
  <si>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</si>
  <si>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</si>
  <si>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</si>
  <si>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</si>
  <si>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</si>
  <si>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</si>
  <si>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</si>
  <si>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</si>
  <si>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</si>
  <si>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</si>
  <si>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</si>
  <si>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</si>
  <si>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</si>
  <si>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</si>
  <si>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</si>
  <si>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</si>
  <si>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</si>
  <si>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</si>
  <si>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</si>
  <si>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</si>
  <si>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</si>
  <si>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</si>
  <si>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</si>
  <si>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</si>
  <si>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</si>
  <si>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</si>
  <si>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</si>
  <si>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</si>
  <si>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</si>
  <si>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</si>
  <si>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</si>
  <si>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</si>
  <si>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</si>
  <si>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</si>
  <si>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</si>
  <si>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</si>
  <si>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</si>
  <si>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</si>
  <si>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</si>
  <si>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</si>
  <si>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</si>
  <si>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</si>
  <si>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</si>
  <si>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</si>
  <si>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</si>
  <si>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</si>
  <si>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</si>
  <si>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</si>
  <si>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</si>
  <si>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</si>
  <si>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</si>
  <si>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</si>
  <si>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</si>
  <si>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</si>
  <si>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</si>
  <si>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</si>
  <si>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</si>
  <si>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</si>
  <si>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</si>
  <si>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</si>
  <si>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</si>
  <si>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</si>
  <si>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</si>
  <si>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</si>
  <si>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</si>
  <si>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</si>
  <si>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</si>
  <si>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</si>
  <si>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</si>
  <si>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</si>
  <si>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</si>
  <si>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</si>
  <si>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</si>
  <si>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</si>
  <si>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</si>
  <si>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</si>
  <si>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</si>
  <si>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</si>
  <si>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</si>
  <si>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</si>
  <si>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</si>
  <si>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</si>
  <si>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</si>
  <si>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</si>
  <si>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</si>
  <si>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</si>
  <si>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</si>
  <si>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</si>
  <si>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</si>
  <si>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</si>
  <si>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</si>
  <si>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</si>
  <si>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</si>
  <si>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</si>
  <si>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</si>
  <si>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</si>
  <si>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</si>
  <si>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</si>
  <si>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</si>
  <si>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</si>
  <si>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</si>
  <si>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</si>
  <si>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</si>
  <si>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</si>
  <si>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</si>
  <si>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</si>
  <si>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</si>
  <si>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</si>
  <si>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</si>
  <si>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</si>
  <si>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</si>
  <si>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</si>
  <si>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</si>
  <si>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</si>
  <si>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</si>
  <si>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</si>
  <si>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</si>
  <si>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</si>
  <si>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</si>
  <si>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</si>
  <si>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</si>
  <si>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</si>
  <si>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</si>
  <si>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</si>
  <si>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</si>
  <si>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</si>
  <si>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</si>
  <si>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</si>
  <si>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</si>
  <si>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</si>
  <si>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</si>
  <si>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</si>
  <si>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</si>
  <si>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</si>
  <si>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</si>
  <si>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</si>
  <si>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</si>
  <si>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</si>
  <si>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</si>
  <si>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</si>
  <si>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</si>
  <si>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</si>
  <si>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</si>
  <si>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</si>
  <si>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</si>
  <si>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</si>
  <si>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</si>
  <si>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</si>
  <si>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</si>
  <si>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</si>
  <si>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</si>
  <si>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</si>
  <si>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</si>
  <si>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</si>
  <si>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</si>
  <si>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</si>
  <si>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</si>
  <si>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</si>
  <si>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</si>
  <si>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</si>
  <si>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</si>
  <si>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</si>
  <si>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</si>
  <si>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</si>
  <si>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</si>
  <si>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</si>
  <si>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</si>
  <si>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</si>
  <si>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</si>
  <si>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</si>
  <si>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</si>
  <si>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</si>
  <si>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</si>
  <si>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</si>
  <si>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</si>
  <si>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</si>
  <si>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</si>
  <si>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</si>
  <si>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</si>
  <si>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</si>
  <si>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</si>
  <si>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</si>
  <si>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</si>
  <si>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</si>
  <si>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</si>
  <si>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</si>
  <si>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</si>
  <si>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</si>
  <si>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</si>
  <si>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</si>
  <si>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</si>
  <si>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</si>
  <si>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</si>
  <si>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</si>
  <si>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</si>
  <si>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</si>
  <si>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</si>
  <si>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</si>
  <si>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</si>
  <si>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</si>
  <si>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</si>
  <si>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</si>
  <si>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</si>
  <si>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</si>
  <si>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</si>
  <si>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</si>
  <si>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</si>
  <si>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</si>
  <si>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</si>
  <si>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</si>
  <si>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</si>
  <si>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</si>
  <si>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</si>
  <si>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</si>
  <si>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</si>
  <si>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</si>
  <si>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</si>
  <si>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</si>
  <si>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</si>
  <si>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</si>
  <si>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</si>
  <si>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</si>
  <si>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</si>
  <si>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</si>
  <si>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</si>
  <si>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</si>
  <si>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</si>
  <si>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</si>
  <si>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</si>
  <si>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</si>
  <si>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</si>
  <si>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</si>
  <si>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</si>
  <si>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</si>
  <si>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</si>
  <si>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</si>
  <si>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</si>
  <si>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</si>
  <si>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</si>
  <si>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</si>
  <si>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</si>
  <si>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</si>
  <si>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</si>
  <si>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</si>
  <si>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</si>
  <si>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</si>
  <si>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</si>
  <si>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</si>
  <si>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</si>
  <si>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</si>
  <si>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</si>
  <si>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</si>
  <si>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</si>
  <si>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</si>
  <si>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</si>
  <si>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</si>
  <si>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</si>
  <si>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</si>
  <si>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</si>
  <si>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</si>
  <si>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</si>
  <si>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</si>
  <si>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</si>
  <si>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</si>
  <si>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</si>
  <si>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</si>
  <si>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</si>
  <si>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</si>
  <si>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</si>
  <si>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</si>
  <si>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</si>
  <si>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</si>
  <si>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</si>
  <si>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</si>
  <si>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</si>
  <si>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</si>
  <si>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</si>
  <si>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</si>
  <si>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</si>
  <si>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</si>
  <si>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</si>
  <si>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</si>
  <si>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</si>
  <si>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</si>
  <si>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</si>
  <si>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</si>
  <si>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</si>
  <si>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</si>
  <si>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</si>
  <si>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</si>
  <si>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</si>
  <si>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</si>
  <si>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</si>
  <si>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</si>
  <si>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</si>
  <si>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</si>
  <si>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</si>
  <si>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</si>
  <si>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</si>
  <si>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</si>
  <si>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</si>
  <si>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</si>
  <si>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</si>
  <si>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</si>
  <si>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</si>
  <si>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</si>
  <si>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</si>
  <si>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</si>
  <si>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</si>
  <si>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</si>
  <si>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</si>
  <si>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</si>
  <si>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</si>
  <si>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</si>
  <si>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</si>
  <si>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</si>
  <si>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</si>
  <si>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</si>
  <si>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</si>
  <si>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</si>
  <si>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</si>
  <si>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</si>
  <si>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</si>
  <si>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</si>
  <si>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</si>
  <si>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</si>
  <si>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</si>
  <si>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</si>
  <si>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</si>
  <si>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</si>
  <si>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</si>
  <si>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</si>
  <si>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</si>
  <si>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</si>
  <si>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</si>
  <si>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</si>
  <si>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</si>
  <si>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</si>
  <si>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</si>
  <si>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</si>
  <si>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</si>
  <si>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</si>
  <si>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</si>
  <si>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</si>
  <si>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</si>
  <si>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</si>
  <si>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</si>
  <si>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</si>
  <si>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</si>
  <si>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</si>
  <si>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</si>
  <si>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</si>
  <si>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</si>
  <si>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</si>
  <si>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</si>
  <si>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</si>
  <si>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</si>
  <si>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</si>
  <si>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</si>
  <si>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</si>
  <si>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</si>
  <si>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</si>
  <si>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</si>
  <si>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</si>
  <si>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</si>
  <si>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</si>
  <si>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</si>
  <si>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</si>
  <si>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</si>
  <si>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</si>
  <si>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</si>
  <si>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</si>
  <si>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</si>
  <si>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</si>
  <si>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spaces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</si>
  <si>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</si>
  <si>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</si>
  <si>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</si>
  <si>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</si>
  <si>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</si>
  <si>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</si>
  <si>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</si>
  <si>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</si>
  <si>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</si>
  <si>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</si>
  <si>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</si>
  <si>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</si>
  <si>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</si>
  <si>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</si>
  <si>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plays</t>
  </si>
  <si>
    <t>television</t>
  </si>
  <si>
    <t>musical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</si>
  <si>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</si>
  <si>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</si>
  <si>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</si>
  <si>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</si>
  <si>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</si>
  <si>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</si>
  <si>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</si>
  <si>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</si>
  <si>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</si>
  <si>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</si>
  <si>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</si>
  <si>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</si>
  <si>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</si>
  <si>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</si>
  <si>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</si>
  <si>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</si>
  <si>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</si>
  <si>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</si>
  <si>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</si>
  <si>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</si>
  <si>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</si>
  <si>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</si>
  <si>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</si>
  <si>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</si>
  <si>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</si>
  <si>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</si>
  <si>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</si>
  <si>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</si>
  <si>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</si>
  <si>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</si>
  <si>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</si>
  <si>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</si>
  <si>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</si>
  <si>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</si>
  <si>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</si>
  <si>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</si>
  <si>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</si>
  <si>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</si>
  <si>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</si>
  <si>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</si>
  <si>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</si>
  <si>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</si>
  <si>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</si>
  <si>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</si>
  <si>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</si>
  <si>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</si>
  <si>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</si>
  <si>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The HitchHiker's Guide to the Family</t>
  </si>
  <si>
    <t>Goal</t>
  </si>
  <si>
    <t>Pledged</t>
  </si>
  <si>
    <t>Average Donation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</si>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</sst>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B5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B5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B5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B5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B5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B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6184480043442848"/>
          <c:y val="1.81347150259067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638207219613242E-2"/>
          <c:y val="6.4766839378238336E-2"/>
          <c:w val="0.82967844826571568"/>
          <c:h val="0.8751554404145077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F-8940-8812-34A7AB46BDA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F-8940-8812-34A7AB46BDA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F-8940-8812-34A7AB46B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20703"/>
        <c:axId val="52407327"/>
      </c:lineChart>
      <c:catAx>
        <c:axId val="4852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07327"/>
        <c:crosses val="autoZero"/>
        <c:auto val="1"/>
        <c:lblAlgn val="ctr"/>
        <c:lblOffset val="100"/>
        <c:noMultiLvlLbl val="0"/>
      </c:catAx>
      <c:valAx>
        <c:axId val="5240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Pivot!PivotTable11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8259057793313767"/>
          <c:y val="3.84615384615384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967112831167903E-2"/>
          <c:y val="0.12571544936193321"/>
          <c:w val="0.93937088130121904"/>
          <c:h val="0.7144519866051226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Pivot'!$B$3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B-534F-86A1-DB65A7977D29}"/>
            </c:ext>
          </c:extLst>
        </c:ser>
        <c:ser>
          <c:idx val="1"/>
          <c:order val="1"/>
          <c:tx>
            <c:strRef>
              <c:f>'Outcomes Based on Goals Pivot'!$C$3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CB-534F-86A1-DB65A7977D29}"/>
            </c:ext>
          </c:extLst>
        </c:ser>
        <c:ser>
          <c:idx val="2"/>
          <c:order val="2"/>
          <c:tx>
            <c:strRef>
              <c:f>'Outcomes Based on Goals Pivot'!$D$3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Pivot'!$D$4:$D$16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CB-534F-86A1-DB65A7977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1176304"/>
        <c:axId val="55824351"/>
      </c:lineChart>
      <c:catAx>
        <c:axId val="164117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4351"/>
        <c:crosses val="autoZero"/>
        <c:auto val="1"/>
        <c:lblAlgn val="ctr"/>
        <c:lblOffset val="100"/>
        <c:noMultiLvlLbl val="0"/>
      </c:catAx>
      <c:valAx>
        <c:axId val="5582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16358869637331"/>
          <c:y val="0.86416327269436144"/>
          <c:w val="0.51303573180192796"/>
          <c:h val="0.10396904587331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 (US Theater Only)</a:t>
            </a:r>
          </a:p>
        </c:rich>
      </c:tx>
      <c:layout>
        <c:manualLayout>
          <c:xMode val="edge"/>
          <c:yMode val="edge"/>
          <c:x val="0.19102149752360212"/>
          <c:y val="2.82736163743220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9-6341-83C3-869149C019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00A-BF41-93F9-5732F5B267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00A-BF41-93F9-5732F5B267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00A-BF41-93F9-5732F5B26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477215"/>
        <c:axId val="362478863"/>
      </c:barChart>
      <c:catAx>
        <c:axId val="36247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78863"/>
        <c:crosses val="autoZero"/>
        <c:auto val="1"/>
        <c:lblAlgn val="ctr"/>
        <c:lblOffset val="100"/>
        <c:noMultiLvlLbl val="0"/>
      </c:catAx>
      <c:valAx>
        <c:axId val="36247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7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 (Plays in US) </a:t>
            </a:r>
          </a:p>
        </c:rich>
      </c:tx>
      <c:layout>
        <c:manualLayout>
          <c:xMode val="edge"/>
          <c:yMode val="edge"/>
          <c:x val="0.27962719605329772"/>
          <c:y val="4.49704142011834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707581702788826E-2"/>
          <c:y val="2.8694404591104734E-2"/>
          <c:w val="0.83305045690358936"/>
          <c:h val="0.747436143652775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A-234F-8B25-271ABD762D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A1-B041-94E8-16D5D127FE4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2A1-B041-94E8-16D5D127FE4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2A1-B041-94E8-16D5D127F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793615"/>
        <c:axId val="413606319"/>
      </c:barChart>
      <c:catAx>
        <c:axId val="4137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06319"/>
        <c:crosses val="autoZero"/>
        <c:auto val="1"/>
        <c:lblAlgn val="ctr"/>
        <c:lblOffset val="100"/>
        <c:noMultiLvlLbl val="0"/>
      </c:catAx>
      <c:valAx>
        <c:axId val="41360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77947370121835"/>
          <c:y val="0.38848399571355358"/>
          <c:w val="0.10301259196225641"/>
          <c:h val="0.192262591436425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(Theater)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Stats'!$A$7:$A$19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Stats'!$B$7:$B$19</c:f>
              <c:numCache>
                <c:formatCode>General</c:formatCode>
                <c:ptCount val="12"/>
                <c:pt idx="0">
                  <c:v>16</c:v>
                </c:pt>
                <c:pt idx="1">
                  <c:v>10</c:v>
                </c:pt>
                <c:pt idx="2">
                  <c:v>13</c:v>
                </c:pt>
                <c:pt idx="3">
                  <c:v>9</c:v>
                </c:pt>
                <c:pt idx="4">
                  <c:v>10</c:v>
                </c:pt>
                <c:pt idx="5">
                  <c:v>8</c:v>
                </c:pt>
                <c:pt idx="6">
                  <c:v>19</c:v>
                </c:pt>
                <c:pt idx="7">
                  <c:v>17</c:v>
                </c:pt>
                <c:pt idx="8">
                  <c:v>10</c:v>
                </c:pt>
                <c:pt idx="9">
                  <c:v>6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A-4944-B344-F48BF60092C3}"/>
            </c:ext>
          </c:extLst>
        </c:ser>
        <c:ser>
          <c:idx val="1"/>
          <c:order val="1"/>
          <c:tx>
            <c:strRef>
              <c:f>'Launch Date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Stats'!$A$7:$A$19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Stats'!$C$7:$C$19</c:f>
              <c:numCache>
                <c:formatCode>General</c:formatCode>
                <c:ptCount val="12"/>
                <c:pt idx="0">
                  <c:v>58</c:v>
                </c:pt>
                <c:pt idx="1">
                  <c:v>37</c:v>
                </c:pt>
                <c:pt idx="2">
                  <c:v>44</c:v>
                </c:pt>
                <c:pt idx="3">
                  <c:v>28</c:v>
                </c:pt>
                <c:pt idx="4">
                  <c:v>41</c:v>
                </c:pt>
                <c:pt idx="5">
                  <c:v>45</c:v>
                </c:pt>
                <c:pt idx="6">
                  <c:v>47</c:v>
                </c:pt>
                <c:pt idx="7">
                  <c:v>43</c:v>
                </c:pt>
                <c:pt idx="8">
                  <c:v>50</c:v>
                </c:pt>
                <c:pt idx="9">
                  <c:v>59</c:v>
                </c:pt>
                <c:pt idx="10">
                  <c:v>41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DC-E34D-A185-02A3CFC97573}"/>
            </c:ext>
          </c:extLst>
        </c:ser>
        <c:ser>
          <c:idx val="2"/>
          <c:order val="2"/>
          <c:tx>
            <c:strRef>
              <c:f>'Launch Date Stats'!$D$5:$D$6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Stats'!$A$7:$A$19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Stats'!$D$7:$D$19</c:f>
              <c:numCache>
                <c:formatCode>General</c:formatCode>
                <c:ptCount val="12"/>
                <c:pt idx="1">
                  <c:v>3</c:v>
                </c:pt>
                <c:pt idx="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DC-E34D-A185-02A3CFC97573}"/>
            </c:ext>
          </c:extLst>
        </c:ser>
        <c:ser>
          <c:idx val="3"/>
          <c:order val="3"/>
          <c:tx>
            <c:strRef>
              <c:f>'Launch Date Stats'!$E$5:$E$6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 Date Stats'!$A$7:$A$19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Stats'!$E$7:$E$19</c:f>
              <c:numCache>
                <c:formatCode>General</c:formatCode>
                <c:ptCount val="12"/>
                <c:pt idx="0">
                  <c:v>51</c:v>
                </c:pt>
                <c:pt idx="1">
                  <c:v>59</c:v>
                </c:pt>
                <c:pt idx="2">
                  <c:v>61</c:v>
                </c:pt>
                <c:pt idx="3">
                  <c:v>64</c:v>
                </c:pt>
                <c:pt idx="4">
                  <c:v>75</c:v>
                </c:pt>
                <c:pt idx="5">
                  <c:v>72</c:v>
                </c:pt>
                <c:pt idx="6">
                  <c:v>54</c:v>
                </c:pt>
                <c:pt idx="7">
                  <c:v>57</c:v>
                </c:pt>
                <c:pt idx="8">
                  <c:v>47</c:v>
                </c:pt>
                <c:pt idx="9">
                  <c:v>64</c:v>
                </c:pt>
                <c:pt idx="10">
                  <c:v>66</c:v>
                </c:pt>
                <c:pt idx="11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DC-E34D-A185-02A3CFC97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862752"/>
        <c:axId val="2018996560"/>
      </c:lineChart>
      <c:catAx>
        <c:axId val="20208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996560"/>
        <c:crosses val="autoZero"/>
        <c:auto val="1"/>
        <c:lblAlgn val="ctr"/>
        <c:lblOffset val="100"/>
        <c:noMultiLvlLbl val="0"/>
      </c:catAx>
      <c:valAx>
        <c:axId val="20189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8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586C632-84D7-4041-95F6-71C84E80A77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22D4C92-493C-3542-A97F-92C4887B9B3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27ED93-1AA6-5343-9455-7F656B5B30DD}">
  <sheetPr/>
  <sheetViews>
    <sheetView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19</xdr:row>
      <xdr:rowOff>25400</xdr:rowOff>
    </xdr:from>
    <xdr:to>
      <xdr:col>14</xdr:col>
      <xdr:colOff>698500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ECAE6-A553-6618-F921-1E14EC5D9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17</xdr:row>
      <xdr:rowOff>12700</xdr:rowOff>
    </xdr:from>
    <xdr:to>
      <xdr:col>15</xdr:col>
      <xdr:colOff>635000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92F1B-8455-F3F8-84AE-53A8E397C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1</xdr:row>
      <xdr:rowOff>38100</xdr:rowOff>
    </xdr:from>
    <xdr:to>
      <xdr:col>16</xdr:col>
      <xdr:colOff>457200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F65CF-A064-E819-17BF-956BC3C19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19050</xdr:rowOff>
    </xdr:from>
    <xdr:to>
      <xdr:col>17</xdr:col>
      <xdr:colOff>330200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FBB40-BC7F-4E2E-D04A-75DD336D0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88900</xdr:rowOff>
    </xdr:from>
    <xdr:to>
      <xdr:col>16</xdr:col>
      <xdr:colOff>622300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5C2FD-479C-8D4D-1F8E-87F28ADDC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4907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1BA56E-5429-0116-E067-F34CFD369A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7627140-0971-E742-4498-5DABCADC22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907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 Marcelin" refreshedDate="44704.60765578704" createdVersion="8" refreshedVersion="8" minRefreshableVersion="3" recordCount="4115" xr:uid="{4EABF3A7-808F-8346-B996-7C25D9094F0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AU"/>
        <s v="DE"/>
        <s v="FR"/>
        <s v="GB"/>
        <s v="IT"/>
        <s v="AT"/>
        <s v="CA"/>
        <s v="ES"/>
        <s v="SE"/>
        <s v="MX"/>
        <s v="IE"/>
        <s v="NO"/>
        <s v="NZ"/>
        <s v="SG"/>
        <s v="LU"/>
        <s v="CH"/>
        <s v="NL"/>
        <s v="DK"/>
        <s v="BE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space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music/indie rock"/>
        <s v="film &amp; video/documentary"/>
        <s v="publishing/nonfiction"/>
        <s v="theater/plays"/>
        <s v="film &amp; video/television"/>
        <s v="theater/musical"/>
        <s v="music/metal"/>
        <s v="music/classical music"/>
        <s v="technology/makerspaces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 Marcelin" refreshedDate="44704.783374768522" createdVersion="8" refreshedVersion="8" minRefreshableVersion="3" recordCount="4114" xr:uid="{F1A81F92-C207-0743-B495-F165AB5BC0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space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plays"/>
        <s v="television"/>
        <s v="musical"/>
        <s v="met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 Marcelin" refreshedDate="44705.470729398148" createdVersion="8" refreshedVersion="8" minRefreshableVersion="3" recordCount="4114" xr:uid="{9D999589-E19E-FB43-A6E4-85B30C53ABC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 Marcelin" refreshedDate="44707.858848958334" createdVersion="8" refreshedVersion="8" minRefreshableVersion="3" recordCount="4114" xr:uid="{18E6650C-145E-6249-BA57-F16EC3705BB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 Marcelin" refreshedDate="44711.819824768521" createdVersion="8" refreshedVersion="8" minRefreshableVersion="3" recordCount="12" xr:uid="{D8A23E55-4DAA-F94C-B21E-5A5F6FBF03D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3066"/>
    <s v="Gold Coast Wake Park"/>
    <s v="Our mission is to offer an innovative family watersports attraction that is fun, safe, economical and a leader in its field."/>
    <n v="350000"/>
    <n v="41950"/>
    <x v="2"/>
    <x v="1"/>
    <s v="AUD"/>
    <n v="1468128537"/>
    <n v="1465536537"/>
    <b v="0"/>
    <n v="15"/>
    <b v="0"/>
    <x v="4"/>
    <n v="12"/>
    <n v="2796.67"/>
    <x v="3"/>
    <s v="spac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4"/>
    <s v="GBP"/>
    <n v="1481224736"/>
    <n v="1480360736"/>
    <b v="0"/>
    <n v="206"/>
    <b v="1"/>
    <x v="1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4"/>
    <s v="GBP"/>
    <n v="1364286239"/>
    <n v="1360830239"/>
    <b v="0"/>
    <n v="623"/>
    <b v="1"/>
    <x v="1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P"/>
    <n v="1378494000"/>
    <n v="1375880598"/>
    <b v="0"/>
    <n v="269"/>
    <b v="1"/>
    <x v="0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5"/>
    <s v="EUR"/>
    <n v="1462053540"/>
    <n v="1459355950"/>
    <b v="0"/>
    <n v="36"/>
    <b v="1"/>
    <x v="7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4"/>
    <s v="GBP"/>
    <n v="1481842800"/>
    <n v="1479414344"/>
    <b v="0"/>
    <n v="3238"/>
    <b v="1"/>
    <x v="1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P"/>
    <n v="1363204800"/>
    <n v="1360551250"/>
    <b v="0"/>
    <n v="339"/>
    <b v="1"/>
    <x v="0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4"/>
    <s v="GBP"/>
    <n v="1411326015"/>
    <n v="1408734015"/>
    <b v="0"/>
    <n v="1204"/>
    <b v="1"/>
    <x v="1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6"/>
    <s v="EUR"/>
    <n v="1452553200"/>
    <n v="1449650173"/>
    <b v="1"/>
    <n v="971"/>
    <b v="1"/>
    <x v="0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4"/>
    <s v="GBP"/>
    <n v="1488484300"/>
    <n v="1485892300"/>
    <b v="0"/>
    <n v="163"/>
    <b v="1"/>
    <x v="1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b v="0"/>
    <n v="210"/>
    <b v="1"/>
    <x v="1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4"/>
    <s v="GBP"/>
    <n v="1466377200"/>
    <n v="1463351329"/>
    <b v="0"/>
    <n v="169"/>
    <b v="1"/>
    <x v="1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4"/>
    <s v="GBP"/>
    <n v="1470423668"/>
    <n v="1467831668"/>
    <b v="1"/>
    <n v="1887"/>
    <b v="1"/>
    <x v="0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4"/>
    <s v="GBP"/>
    <n v="1406149689"/>
    <n v="1402693689"/>
    <b v="0"/>
    <n v="8359"/>
    <b v="1"/>
    <x v="0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4"/>
    <s v="GBP"/>
    <n v="1436151600"/>
    <n v="1433775668"/>
    <b v="0"/>
    <n v="263"/>
    <b v="1"/>
    <x v="1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4"/>
    <s v="GBP"/>
    <n v="1461276000"/>
    <n v="1460055300"/>
    <b v="0"/>
    <n v="88"/>
    <b v="1"/>
    <x v="1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b v="1"/>
    <n v="294"/>
    <b v="1"/>
    <x v="9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s v="tabletop gam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4"/>
    <n v="5"/>
    <n v="1270.22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4"/>
    <s v="GBP"/>
    <n v="1372701600"/>
    <n v="1369895421"/>
    <b v="1"/>
    <n v="204"/>
    <b v="1"/>
    <x v="0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n v="1474380241"/>
    <b v="0"/>
    <n v="514"/>
    <b v="1"/>
    <x v="1"/>
    <n v="412"/>
    <n v="44.06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0"/>
    <x v="4"/>
    <s v="GBP"/>
    <n v="1419259679"/>
    <n v="1416667679"/>
    <b v="0"/>
    <n v="79"/>
    <b v="1"/>
    <x v="1"/>
    <n v="408"/>
    <n v="33.549999999999997"/>
    <x v="1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3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4"/>
    <s v="GBP"/>
    <n v="1399324717"/>
    <n v="1395436717"/>
    <b v="0"/>
    <n v="191"/>
    <b v="1"/>
    <x v="0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4"/>
    <s v="GBP"/>
    <n v="1358367565"/>
    <n v="1357157965"/>
    <b v="0"/>
    <n v="28"/>
    <b v="1"/>
    <x v="10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4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P"/>
    <n v="1376899269"/>
    <n v="1371715269"/>
    <b v="1"/>
    <n v="402"/>
    <b v="1"/>
    <x v="0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s v="electronic music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5"/>
    <n v="31"/>
    <n v="1250"/>
    <x v="3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4"/>
    <s v="GBP"/>
    <n v="1373751325"/>
    <n v="1371159325"/>
    <b v="1"/>
    <n v="473"/>
    <b v="1"/>
    <x v="0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s v="electronic music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x v="15"/>
    <n v="101"/>
    <n v="1008.24"/>
    <x v="3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5"/>
    <n v="100"/>
    <n v="1000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4"/>
    <s v="GBP"/>
    <n v="1450051200"/>
    <n v="1448269539"/>
    <b v="0"/>
    <n v="391"/>
    <b v="1"/>
    <x v="1"/>
    <n v="332"/>
    <n v="21.23"/>
    <x v="1"/>
    <s v="tabletop games"/>
  </r>
  <r>
    <n v="2703"/>
    <s v="Bisagra Teatro: Foro Multidisciplinario"/>
    <s v="Â¡Tu nuevo espacio cultural multidisciplinario en el centro de Pachuca, Hidalgo"/>
    <n v="40000"/>
    <n v="41500"/>
    <x v="3"/>
    <x v="10"/>
    <s v="MXN"/>
    <n v="1490196830"/>
    <n v="1485016430"/>
    <b v="0"/>
    <n v="45"/>
    <b v="0"/>
    <x v="4"/>
    <n v="104"/>
    <n v="922.22"/>
    <x v="3"/>
    <s v="spac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x v="9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s v="tabletop game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5"/>
    <n v="104"/>
    <n v="866.67"/>
    <x v="3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4"/>
    <n v="315"/>
    <n v="0"/>
    <x v="5"/>
    <s v="nonfiction"/>
  </r>
  <r>
    <n v="4095"/>
    <s v="LOPE ENAMORADO"/>
    <s v="Proyecto teatral dirigido por MartÃ­n Acosta que habla y reflexiona sobre el amor y su naturaleza."/>
    <n v="30000"/>
    <n v="800"/>
    <x v="2"/>
    <x v="10"/>
    <s v="MXN"/>
    <n v="1482108350"/>
    <n v="1479516350"/>
    <b v="0"/>
    <n v="1"/>
    <b v="0"/>
    <x v="15"/>
    <n v="3"/>
    <n v="800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s v="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s v="hardware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3"/>
    <n v="305"/>
    <n v="68.489999999999995"/>
    <x v="4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3118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x v="4"/>
    <n v="0"/>
    <n v="775"/>
    <x v="3"/>
    <s v="space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5"/>
    <n v="122"/>
    <n v="716.35"/>
    <x v="3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5"/>
    <n v="100"/>
    <n v="550.04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4"/>
    <s v="GBP"/>
    <n v="1479846507"/>
    <n v="1479241707"/>
    <b v="0"/>
    <n v="17"/>
    <b v="1"/>
    <x v="1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4"/>
    <s v="GBP"/>
    <n v="1439625059"/>
    <n v="1436860259"/>
    <b v="0"/>
    <n v="1019"/>
    <b v="1"/>
    <x v="0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3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4"/>
    <s v="GBP"/>
    <n v="1486814978"/>
    <n v="1484222978"/>
    <b v="0"/>
    <n v="15"/>
    <b v="1"/>
    <x v="9"/>
    <n v="290"/>
    <n v="19.329999999999998"/>
    <x v="6"/>
    <s v="photobook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0"/>
    <s v="MXN"/>
    <n v="1487613600"/>
    <n v="1482444295"/>
    <b v="0"/>
    <n v="15"/>
    <b v="0"/>
    <x v="15"/>
    <n v="20"/>
    <n v="500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4"/>
    <s v="GBP"/>
    <n v="1435258800"/>
    <n v="1432659793"/>
    <b v="0"/>
    <n v="607"/>
    <b v="1"/>
    <x v="0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s v="tabletop gam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7"/>
    <n v="1"/>
    <n v="500"/>
    <x v="3"/>
    <s v="musical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5"/>
    <n v="62"/>
    <n v="486.43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3"/>
    <n v="283"/>
    <n v="49.88"/>
    <x v="4"/>
    <s v="documentar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4"/>
    <s v="GBP"/>
    <n v="1402389180"/>
    <n v="1399996024"/>
    <b v="1"/>
    <n v="269"/>
    <b v="1"/>
    <x v="9"/>
    <n v="278"/>
    <n v="67.16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s v="rock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5"/>
    <s v="EUR"/>
    <n v="1451861940"/>
    <n v="1448902867"/>
    <b v="0"/>
    <n v="102"/>
    <b v="1"/>
    <x v="1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4"/>
    <s v="GBP"/>
    <n v="1450467539"/>
    <n v="1447875539"/>
    <b v="0"/>
    <n v="512"/>
    <b v="1"/>
    <x v="9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8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2"/>
    <s v="indie rock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0"/>
    <s v="MXN"/>
    <n v="1490416380"/>
    <n v="1487485760"/>
    <b v="0"/>
    <n v="6"/>
    <b v="0"/>
    <x v="15"/>
    <n v="5"/>
    <n v="450"/>
    <x v="3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5"/>
    <s v="EUR"/>
    <n v="1461306772"/>
    <n v="1458714772"/>
    <b v="1"/>
    <n v="1281"/>
    <b v="1"/>
    <x v="0"/>
    <n v="260"/>
    <n v="180.75"/>
    <x v="0"/>
    <s v="hardware"/>
  </r>
  <r>
    <n v="1752"/>
    <s v="Adfectus Book"/>
    <s v="A little book of calm, in picture form, that will soothe the soul and un-furrow the brow."/>
    <n v="1200"/>
    <n v="3122"/>
    <x v="0"/>
    <x v="4"/>
    <s v="GBP"/>
    <n v="1476425082"/>
    <n v="1473833082"/>
    <b v="0"/>
    <n v="90"/>
    <b v="1"/>
    <x v="9"/>
    <n v="260"/>
    <n v="34.69"/>
    <x v="6"/>
    <s v="photobook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3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x v="9"/>
    <n v="254"/>
    <n v="493.82"/>
    <x v="6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s v="small batch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4"/>
    <s v="GBP"/>
    <n v="1480784606"/>
    <n v="1478189006"/>
    <b v="0"/>
    <n v="168"/>
    <b v="1"/>
    <x v="2"/>
    <n v="252"/>
    <n v="55.61"/>
    <x v="2"/>
    <s v="rock"/>
  </r>
  <r>
    <n v="3146"/>
    <s v="SoÃ±Ã© una ciudad amurallada"/>
    <s v="Somos... Podemos... Amamos... Nuestra muralla, nuestra utopÃ­a. Que el amor sea el lÃ­mite"/>
    <n v="50000"/>
    <n v="5250"/>
    <x v="3"/>
    <x v="10"/>
    <s v="MXN"/>
    <n v="1492356166"/>
    <n v="1488471766"/>
    <b v="0"/>
    <n v="12"/>
    <b v="0"/>
    <x v="15"/>
    <n v="11"/>
    <n v="437.5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5"/>
    <n v="100"/>
    <n v="421.11"/>
    <x v="3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s v="tabletop gam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4"/>
    <n v="0"/>
    <n v="420.6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4"/>
    <n v="1"/>
    <n v="415.78"/>
    <x v="3"/>
    <s v="space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3"/>
    <n v="240"/>
    <n v="41.38"/>
    <x v="4"/>
    <s v="documentary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0"/>
    <s v="MXN"/>
    <n v="1482711309"/>
    <n v="1479860109"/>
    <b v="0"/>
    <n v="6"/>
    <b v="0"/>
    <x v="15"/>
    <n v="7"/>
    <n v="383.33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4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4"/>
    <s v="GBP"/>
    <n v="1434837861"/>
    <n v="1432245861"/>
    <b v="0"/>
    <n v="131"/>
    <b v="1"/>
    <x v="10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5"/>
    <n v="19"/>
    <n v="381.6"/>
    <x v="3"/>
    <s v="play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s v="rock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3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3"/>
    <n v="229"/>
    <n v="56.9"/>
    <x v="4"/>
    <s v="documentary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4"/>
    <n v="100"/>
    <n v="370.37"/>
    <x v="3"/>
    <s v="spac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4"/>
    <s v="GBP"/>
    <n v="1354233296"/>
    <n v="1351641296"/>
    <b v="1"/>
    <n v="625"/>
    <b v="1"/>
    <x v="0"/>
    <n v="226"/>
    <n v="118.61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2"/>
    <s v="indie rock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5"/>
    <n v="191"/>
    <n v="358.69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s v="space exploration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x v="17"/>
    <n v="12"/>
    <n v="356.84"/>
    <x v="3"/>
    <s v="musical"/>
  </r>
  <r>
    <n v="2256"/>
    <s v="Bitcoin Empire"/>
    <s v="Build your crypto-currency empire and sabotage your opponents. A deck building, card game. 2-4 players. 15 minutes."/>
    <n v="480"/>
    <n v="1069"/>
    <x v="0"/>
    <x v="4"/>
    <s v="GBP"/>
    <n v="1479811846"/>
    <n v="1478602246"/>
    <b v="0"/>
    <n v="50"/>
    <b v="1"/>
    <x v="1"/>
    <n v="223"/>
    <n v="21.38"/>
    <x v="1"/>
    <s v="tabletop gam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7"/>
    <n v="103"/>
    <n v="329.2"/>
    <x v="3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s v="short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s v="rock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15"/>
    <n v="105"/>
    <n v="327.08"/>
    <x v="3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8"/>
    <n v="218"/>
    <n v="19.46"/>
    <x v="2"/>
    <s v="meta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s v="photobook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5"/>
    <n v="17"/>
    <n v="315.5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3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s v="rock"/>
  </r>
  <r>
    <n v="3717"/>
    <s v="Told Look Younger at Jermyn Street Theatre"/>
    <s v="A heart-warming comedy by award-winning writer about Love, Sex, Friendship of three old gay men in their 60s'!"/>
    <n v="4000"/>
    <n v="4030"/>
    <x v="0"/>
    <x v="4"/>
    <s v="GBP"/>
    <n v="1431204449"/>
    <n v="1428526049"/>
    <b v="0"/>
    <n v="13"/>
    <b v="1"/>
    <x v="15"/>
    <n v="101"/>
    <n v="310"/>
    <x v="3"/>
    <s v="play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s v="small batch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s v="rock"/>
  </r>
  <r>
    <n v="3517"/>
    <s v="A Bright Room Called Day by Tony Kushner"/>
    <s v="Support an outstanding cast of actors to take on a professional production of a masterpiece of modern theatre"/>
    <n v="4000"/>
    <n v="4000"/>
    <x v="0"/>
    <x v="4"/>
    <s v="GBP"/>
    <n v="1404471600"/>
    <n v="1401910634"/>
    <b v="0"/>
    <n v="13"/>
    <b v="1"/>
    <x v="15"/>
    <n v="100"/>
    <n v="307.69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5"/>
    <n v="101"/>
    <n v="302.31"/>
    <x v="3"/>
    <s v="plays"/>
  </r>
  <r>
    <n v="3115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x v="4"/>
    <n v="3"/>
    <n v="300"/>
    <x v="3"/>
    <s v="space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x v="9"/>
    <n v="207"/>
    <n v="221.79"/>
    <x v="6"/>
    <s v="photobook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3"/>
    <n v="207"/>
    <n v="43.02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4"/>
    <n v="204"/>
    <n v="59.36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2"/>
    <s v="indie rock"/>
  </r>
  <r>
    <n v="1378"/>
    <s v="SIX BY SEVEN"/>
    <s v="A psychedelic post rock masterpiece!"/>
    <n v="2000"/>
    <n v="4067"/>
    <x v="0"/>
    <x v="4"/>
    <s v="GBP"/>
    <n v="1470075210"/>
    <n v="1468779210"/>
    <b v="0"/>
    <n v="133"/>
    <b v="1"/>
    <x v="2"/>
    <n v="203"/>
    <n v="30.58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4"/>
    <s v="GBP"/>
    <n v="1456487532"/>
    <n v="1453895532"/>
    <b v="0"/>
    <n v="666"/>
    <b v="1"/>
    <x v="0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7"/>
    <n v="0"/>
    <n v="300"/>
    <x v="3"/>
    <s v="musical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5"/>
    <n v="103"/>
    <n v="297.02999999999997"/>
    <x v="3"/>
    <s v="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s v="electronic music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P"/>
    <n v="1387958429"/>
    <n v="1385366429"/>
    <b v="0"/>
    <n v="1556"/>
    <b v="1"/>
    <x v="0"/>
    <n v="199"/>
    <n v="51.21"/>
    <x v="0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b v="0"/>
    <n v="271"/>
    <b v="1"/>
    <x v="9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s v="electronic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9"/>
    <n v="195"/>
    <n v="64.03"/>
    <x v="2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2"/>
    <s v="indie 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8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3"/>
    <n v="191"/>
    <n v="83.35"/>
    <x v="4"/>
    <s v="documentar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5"/>
    <n v="146"/>
    <n v="292.77999999999997"/>
    <x v="3"/>
    <s v="plays"/>
  </r>
  <r>
    <n v="3197"/>
    <s v="Mirror, mirror on the wall"/>
    <s v="This years most important stage project for young artists in our region. www.ungespor.no"/>
    <n v="10000"/>
    <n v="1145"/>
    <x v="2"/>
    <x v="12"/>
    <s v="NOK"/>
    <n v="1423050618"/>
    <n v="1420458618"/>
    <b v="0"/>
    <n v="4"/>
    <b v="0"/>
    <x v="17"/>
    <n v="11"/>
    <n v="286.25"/>
    <x v="3"/>
    <s v="musica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5"/>
    <n v="100"/>
    <n v="272.73"/>
    <x v="3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s v="radio &amp; podcast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4"/>
    <n v="20"/>
    <n v="272.58999999999997"/>
    <x v="3"/>
    <s v="spac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s v="rock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s v="space explora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7"/>
    <n v="101"/>
    <n v="267.64999999999998"/>
    <x v="3"/>
    <s v="musical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2"/>
    <s v="indie rock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5"/>
    <n v="175"/>
    <n v="264.85000000000002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5"/>
    <n v="100"/>
    <n v="262.11"/>
    <x v="3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3"/>
    <n v="185"/>
    <n v="85.44"/>
    <x v="4"/>
    <s v="documentar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4"/>
    <n v="191"/>
    <n v="259.95"/>
    <x v="3"/>
    <s v="space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5"/>
    <n v="101"/>
    <n v="256.3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4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3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s v="tabletop game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7"/>
    <n v="102"/>
    <n v="255.17"/>
    <x v="3"/>
    <s v="musical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5"/>
    <n v="302"/>
    <n v="252.02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5"/>
    <n v="106"/>
    <n v="251.74"/>
    <x v="3"/>
    <s v="play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3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4"/>
    <n v="179"/>
    <n v="53.73"/>
    <x v="5"/>
    <s v="nonfiction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5"/>
    <n v="75"/>
    <n v="251.33"/>
    <x v="3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3"/>
    <n v="177"/>
    <n v="81.89"/>
    <x v="4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3"/>
    <n v="176"/>
    <n v="91.19"/>
    <x v="4"/>
    <s v="documentary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2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s v="photobook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5"/>
    <n v="86"/>
    <n v="248.5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s v="pop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4"/>
    <n v="68"/>
    <n v="244.8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4"/>
    <n v="103"/>
    <n v="242.28"/>
    <x v="3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"/>
    <s v="AUD"/>
    <n v="1422928800"/>
    <n v="1420235311"/>
    <b v="0"/>
    <n v="5"/>
    <b v="0"/>
    <x v="4"/>
    <n v="30"/>
    <n v="237"/>
    <x v="3"/>
    <s v="spac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3"/>
    <n v="174"/>
    <n v="86.14"/>
    <x v="4"/>
    <s v="documentary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s v="photobook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5"/>
    <n v="102"/>
    <n v="235.46"/>
    <x v="3"/>
    <s v="play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s v="small batch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2"/>
    <s v="indie rock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4"/>
    <n v="173"/>
    <n v="32.07"/>
    <x v="5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4"/>
    <n v="101"/>
    <n v="234.67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s v="space exploration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2"/>
    <s v="indie rock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4"/>
    <n v="120"/>
    <n v="233.9"/>
    <x v="3"/>
    <s v="spac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2"/>
    <s v="indie rock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7"/>
    <n v="102"/>
    <n v="231.66"/>
    <x v="3"/>
    <s v="musical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20"/>
    <n v="171"/>
    <n v="60.96"/>
    <x v="0"/>
    <s v="makerspace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5"/>
    <n v="100"/>
    <n v="227.27"/>
    <x v="3"/>
    <s v="plays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2"/>
    <s v="indie rock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5"/>
    <n v="9"/>
    <n v="222.5"/>
    <x v="3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2"/>
    <s v="indie rock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5"/>
    <n v="1"/>
    <n v="217.5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3"/>
    <n v="170"/>
    <n v="90.58"/>
    <x v="4"/>
    <s v="documentary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"/>
    <n v="11"/>
    <n v="217.38"/>
    <x v="3"/>
    <s v="space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4"/>
    <s v="GBP"/>
    <n v="1462017600"/>
    <n v="1458820564"/>
    <b v="0"/>
    <n v="72"/>
    <b v="1"/>
    <x v="5"/>
    <n v="170"/>
    <n v="47.18"/>
    <x v="0"/>
    <s v="space explorat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7"/>
    <n v="100"/>
    <n v="215.25"/>
    <x v="3"/>
    <s v="musical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s v="rock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s v="tabletop game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5"/>
    <n v="100"/>
    <n v="209.84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7"/>
    <n v="1"/>
    <n v="205"/>
    <x v="3"/>
    <s v="musical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s v="small batch"/>
  </r>
  <r>
    <n v="2058"/>
    <s v="Raspberry Pi Debug Clip"/>
    <s v="Making using the serial terminal on the Raspberry Pi as easy as Pi!"/>
    <n v="2560"/>
    <n v="4308"/>
    <x v="0"/>
    <x v="4"/>
    <s v="GBP"/>
    <n v="1425326400"/>
    <n v="1421916830"/>
    <b v="0"/>
    <n v="410"/>
    <b v="1"/>
    <x v="0"/>
    <n v="168"/>
    <n v="10.51"/>
    <x v="0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4"/>
    <s v="GBP"/>
    <n v="1465709400"/>
    <n v="1462695073"/>
    <b v="0"/>
    <n v="34"/>
    <b v="1"/>
    <x v="2"/>
    <n v="167"/>
    <n v="17.239999999999998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s v="photobook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5"/>
    <n v="107"/>
    <n v="204.57"/>
    <x v="3"/>
    <s v="play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2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s v="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s v="space explorat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s v="photobook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5"/>
    <n v="102"/>
    <n v="204.05"/>
    <x v="3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4"/>
    <s v="GBP"/>
    <n v="1424378748"/>
    <n v="1421786748"/>
    <b v="0"/>
    <n v="49"/>
    <b v="1"/>
    <x v="5"/>
    <n v="164"/>
    <n v="10.039999999999999"/>
    <x v="0"/>
    <s v="space exploration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s v="radio &amp; podcasts"/>
  </r>
  <r>
    <n v="2915"/>
    <s v="A Grimm Night for Hans Christian Anderson"/>
    <s v="An inclusive, cross community, multi-cultural theatre production for children aged 3 to 16 and their families"/>
    <n v="1000"/>
    <n v="611"/>
    <x v="2"/>
    <x v="4"/>
    <s v="GBP"/>
    <n v="1458117190"/>
    <n v="1455528790"/>
    <b v="0"/>
    <n v="3"/>
    <b v="0"/>
    <x v="15"/>
    <n v="61"/>
    <n v="203.6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5"/>
    <n v="122"/>
    <n v="203.33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s v="tabletop game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s v="photobook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5"/>
    <n v="102"/>
    <n v="203.2"/>
    <x v="3"/>
    <s v="play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s v="pop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s v="photobook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s v="rock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15"/>
    <n v="101"/>
    <n v="202.85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x v="4"/>
    <n v="20"/>
    <n v="202.23"/>
    <x v="3"/>
    <s v="space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s v="televis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5"/>
    <n v="2"/>
    <n v="202"/>
    <x v="3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s v="rock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4"/>
    <n v="0"/>
    <n v="201.67"/>
    <x v="3"/>
    <s v="spac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P"/>
    <n v="1380449461"/>
    <n v="1375265461"/>
    <b v="0"/>
    <n v="13"/>
    <b v="1"/>
    <x v="14"/>
    <n v="160"/>
    <n v="4.92"/>
    <x v="5"/>
    <s v="nonfiction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0"/>
    <n v="159"/>
    <n v="77.33"/>
    <x v="0"/>
    <s v="maker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5"/>
    <n v="111"/>
    <n v="200.69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4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n v="1464921112"/>
    <b v="0"/>
    <n v="81"/>
    <b v="1"/>
    <x v="5"/>
    <n v="158"/>
    <n v="38.99"/>
    <x v="0"/>
    <s v="space exploration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4"/>
    <n v="8"/>
    <n v="200.63"/>
    <x v="3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5"/>
    <n v="100"/>
    <n v="200.49"/>
    <x v="3"/>
    <s v="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3"/>
    <n v="157"/>
    <n v="87.69"/>
    <x v="4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P"/>
    <n v="1384374155"/>
    <n v="1381778555"/>
    <b v="0"/>
    <n v="301"/>
    <b v="1"/>
    <x v="1"/>
    <n v="157"/>
    <n v="67.97"/>
    <x v="1"/>
    <s v="tabletop gam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3"/>
    <s v="NZD"/>
    <n v="1441837879"/>
    <n v="1439245879"/>
    <b v="0"/>
    <n v="1"/>
    <b v="0"/>
    <x v="4"/>
    <n v="3"/>
    <n v="200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2"/>
    <s v="indie rock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3"/>
    <n v="156"/>
    <n v="54.75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s v="rock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15"/>
    <n v="110"/>
    <n v="199.18"/>
    <x v="3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3"/>
    <n v="156"/>
    <n v="55.22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4"/>
    <n v="156"/>
    <n v="36.53"/>
    <x v="5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9"/>
    <n v="156"/>
    <n v="38.880000000000003"/>
    <x v="2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9"/>
    <n v="156"/>
    <n v="54.15"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5"/>
    <n v="104"/>
    <n v="199.17"/>
    <x v="3"/>
    <s v="play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s v="electronic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9"/>
    <n v="156"/>
    <n v="30.08"/>
    <x v="2"/>
    <s v="classical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s v="rock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8"/>
    <n v="155"/>
    <n v="46.67"/>
    <x v="2"/>
    <s v="metal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n v="1430467187"/>
    <b v="0"/>
    <n v="53"/>
    <b v="1"/>
    <x v="6"/>
    <n v="155"/>
    <n v="102.08"/>
    <x v="4"/>
    <s v="short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5"/>
    <n v="102"/>
    <n v="193.62"/>
    <x v="3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s v="small batch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4"/>
    <n v="147"/>
    <n v="191.13"/>
    <x v="3"/>
    <s v="space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s v="television"/>
  </r>
  <r>
    <n v="1761"/>
    <s v="I Wanted To See Boobs"/>
    <s v="A hardcover photobook telling the naked truth of a young photographers journey."/>
    <n v="100"/>
    <n v="155"/>
    <x v="0"/>
    <x v="4"/>
    <s v="GBP"/>
    <n v="1442065060"/>
    <n v="1437745060"/>
    <b v="0"/>
    <n v="3"/>
    <b v="1"/>
    <x v="9"/>
    <n v="155"/>
    <n v="51.67"/>
    <x v="6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5"/>
    <n v="16"/>
    <n v="188.5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5"/>
    <n v="128"/>
    <n v="186.8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4"/>
    <s v="GBP"/>
    <n v="1430600400"/>
    <n v="1428358567"/>
    <b v="0"/>
    <n v="14"/>
    <b v="1"/>
    <x v="15"/>
    <n v="104"/>
    <n v="186.0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s v="tabletop gam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s v="tabletop game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5"/>
    <n v="106"/>
    <n v="184.78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3"/>
    <n v="153"/>
    <n v="57.54"/>
    <x v="4"/>
    <s v="documentary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s v="tabletop gam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5"/>
    <n v="115"/>
    <n v="184.68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5"/>
    <n v="5"/>
    <n v="183.33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5"/>
    <n v="101"/>
    <n v="182.91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s v="short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5"/>
    <n v="100"/>
    <n v="179.28"/>
    <x v="3"/>
    <s v="plays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s v="rock"/>
  </r>
  <r>
    <n v="800"/>
    <s v="LF4 WildFire"/>
    <s v="Scotland's premier classic rock and metal festival, 3 days, 3-4 stages, family friendly,  for people of all ages"/>
    <n v="1500"/>
    <n v="2282"/>
    <x v="0"/>
    <x v="4"/>
    <s v="GBP"/>
    <n v="1410431054"/>
    <n v="1407839054"/>
    <b v="0"/>
    <n v="56"/>
    <b v="1"/>
    <x v="2"/>
    <n v="152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s v="rock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5"/>
    <n v="61"/>
    <n v="179.12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5"/>
    <n v="100"/>
    <n v="178.57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4"/>
    <s v="GBP"/>
    <n v="1397516400"/>
    <n v="1396524644"/>
    <b v="0"/>
    <n v="15"/>
    <b v="1"/>
    <x v="10"/>
    <n v="151"/>
    <n v="50.27"/>
    <x v="2"/>
    <s v="electronic music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3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4"/>
    <s v="GBP"/>
    <n v="1405523866"/>
    <n v="1402931866"/>
    <b v="1"/>
    <n v="215"/>
    <b v="1"/>
    <x v="9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4"/>
    <n v="101"/>
    <n v="178.53"/>
    <x v="3"/>
    <s v="space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5"/>
    <n v="104"/>
    <n v="177.62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s v="rock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5"/>
    <n v="102"/>
    <n v="177.09"/>
    <x v="3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4"/>
    <n v="166"/>
    <n v="177.02"/>
    <x v="3"/>
    <s v="spac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s v="hardware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3"/>
    <n v="148"/>
    <n v="95.23"/>
    <x v="4"/>
    <s v="documentar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s v="radio &amp; podcast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4"/>
    <n v="148"/>
    <n v="54.27"/>
    <x v="5"/>
    <s v="nonfiction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x v="17"/>
    <n v="4"/>
    <n v="176.94"/>
    <x v="3"/>
    <s v="musica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b v="1"/>
    <n v="1596"/>
    <b v="1"/>
    <x v="13"/>
    <n v="147"/>
    <n v="92.25"/>
    <x v="4"/>
    <s v="documentary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x v="1"/>
    <n v="147"/>
    <n v="52.7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4"/>
    <n v="147"/>
    <n v="48.45"/>
    <x v="5"/>
    <s v="nonfiction"/>
  </r>
  <r>
    <n v="3375"/>
    <s v="The Frida Kahlo of Penge West"/>
    <s v="Production of wickedly funny new play for two women, written by iconic songwriter and ex-London's Burning man, Chris Larner"/>
    <n v="3000"/>
    <n v="3000"/>
    <x v="0"/>
    <x v="4"/>
    <s v="GBP"/>
    <n v="1400423973"/>
    <n v="1399387173"/>
    <b v="0"/>
    <n v="17"/>
    <b v="1"/>
    <x v="15"/>
    <n v="100"/>
    <n v="176.47"/>
    <x v="3"/>
    <s v="play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s v="tabletop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s v="space exploration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s v="photobooks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2"/>
    <s v="indie 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5"/>
    <n v="119"/>
    <n v="176.09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7"/>
    <n v="103"/>
    <n v="175.51"/>
    <x v="3"/>
    <s v="musical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5"/>
    <n v="4"/>
    <n v="175"/>
    <x v="3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3"/>
    <n v="146"/>
    <n v="40.42"/>
    <x v="4"/>
    <s v="document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s v="photobooks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2"/>
    <s v="indie 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s v="electronic 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2"/>
    <s v="indie rock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s v="television"/>
  </r>
  <r>
    <n v="1389"/>
    <s v="Pre-order DANCEHALL's first record!!!"/>
    <s v="Help fund the pressing of DANCEHALL's first record by pre-ordering it in advance!!!"/>
    <n v="500"/>
    <n v="727"/>
    <x v="0"/>
    <x v="4"/>
    <s v="GBP"/>
    <n v="1471087957"/>
    <n v="1468495957"/>
    <b v="0"/>
    <n v="34"/>
    <b v="1"/>
    <x v="2"/>
    <n v="145"/>
    <n v="21.38"/>
    <x v="2"/>
    <s v="rock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b v="1"/>
    <n v="1251"/>
    <b v="1"/>
    <x v="5"/>
    <n v="144"/>
    <n v="74.64"/>
    <x v="0"/>
    <s v="space explora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s v="small batch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7"/>
    <n v="60"/>
    <n v="174"/>
    <x v="3"/>
    <s v="musical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4"/>
    <n v="144"/>
    <n v="66.709999999999994"/>
    <x v="5"/>
    <s v="nonfiction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15"/>
    <n v="103"/>
    <n v="173.7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4"/>
    <s v="GBP"/>
    <n v="1429138740"/>
    <n v="1426528418"/>
    <b v="0"/>
    <n v="76"/>
    <b v="1"/>
    <x v="18"/>
    <n v="144"/>
    <n v="22.74"/>
    <x v="2"/>
    <s v="met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7"/>
    <n v="103"/>
    <n v="172.23"/>
    <x v="3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s v="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s v="rock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5"/>
    <s v="EUR"/>
    <n v="1479382594"/>
    <n v="1476786994"/>
    <b v="0"/>
    <n v="14"/>
    <b v="1"/>
    <x v="15"/>
    <n v="100"/>
    <n v="171.43"/>
    <x v="3"/>
    <s v="plays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s v="pop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4"/>
    <n v="118"/>
    <n v="170.7"/>
    <x v="3"/>
    <s v="space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5"/>
    <n v="135"/>
    <n v="168.75"/>
    <x v="3"/>
    <s v="play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s v="rock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5"/>
    <n v="100"/>
    <n v="168.25"/>
    <x v="3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3"/>
    <n v="142"/>
    <n v="115.51"/>
    <x v="4"/>
    <s v="documentar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7"/>
    <n v="110"/>
    <n v="166.97"/>
    <x v="3"/>
    <s v="musica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3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s v="pop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4"/>
    <s v="GBP"/>
    <n v="1439247600"/>
    <n v="1434625937"/>
    <b v="0"/>
    <n v="3"/>
    <b v="1"/>
    <x v="17"/>
    <n v="100"/>
    <n v="166.67"/>
    <x v="3"/>
    <s v="musical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s v="space exploration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s v="shor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5"/>
    <n v="47"/>
    <n v="166.06"/>
    <x v="3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4"/>
    <n v="102"/>
    <n v="164.94"/>
    <x v="3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5"/>
    <n v="143"/>
    <n v="164.62"/>
    <x v="3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s v="pop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5"/>
    <n v="102"/>
    <n v="164.62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s v="short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4"/>
    <n v="131"/>
    <n v="164.3"/>
    <x v="3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"/>
    <n v="6"/>
    <n v="163.57"/>
    <x v="3"/>
    <s v="space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s v="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3"/>
    <n v="139"/>
    <n v="65.760000000000005"/>
    <x v="4"/>
    <s v="documentary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5"/>
    <n v="2"/>
    <n v="163.33000000000001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4"/>
    <n v="113"/>
    <n v="162.91"/>
    <x v="3"/>
    <s v="spac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x v="4"/>
    <s v="GBP"/>
    <n v="1431007264"/>
    <n v="1428415264"/>
    <b v="0"/>
    <n v="62"/>
    <b v="1"/>
    <x v="17"/>
    <n v="101"/>
    <n v="162.77000000000001"/>
    <x v="3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4"/>
    <n v="101"/>
    <n v="162.71"/>
    <x v="3"/>
    <s v="spac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4"/>
    <s v="GBP"/>
    <n v="1429813800"/>
    <n v="1427363645"/>
    <b v="0"/>
    <n v="30"/>
    <b v="1"/>
    <x v="15"/>
    <n v="120"/>
    <n v="159.47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4"/>
    <n v="158"/>
    <n v="158"/>
    <x v="3"/>
    <s v="space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4"/>
    <s v="GBP"/>
    <n v="1468191540"/>
    <n v="1464958484"/>
    <b v="0"/>
    <n v="21"/>
    <b v="1"/>
    <x v="15"/>
    <n v="109"/>
    <n v="155.94999999999999"/>
    <x v="3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4"/>
    <n v="147"/>
    <n v="155.24"/>
    <x v="3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4"/>
    <n v="172"/>
    <n v="153.52000000000001"/>
    <x v="3"/>
    <s v="spaces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x v="15"/>
    <n v="102"/>
    <n v="152.5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s v="television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s v="rock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3"/>
    <n v="137"/>
    <n v="50.29"/>
    <x v="4"/>
    <s v="documentar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2"/>
    <s v="indie rock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s v="space exploration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s v="pop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2"/>
    <s v="indie rock"/>
  </r>
  <r>
    <n v="409"/>
    <s v="The Lost Generation"/>
    <s v="I am working on a project that explores the relationship between education to work for youth within the European Union."/>
    <n v="500"/>
    <n v="684"/>
    <x v="0"/>
    <x v="4"/>
    <s v="GBP"/>
    <n v="1469220144"/>
    <n v="1466628144"/>
    <b v="0"/>
    <n v="15"/>
    <b v="1"/>
    <x v="13"/>
    <n v="137"/>
    <n v="45.6"/>
    <x v="4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2"/>
    <s v="indie rock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s v="photobook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4"/>
    <n v="136"/>
    <n v="59.97"/>
    <x v="5"/>
    <s v="nonfic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3"/>
    <n v="136"/>
    <n v="160.47"/>
    <x v="4"/>
    <s v="documentary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5"/>
    <n v="109"/>
    <n v="151.97999999999999"/>
    <x v="3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b v="0"/>
    <n v="73"/>
    <b v="1"/>
    <x v="15"/>
    <n v="111"/>
    <n v="151.46"/>
    <x v="3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2"/>
    <s v="indie rock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5"/>
    <n v="100"/>
    <n v="150.41999999999999"/>
    <x v="3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x v="4"/>
    <s v="GBP"/>
    <n v="1449766261"/>
    <n v="1447174261"/>
    <b v="0"/>
    <n v="34"/>
    <b v="1"/>
    <x v="15"/>
    <n v="102"/>
    <n v="150.15"/>
    <x v="3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5"/>
    <s v="EUR"/>
    <n v="1450602000"/>
    <n v="1445415653"/>
    <b v="0"/>
    <n v="170"/>
    <b v="1"/>
    <x v="9"/>
    <n v="135"/>
    <n v="79.41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s v="rock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7"/>
    <n v="15"/>
    <n v="150"/>
    <x v="3"/>
    <s v="musical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s v="rock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4"/>
    <n v="112"/>
    <n v="149.44"/>
    <x v="3"/>
    <s v="space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s v="photobook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s v="tabletop game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3"/>
    <n v="134"/>
    <n v="108.15"/>
    <x v="4"/>
    <s v="documentary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2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2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4"/>
    <n v="134"/>
    <n v="31.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s v="small batch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3"/>
    <n v="133"/>
    <n v="100.08"/>
    <x v="4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s v="tabletop game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5"/>
    <n v="100"/>
    <n v="148.47999999999999"/>
    <x v="3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7"/>
    <n v="51"/>
    <n v="147.88"/>
    <x v="3"/>
    <s v="musical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5"/>
    <n v="37"/>
    <n v="147.4"/>
    <x v="3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x v="4"/>
    <s v="GBP"/>
    <n v="1462879020"/>
    <n v="1461941527"/>
    <b v="0"/>
    <n v="15"/>
    <b v="1"/>
    <x v="15"/>
    <n v="126"/>
    <n v="147.33000000000001"/>
    <x v="3"/>
    <s v="play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s v="electronic music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4"/>
    <n v="157"/>
    <n v="146.69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4"/>
    <n v="106"/>
    <n v="146.44999999999999"/>
    <x v="3"/>
    <s v="spac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2"/>
    <s v="indie 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s v="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s v="television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5"/>
    <n v="101"/>
    <n v="145.87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5"/>
    <n v="102"/>
    <n v="145.65"/>
    <x v="3"/>
    <s v="play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2"/>
    <s v="indie rock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3"/>
    <n v="132"/>
    <n v="105.05"/>
    <x v="4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4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4"/>
    <n v="132"/>
    <n v="99.77"/>
    <x v="5"/>
    <s v="nonfiction"/>
  </r>
  <r>
    <n v="267"/>
    <s v="Uncharted Amazon"/>
    <s v="A visually stunning, feature length film chronicling life's challenges in the remote depths of the Amazon rainforest."/>
    <n v="9850"/>
    <n v="12965.44"/>
    <x v="0"/>
    <x v="4"/>
    <s v="GBP"/>
    <n v="1403693499"/>
    <n v="1401101499"/>
    <b v="1"/>
    <n v="165"/>
    <b v="1"/>
    <x v="13"/>
    <n v="132"/>
    <n v="78.58"/>
    <x v="4"/>
    <s v="documentar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s v="po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s v="photobooks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2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s v="photobook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s v="wearable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7"/>
    <n v="90"/>
    <n v="145.41"/>
    <x v="3"/>
    <s v="musical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15"/>
    <n v="100"/>
    <n v="145.16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4"/>
    <s v="GBP"/>
    <n v="1401058740"/>
    <n v="1398388068"/>
    <b v="0"/>
    <n v="217"/>
    <b v="1"/>
    <x v="16"/>
    <n v="131"/>
    <n v="150.9"/>
    <x v="4"/>
    <s v="televisio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s v="hardware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5"/>
    <n v="104"/>
    <n v="145"/>
    <x v="3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3"/>
    <n v="131"/>
    <n v="45.05"/>
    <x v="4"/>
    <s v="documentary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7"/>
    <n v="100"/>
    <n v="143.21"/>
    <x v="3"/>
    <s v="musica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s v="rock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4"/>
    <n v="131"/>
    <n v="43.55"/>
    <x v="5"/>
    <s v="nonfiction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5"/>
    <n v="106"/>
    <n v="143.11000000000001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4"/>
    <s v="GBP"/>
    <n v="1459378085"/>
    <n v="1456789685"/>
    <b v="0"/>
    <n v="21"/>
    <b v="1"/>
    <x v="15"/>
    <n v="153"/>
    <n v="143.1"/>
    <x v="3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5"/>
    <s v="EUR"/>
    <n v="1483120216"/>
    <n v="1479232216"/>
    <b v="0"/>
    <n v="74"/>
    <b v="1"/>
    <x v="5"/>
    <n v="131"/>
    <n v="26.59"/>
    <x v="0"/>
    <s v="space exploration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s v="shor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5"/>
    <n v="10"/>
    <n v="142.86000000000001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5"/>
    <n v="101"/>
    <n v="142.28"/>
    <x v="3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s v="shorts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3"/>
    <n v="130"/>
    <n v="51.72"/>
    <x v="4"/>
    <s v="documentar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s v="electronic music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5"/>
    <n v="102"/>
    <n v="141.71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5"/>
    <n v="102"/>
    <n v="141.29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8"/>
    <n v="130"/>
    <n v="37.270000000000003"/>
    <x v="2"/>
    <s v="metal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4"/>
    <n v="15"/>
    <n v="140.54"/>
    <x v="3"/>
    <s v="spac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5"/>
    <n v="121"/>
    <n v="140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4"/>
    <s v="GBP"/>
    <n v="1465672979"/>
    <n v="1463080979"/>
    <b v="0"/>
    <n v="64"/>
    <b v="1"/>
    <x v="14"/>
    <n v="130"/>
    <n v="24.42"/>
    <x v="5"/>
    <s v="nonfiction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2"/>
    <s v="indie rock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5"/>
    <n v="105"/>
    <n v="139.56"/>
    <x v="3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5"/>
    <n v="109"/>
    <n v="139.24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5"/>
    <n v="103"/>
    <n v="139.19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5"/>
    <n v="102"/>
    <n v="137.24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5"/>
    <n v="36"/>
    <n v="137.08000000000001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5"/>
    <n v="102"/>
    <n v="136.85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5"/>
    <n v="106"/>
    <n v="136.78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2"/>
    <s v="indie rock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5"/>
    <n v="109"/>
    <n v="136.46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s v="photobook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5"/>
    <n v="105"/>
    <n v="136"/>
    <x v="3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5"/>
    <n v="124"/>
    <n v="135.63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5"/>
    <n v="109"/>
    <n v="135.63"/>
    <x v="3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7"/>
    <n v="104"/>
    <n v="135.63"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5"/>
    <n v="103"/>
    <n v="134.26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5"/>
    <n v="100"/>
    <n v="134.15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5"/>
    <n v="100"/>
    <n v="133.33000000000001"/>
    <x v="3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4"/>
    <n v="128"/>
    <n v="492.31"/>
    <x v="5"/>
    <s v="non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4"/>
    <s v="GBP"/>
    <n v="1427806320"/>
    <n v="1422834819"/>
    <b v="0"/>
    <n v="27"/>
    <b v="1"/>
    <x v="15"/>
    <n v="103"/>
    <n v="132.96"/>
    <x v="3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2"/>
    <s v="indie rock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s v="shorts"/>
  </r>
  <r>
    <n v="2629"/>
    <s v="Project Dragonfly - Sail to the Stars"/>
    <s v="The first international contest to let students shape the future of interstellar travel."/>
    <n v="5000"/>
    <n v="6387"/>
    <x v="0"/>
    <x v="4"/>
    <s v="GBP"/>
    <n v="1431608122"/>
    <n v="1429016122"/>
    <b v="0"/>
    <n v="100"/>
    <b v="1"/>
    <x v="5"/>
    <n v="128"/>
    <n v="63.87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"/>
    <n v="34"/>
    <n v="132.35"/>
    <x v="3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5"/>
    <n v="101"/>
    <n v="131.91"/>
    <x v="3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4"/>
    <n v="319"/>
    <n v="131.38"/>
    <x v="3"/>
    <s v="spac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s v="pop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5"/>
    <n v="101"/>
    <n v="131.13999999999999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4"/>
    <n v="23"/>
    <n v="130.09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5"/>
    <n v="122"/>
    <n v="129.36000000000001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4"/>
    <s v="GBP"/>
    <n v="1448492400"/>
    <n v="1446506080"/>
    <b v="0"/>
    <n v="6"/>
    <b v="0"/>
    <x v="15"/>
    <n v="22"/>
    <n v="129.16999999999999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5"/>
    <n v="100"/>
    <n v="129.03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2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3"/>
    <n v="128"/>
    <n v="183.29"/>
    <x v="4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4"/>
    <n v="110"/>
    <n v="128.91"/>
    <x v="3"/>
    <s v="space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5"/>
    <n v="22"/>
    <n v="128.27000000000001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4"/>
    <s v="GBP"/>
    <n v="1437934759"/>
    <n v="1434478759"/>
    <b v="1"/>
    <n v="47"/>
    <b v="1"/>
    <x v="15"/>
    <n v="100"/>
    <n v="127.81"/>
    <x v="3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2"/>
    <s v="indie rock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5"/>
    <n v="102"/>
    <n v="127.79"/>
    <x v="3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7"/>
    <n v="36"/>
    <n v="127.6"/>
    <x v="3"/>
    <s v="musical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s v="wearabl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3"/>
    <n v="127"/>
    <n v="44.91"/>
    <x v="4"/>
    <s v="documentary"/>
  </r>
  <r>
    <n v="3360"/>
    <s v="Pretty Butch"/>
    <s v="World Premiere, an M1 Singapore Fringe Festival 2017 commission."/>
    <n v="9000"/>
    <n v="9124"/>
    <x v="0"/>
    <x v="14"/>
    <s v="SGD"/>
    <n v="1481731140"/>
    <n v="1479866343"/>
    <b v="0"/>
    <n v="72"/>
    <b v="1"/>
    <x v="15"/>
    <n v="101"/>
    <n v="126.72"/>
    <x v="3"/>
    <s v="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4"/>
    <s v="GBP"/>
    <n v="1410862734"/>
    <n v="1407838734"/>
    <b v="1"/>
    <n v="205"/>
    <b v="1"/>
    <x v="0"/>
    <n v="127"/>
    <n v="117.6"/>
    <x v="0"/>
    <s v="hardware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7"/>
    <n v="101"/>
    <n v="126.72"/>
    <x v="3"/>
    <s v="musica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15"/>
    <n v="144"/>
    <n v="126.67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5"/>
    <n v="108"/>
    <n v="126.55"/>
    <x v="3"/>
    <s v="play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3"/>
    <n v="127"/>
    <n v="57.65"/>
    <x v="4"/>
    <s v="documentary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5"/>
    <n v="22"/>
    <n v="126.5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4"/>
    <s v="GBP"/>
    <n v="1398451093"/>
    <n v="1395859093"/>
    <b v="0"/>
    <n v="41"/>
    <b v="1"/>
    <x v="6"/>
    <n v="127"/>
    <n v="40.270000000000003"/>
    <x v="4"/>
    <s v="short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s v="rock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5"/>
    <n v="101"/>
    <n v="126.46"/>
    <x v="3"/>
    <s v="play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2"/>
    <s v="indie rock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4"/>
    <s v="GBP"/>
    <n v="1393162791"/>
    <n v="1390570791"/>
    <b v="0"/>
    <n v="36"/>
    <b v="1"/>
    <x v="6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s v="short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4"/>
    <n v="104"/>
    <n v="125.98"/>
    <x v="3"/>
    <s v="spaces"/>
  </r>
  <r>
    <n v="2067"/>
    <s v="Luminite (LED lighting)"/>
    <s v="The next generation of premium quality LED lighting. Extreme power efficiency in a small package."/>
    <n v="495"/>
    <n v="628"/>
    <x v="0"/>
    <x v="4"/>
    <s v="GBP"/>
    <n v="1432499376"/>
    <n v="1429648176"/>
    <b v="0"/>
    <n v="10"/>
    <b v="1"/>
    <x v="0"/>
    <n v="127"/>
    <n v="62.8"/>
    <x v="0"/>
    <s v="hardware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5"/>
    <n v="111"/>
    <n v="125.81"/>
    <x v="3"/>
    <s v="play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s v="small batch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s v="wearabl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s v="tabletop games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4"/>
    <n v="126"/>
    <n v="187.19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4"/>
    <s v="GBP"/>
    <n v="1403370772"/>
    <n v="1400778772"/>
    <b v="0"/>
    <n v="264"/>
    <b v="1"/>
    <x v="14"/>
    <n v="126"/>
    <n v="28.63"/>
    <x v="5"/>
    <s v="nonfiction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3"/>
    <n v="126"/>
    <n v="88.85"/>
    <x v="4"/>
    <s v="documentar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4"/>
    <n v="126"/>
    <n v="88.73"/>
    <x v="5"/>
    <s v="nonfiction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5"/>
    <n v="121"/>
    <n v="125.38"/>
    <x v="3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s v="photobook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4"/>
    <n v="4"/>
    <n v="125.27"/>
    <x v="3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9"/>
    <n v="126"/>
    <n v="84.08"/>
    <x v="2"/>
    <s v="classical music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3"/>
    <n v="126"/>
    <n v="57.08"/>
    <x v="4"/>
    <s v="document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5"/>
    <n v="102"/>
    <n v="125.12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4"/>
    <s v="GBP"/>
    <n v="1438037940"/>
    <n v="1436380256"/>
    <b v="0"/>
    <n v="44"/>
    <b v="1"/>
    <x v="15"/>
    <n v="100"/>
    <n v="125.09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b v="0"/>
    <n v="95"/>
    <b v="1"/>
    <x v="15"/>
    <n v="119"/>
    <n v="125.05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4"/>
    <s v="GBP"/>
    <n v="1460318400"/>
    <n v="1457881057"/>
    <b v="0"/>
    <n v="22"/>
    <b v="1"/>
    <x v="15"/>
    <n v="100"/>
    <n v="125"/>
    <x v="3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s v="short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5"/>
    <n v="100"/>
    <n v="125"/>
    <x v="3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5"/>
    <n v="105"/>
    <n v="123.94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5"/>
    <n v="100"/>
    <n v="122.5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5"/>
    <n v="102"/>
    <n v="121.9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s v="television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3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3"/>
    <n v="125"/>
    <n v="146.35"/>
    <x v="4"/>
    <s v="document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3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s v="pop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5"/>
    <n v="100"/>
    <n v="121.36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7"/>
    <n v="133"/>
    <n v="120.55"/>
    <x v="3"/>
    <s v="musical"/>
  </r>
  <r>
    <n v="3023"/>
    <s v="The Night Watch"/>
    <s v="Antonia Goddard Productions in association with Jethro Compton Productions presents THE NIGHT WATCH, an exciting new historical drama."/>
    <n v="700"/>
    <n v="721"/>
    <x v="0"/>
    <x v="4"/>
    <s v="GBP"/>
    <n v="1434039186"/>
    <n v="1430151186"/>
    <b v="0"/>
    <n v="6"/>
    <b v="1"/>
    <x v="4"/>
    <n v="103"/>
    <n v="120.17"/>
    <x v="3"/>
    <s v="spaces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s v="pop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4"/>
    <n v="125"/>
    <n v="38.549999999999997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s v="radio &amp; podcasts"/>
  </r>
  <r>
    <n v="3837"/>
    <s v="Farcical Elements Presents Boeing-Boeing"/>
    <s v="A high-flying French farce with the thrust of a well-tuned jet engine"/>
    <n v="2000"/>
    <n v="2042"/>
    <x v="0"/>
    <x v="4"/>
    <s v="GBP"/>
    <n v="1435947758"/>
    <n v="1432837358"/>
    <b v="0"/>
    <n v="17"/>
    <b v="1"/>
    <x v="15"/>
    <n v="102"/>
    <n v="120.12"/>
    <x v="3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s v="rock"/>
  </r>
  <r>
    <n v="3341"/>
    <s v="Today I Live"/>
    <s v="A London flat, two stories play simultaneously. Irish mapmaker 1821, Iranian artist present day. Each senses the other. Worlds collide."/>
    <n v="3350"/>
    <n v="3350"/>
    <x v="0"/>
    <x v="4"/>
    <s v="GBP"/>
    <n v="1465750800"/>
    <n v="1463771421"/>
    <b v="0"/>
    <n v="28"/>
    <b v="1"/>
    <x v="15"/>
    <n v="100"/>
    <n v="119.64"/>
    <x v="3"/>
    <s v="play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0"/>
    <n v="125"/>
    <n v="91"/>
    <x v="0"/>
    <s v="makerspaces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2"/>
    <s v="indie rock"/>
  </r>
  <r>
    <n v="372"/>
    <s v="Wild Equus"/>
    <s v="A short documentary exploring the uses of 'Natural Horsemanship' across Europe"/>
    <n v="300"/>
    <n v="376"/>
    <x v="0"/>
    <x v="4"/>
    <s v="GBP"/>
    <n v="1459872000"/>
    <n v="1456408244"/>
    <b v="0"/>
    <n v="9"/>
    <b v="1"/>
    <x v="13"/>
    <n v="125"/>
    <n v="41.78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4"/>
    <n v="125"/>
    <n v="53.57"/>
    <x v="5"/>
    <s v="nonfiction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3"/>
    <n v="124"/>
    <n v="139.53"/>
    <x v="4"/>
    <s v="documentar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2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s v="rock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5"/>
    <n v="102"/>
    <n v="119.19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5"/>
    <n v="114"/>
    <n v="119.18"/>
    <x v="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5"/>
    <n v="38"/>
    <n v="119.13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s v="short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4"/>
    <n v="103"/>
    <n v="118.97"/>
    <x v="3"/>
    <s v="spac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s v="rock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5"/>
    <n v="100"/>
    <n v="118.13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2"/>
    <s v="indie rock"/>
  </r>
  <r>
    <n v="533"/>
    <s v="Foresight"/>
    <s v="New writing â€¢ Twisty-turny magical realist retro sci-fi â€¢ Human lives â€¢ Storytelling â€¢ The slope our society slips down..."/>
    <n v="2000"/>
    <n v="2004"/>
    <x v="0"/>
    <x v="4"/>
    <s v="GBP"/>
    <n v="1463394365"/>
    <n v="1461320765"/>
    <b v="0"/>
    <n v="17"/>
    <b v="1"/>
    <x v="15"/>
    <n v="100"/>
    <n v="117.88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4"/>
    <s v="GBP"/>
    <n v="1435230324"/>
    <n v="1432638324"/>
    <b v="0"/>
    <n v="17"/>
    <b v="1"/>
    <x v="15"/>
    <n v="100"/>
    <n v="117.6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3"/>
    <n v="123"/>
    <n v="99.86"/>
    <x v="4"/>
    <s v="documentary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x v="9"/>
    <n v="123"/>
    <n v="94.74"/>
    <x v="6"/>
    <s v="photobook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4"/>
    <n v="11"/>
    <n v="117.65"/>
    <x v="3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3"/>
    <n v="123"/>
    <n v="114.59"/>
    <x v="4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0"/>
    <n v="123"/>
    <n v="93.7"/>
    <x v="0"/>
    <s v="makerspaces"/>
  </r>
  <r>
    <n v="29"/>
    <s v="The JOB Prelude."/>
    <s v="Genuine, no cliche Cop dramedy. Stories based on Adam's time as a Constable. What really goes on? Think you know the Police? Find out."/>
    <n v="3000"/>
    <n v="3700"/>
    <x v="0"/>
    <x v="4"/>
    <s v="GBP"/>
    <n v="1406045368"/>
    <n v="1403453368"/>
    <b v="0"/>
    <n v="117"/>
    <b v="1"/>
    <x v="16"/>
    <n v="123"/>
    <n v="31.62"/>
    <x v="4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9"/>
    <n v="123"/>
    <n v="54.99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4"/>
    <s v="GBP"/>
    <n v="1354269600"/>
    <n v="1351663605"/>
    <b v="0"/>
    <n v="121"/>
    <b v="1"/>
    <x v="14"/>
    <n v="123"/>
    <n v="25.35"/>
    <x v="5"/>
    <s v="nonfict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s v="electronic music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4"/>
    <n v="101"/>
    <n v="116.73"/>
    <x v="3"/>
    <s v="space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5"/>
    <n v="139"/>
    <n v="116.65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3"/>
    <n v="122"/>
    <n v="709.42"/>
    <x v="4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s v="rock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4"/>
    <s v="GBP"/>
    <n v="1434452400"/>
    <n v="1431509397"/>
    <b v="1"/>
    <n v="70"/>
    <b v="1"/>
    <x v="15"/>
    <n v="102"/>
    <n v="116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5"/>
    <n v="103"/>
    <n v="115.87"/>
    <x v="3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4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4"/>
    <n v="122"/>
    <n v="56.67"/>
    <x v="5"/>
    <s v="nonfiction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4"/>
    <s v="GBP"/>
    <n v="1411858862"/>
    <n v="1409266862"/>
    <b v="0"/>
    <n v="26"/>
    <b v="1"/>
    <x v="15"/>
    <n v="100"/>
    <n v="115.3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4"/>
    <n v="100"/>
    <n v="115.08"/>
    <x v="3"/>
    <s v="space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s v="pop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s v="rock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5"/>
    <n v="106"/>
    <n v="115.02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17"/>
    <n v="115"/>
    <n v="115"/>
    <x v="3"/>
    <s v="musical"/>
  </r>
  <r>
    <n v="846"/>
    <s v="CURVE: The debut album from Miroist needs awesome merch"/>
    <s v="Pre-order and help me fund new merchandise so we can make the album release something amazing."/>
    <n v="1100"/>
    <n v="1342.01"/>
    <x v="0"/>
    <x v="4"/>
    <s v="GBP"/>
    <n v="1394460000"/>
    <n v="1393233855"/>
    <b v="0"/>
    <n v="47"/>
    <b v="1"/>
    <x v="18"/>
    <n v="122"/>
    <n v="28.55"/>
    <x v="2"/>
    <s v="meta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5"/>
    <n v="101"/>
    <n v="114.55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s v="rock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5"/>
    <n v="105"/>
    <n v="114.29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5"/>
    <n v="101"/>
    <n v="114.13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5"/>
    <n v="114"/>
    <n v="113.57"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3"/>
    <n v="121"/>
    <n v="83.95"/>
    <x v="4"/>
    <s v="document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2"/>
    <s v="indie rock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5"/>
    <n v="108"/>
    <n v="113.42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s v="televis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s v="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7"/>
    <n v="131"/>
    <n v="112.14"/>
    <x v="3"/>
    <s v="musical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5"/>
    <n v="104"/>
    <n v="111.89"/>
    <x v="3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2"/>
    <s v="indie rock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7"/>
    <n v="120"/>
    <n v="111.11"/>
    <x v="3"/>
    <s v="musical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5"/>
    <n v="115"/>
    <n v="110.97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s v="radio &amp; podcast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2"/>
    <s v="indie rock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5"/>
    <n v="154"/>
    <n v="110.87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7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4"/>
    <s v="GBP"/>
    <n v="1386025140"/>
    <n v="1382963963"/>
    <b v="0"/>
    <n v="742"/>
    <b v="1"/>
    <x v="0"/>
    <n v="120"/>
    <n v="80.989999999999995"/>
    <x v="0"/>
    <s v="hardware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8"/>
    <s v="DKK"/>
    <n v="1464817320"/>
    <n v="1462806419"/>
    <b v="0"/>
    <n v="20"/>
    <b v="1"/>
    <x v="15"/>
    <n v="111"/>
    <n v="110.75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4"/>
    <s v="GBP"/>
    <n v="1408289724"/>
    <n v="1403105724"/>
    <b v="0"/>
    <n v="20"/>
    <b v="1"/>
    <x v="15"/>
    <n v="100"/>
    <n v="110.5"/>
    <x v="3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5"/>
    <n v="118"/>
    <n v="110.35"/>
    <x v="3"/>
    <s v="play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2"/>
    <s v="indie rock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5"/>
    <n v="100"/>
    <n v="110.23"/>
    <x v="3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8"/>
    <n v="120"/>
    <n v="63.38"/>
    <x v="2"/>
    <s v="metal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5"/>
    <n v="101"/>
    <n v="110.22"/>
    <x v="3"/>
    <s v="play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9"/>
    <n v="120"/>
    <n v="49.19"/>
    <x v="2"/>
    <s v="classical 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8"/>
    <n v="120"/>
    <n v="34.01"/>
    <x v="2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3"/>
    <n v="120"/>
    <n v="46.88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s v="television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8"/>
    <n v="120"/>
    <n v="41.7"/>
    <x v="2"/>
    <s v="meta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x v="4"/>
    <n v="122"/>
    <n v="109.59"/>
    <x v="3"/>
    <s v="spac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s v="short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P"/>
    <n v="1387533892"/>
    <n v="1384941892"/>
    <b v="0"/>
    <n v="169"/>
    <b v="1"/>
    <x v="14"/>
    <n v="120"/>
    <n v="17.82"/>
    <x v="5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2"/>
    <s v="indie rock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5"/>
    <n v="153"/>
    <n v="109.57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5"/>
    <n v="138"/>
    <n v="109.08"/>
    <x v="3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7"/>
    <n v="55"/>
    <n v="109.04"/>
    <x v="3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s v="rock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5"/>
    <n v="107"/>
    <n v="109.03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4"/>
    <s v="GBP"/>
    <n v="1462741200"/>
    <n v="1461503654"/>
    <b v="0"/>
    <n v="22"/>
    <b v="1"/>
    <x v="15"/>
    <n v="119"/>
    <n v="108.59"/>
    <x v="3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5"/>
    <n v="11"/>
    <n v="108.33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4"/>
    <n v="120"/>
    <n v="108.24"/>
    <x v="3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s v="pop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3"/>
    <n v="120"/>
    <n v="48.09"/>
    <x v="4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4"/>
    <n v="102"/>
    <n v="108"/>
    <x v="3"/>
    <s v="spaces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x v="17"/>
    <n v="7"/>
    <n v="108"/>
    <x v="3"/>
    <s v="musical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4"/>
    <s v="GBP"/>
    <n v="1487102427"/>
    <n v="1486065627"/>
    <b v="0"/>
    <n v="25"/>
    <b v="1"/>
    <x v="1"/>
    <n v="120"/>
    <n v="35.92"/>
    <x v="1"/>
    <s v="tabletop gam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5"/>
    <n v="105"/>
    <n v="107.57"/>
    <x v="3"/>
    <s v="play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3"/>
    <n v="120"/>
    <n v="42.86"/>
    <x v="4"/>
    <s v="documentary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s v="photobook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8"/>
    <s v="DKK"/>
    <n v="1420648906"/>
    <n v="1415464906"/>
    <b v="0"/>
    <n v="144"/>
    <b v="1"/>
    <x v="2"/>
    <n v="119"/>
    <n v="346.04"/>
    <x v="2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s v="wearabl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3"/>
    <n v="119"/>
    <n v="230.09"/>
    <x v="4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x v="10"/>
    <n v="119"/>
    <n v="388.98"/>
    <x v="2"/>
    <s v="electronic music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3"/>
    <n v="119"/>
    <n v="89.96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3"/>
    <n v="119"/>
    <n v="61.5"/>
    <x v="4"/>
    <s v="documentar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5"/>
    <n v="107"/>
    <n v="107.25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5"/>
    <n v="113"/>
    <n v="107"/>
    <x v="3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5"/>
    <n v="71"/>
    <n v="106.97"/>
    <x v="3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7"/>
    <n v="103"/>
    <n v="106.93"/>
    <x v="3"/>
    <s v="music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2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s v="rock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5"/>
    <n v="102"/>
    <n v="106.84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4"/>
    <n v="119"/>
    <n v="57.34"/>
    <x v="5"/>
    <s v="nonfiction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5"/>
    <n v="108"/>
    <n v="106.8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4"/>
    <s v="GBP"/>
    <n v="1452038100"/>
    <n v="1448823673"/>
    <b v="1"/>
    <n v="115"/>
    <b v="1"/>
    <x v="15"/>
    <n v="102"/>
    <n v="106.57"/>
    <x v="3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s v="television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5"/>
    <n v="154"/>
    <n v="106.5"/>
    <x v="3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s v="rock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5"/>
    <n v="78"/>
    <n v="105.54"/>
    <x v="3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2"/>
    <s v="indie 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5"/>
    <n v="102"/>
    <n v="105.52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5"/>
    <n v="114"/>
    <n v="105.21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5"/>
    <n v="42"/>
    <n v="105.03"/>
    <x v="3"/>
    <s v="plays"/>
  </r>
  <r>
    <n v="3719"/>
    <s v="Corium"/>
    <s v="A new piece of physical theatre about love, regret and longing."/>
    <n v="200"/>
    <n v="420"/>
    <x v="0"/>
    <x v="4"/>
    <s v="GBP"/>
    <n v="1434994266"/>
    <n v="1432402266"/>
    <b v="0"/>
    <n v="4"/>
    <b v="1"/>
    <x v="15"/>
    <n v="210"/>
    <n v="105"/>
    <x v="3"/>
    <s v="plays"/>
  </r>
  <r>
    <n v="1960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x v="0"/>
    <n v="118"/>
    <n v="2500.9699999999998"/>
    <x v="0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8"/>
    <n v="118"/>
    <n v="65.86"/>
    <x v="2"/>
    <s v="metal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5"/>
    <n v="102"/>
    <n v="105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3"/>
    <n v="118"/>
    <n v="30.65"/>
    <x v="4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x v="4"/>
    <s v="GBP"/>
    <n v="1426870560"/>
    <n v="1424280899"/>
    <b v="0"/>
    <n v="77"/>
    <b v="1"/>
    <x v="15"/>
    <n v="101"/>
    <n v="104.99"/>
    <x v="3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s v="photo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s v="rock"/>
  </r>
  <r>
    <n v="1744"/>
    <s v="Water World"/>
    <s v="This book is the embodiment of my passion for water &amp; photography, which I hope will inspire you to pick up your camera and explore."/>
    <n v="5500"/>
    <n v="6515"/>
    <x v="0"/>
    <x v="4"/>
    <s v="GBP"/>
    <n v="1425821477"/>
    <n v="1421937077"/>
    <b v="0"/>
    <n v="70"/>
    <b v="1"/>
    <x v="9"/>
    <n v="118"/>
    <n v="93.07"/>
    <x v="6"/>
    <s v="photoboo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3"/>
    <n v="118"/>
    <n v="64.95"/>
    <x v="4"/>
    <s v="documentar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5"/>
    <n v="120"/>
    <n v="104.57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5"/>
    <n v="100"/>
    <n v="104.17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4"/>
    <n v="110"/>
    <n v="104.15"/>
    <x v="3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5"/>
    <n v="146"/>
    <n v="104.07"/>
    <x v="3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5"/>
    <n v="106"/>
    <n v="103.95"/>
    <x v="3"/>
    <s v="play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s v="pop"/>
  </r>
  <r>
    <n v="2557"/>
    <s v="European Tour"/>
    <s v="Raising money for our concert tour of Switzerland and Germany in June/July 2014"/>
    <n v="900"/>
    <n v="1066"/>
    <x v="0"/>
    <x v="4"/>
    <s v="GBP"/>
    <n v="1400176386"/>
    <n v="1397584386"/>
    <b v="0"/>
    <n v="36"/>
    <b v="1"/>
    <x v="19"/>
    <n v="118"/>
    <n v="29.61"/>
    <x v="2"/>
    <s v="classical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4"/>
    <n v="118"/>
    <n v="37.450000000000003"/>
    <x v="5"/>
    <s v="nonfiction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5"/>
    <n v="100"/>
    <n v="103.35"/>
    <x v="3"/>
    <s v="play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s v="radio &amp; podcast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3"/>
    <n v="117"/>
    <n v="59.25"/>
    <x v="4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3"/>
    <n v="117"/>
    <n v="89.39"/>
    <x v="4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4"/>
    <s v="GBP"/>
    <n v="1488830400"/>
    <n v="1484924605"/>
    <b v="1"/>
    <n v="255"/>
    <b v="1"/>
    <x v="10"/>
    <n v="117"/>
    <n v="45.99"/>
    <x v="2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3"/>
    <n v="117"/>
    <n v="40.76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2"/>
    <s v="indie rock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5"/>
    <n v="101"/>
    <n v="103.21"/>
    <x v="3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4"/>
    <n v="101"/>
    <n v="103.17"/>
    <x v="3"/>
    <s v="space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s v="rock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5"/>
    <n v="103"/>
    <n v="102.5"/>
    <x v="3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4"/>
    <s v="GBP"/>
    <n v="1468752468"/>
    <n v="1467024468"/>
    <b v="0"/>
    <n v="8"/>
    <b v="0"/>
    <x v="15"/>
    <n v="20"/>
    <n v="100.63"/>
    <x v="3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4"/>
    <s v="GBP"/>
    <n v="1470132180"/>
    <n v="1467040769"/>
    <b v="0"/>
    <n v="30"/>
    <b v="1"/>
    <x v="17"/>
    <n v="151"/>
    <n v="100.5"/>
    <x v="3"/>
    <s v="musical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5"/>
    <n v="103"/>
    <n v="100.5"/>
    <x v="3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s v="rock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5"/>
    <n v="10"/>
    <n v="100.5"/>
    <x v="3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7"/>
    <n v="4"/>
    <n v="100.5"/>
    <x v="3"/>
    <s v="musical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5"/>
    <n v="107"/>
    <n v="100.22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5"/>
    <n v="117"/>
    <n v="100.17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s v="televisio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3"/>
    <n v="116"/>
    <n v="246.61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4"/>
    <s v="GBP"/>
    <n v="1438624800"/>
    <n v="1435133807"/>
    <b v="0"/>
    <n v="39"/>
    <b v="1"/>
    <x v="15"/>
    <n v="118"/>
    <n v="100.06"/>
    <x v="3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7"/>
    <n v="120"/>
    <n v="100"/>
    <x v="3"/>
    <s v="musical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3"/>
    <n v="116"/>
    <n v="116.86"/>
    <x v="4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263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x v="1"/>
    <n v="116"/>
    <n v="144.43"/>
    <x v="1"/>
    <s v="tabletop game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17"/>
    <n v="100"/>
    <n v="100"/>
    <x v="3"/>
    <s v="musical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s v="photobook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2"/>
    <s v="indie rock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4"/>
    <s v="GBP"/>
    <n v="1434234010"/>
    <n v="1431642010"/>
    <b v="0"/>
    <n v="20"/>
    <b v="1"/>
    <x v="17"/>
    <n v="100"/>
    <n v="100"/>
    <x v="3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4"/>
    <s v="GBP"/>
    <n v="1416781749"/>
    <n v="1415053749"/>
    <b v="0"/>
    <n v="1"/>
    <b v="0"/>
    <x v="17"/>
    <n v="20"/>
    <n v="100"/>
    <x v="3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5"/>
    <n v="20"/>
    <n v="100"/>
    <x v="3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5"/>
    <n v="10"/>
    <n v="100"/>
    <x v="3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2"/>
    <s v="indie rock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5"/>
    <n v="5"/>
    <n v="100"/>
    <x v="3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2"/>
    <s v="indie rock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5"/>
    <n v="1"/>
    <n v="100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2"/>
    <s v="indie rock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4"/>
    <n v="1"/>
    <n v="100"/>
    <x v="3"/>
    <s v="spac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s v="rock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5"/>
    <n v="110"/>
    <n v="99.79"/>
    <x v="3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4"/>
    <n v="67"/>
    <n v="99.76"/>
    <x v="3"/>
    <s v="spac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4"/>
    <n v="116"/>
    <n v="40.21"/>
    <x v="5"/>
    <s v="nonfiction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9"/>
    <n v="116"/>
    <n v="7.25"/>
    <x v="2"/>
    <s v="classical music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8"/>
    <s v="DKK"/>
    <n v="1458807098"/>
    <n v="1456218698"/>
    <b v="0"/>
    <n v="203"/>
    <b v="1"/>
    <x v="0"/>
    <n v="115"/>
    <n v="566.39"/>
    <x v="0"/>
    <s v="hardware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s v="radio &amp; podcas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3"/>
    <n v="115"/>
    <n v="129.82"/>
    <x v="4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s v="space exploration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s v="small batch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s v="rock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7"/>
    <n v="104"/>
    <n v="99.54"/>
    <x v="3"/>
    <s v="musical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5"/>
    <n v="113"/>
    <n v="99.5"/>
    <x v="3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2"/>
    <s v="indie 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s v="rock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2"/>
    <s v="indie rock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s v="pop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5"/>
    <n v="101"/>
    <n v="99.34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5"/>
    <n v="102"/>
    <n v="99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5"/>
    <n v="101"/>
    <n v="98.54"/>
    <x v="3"/>
    <s v="play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s v="electronic music"/>
  </r>
  <r>
    <n v="2828"/>
    <s v="Peace In Our Time"/>
    <s v="The Battle of Britain has been lost; London is occupied, who can you trust? Help produce this classic piece of theatre. Drama for now."/>
    <n v="9500"/>
    <n v="9536"/>
    <x v="0"/>
    <x v="4"/>
    <s v="GBP"/>
    <n v="1443826800"/>
    <n v="1441606869"/>
    <b v="0"/>
    <n v="97"/>
    <b v="1"/>
    <x v="15"/>
    <n v="100"/>
    <n v="98.31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5"/>
    <n v="105"/>
    <n v="98.2"/>
    <x v="3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s v="short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5"/>
    <n v="131"/>
    <n v="97.92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15"/>
    <n v="104"/>
    <n v="97.5"/>
    <x v="3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2"/>
    <s v="indie rock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5"/>
    <n v="119"/>
    <n v="97.38"/>
    <x v="3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6"/>
    <s v="EUR"/>
    <n v="1489238940"/>
    <n v="1486406253"/>
    <b v="0"/>
    <n v="32"/>
    <b v="1"/>
    <x v="9"/>
    <n v="115"/>
    <n v="32.340000000000003"/>
    <x v="6"/>
    <s v="photobook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4"/>
    <n v="177"/>
    <n v="97"/>
    <x v="3"/>
    <s v="spaces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3"/>
    <n v="114"/>
    <n v="161.26"/>
    <x v="4"/>
    <s v="documentar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4"/>
    <n v="114"/>
    <n v="234.81"/>
    <x v="5"/>
    <s v="nonfiction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5"/>
    <n v="106"/>
    <n v="96.67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4"/>
    <s v="GBP"/>
    <n v="1399033810"/>
    <n v="1396441810"/>
    <b v="0"/>
    <n v="621"/>
    <b v="1"/>
    <x v="0"/>
    <n v="114"/>
    <n v="64.02"/>
    <x v="0"/>
    <s v="hardware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3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3"/>
    <n v="114"/>
    <n v="108.01"/>
    <x v="4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s v="tabletop game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3"/>
    <n v="114"/>
    <n v="103.22"/>
    <x v="4"/>
    <s v="document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s v="rock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5"/>
    <n v="23"/>
    <n v="96.55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s v="photobook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s v="electronic music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4"/>
    <n v="110"/>
    <n v="96.53"/>
    <x v="3"/>
    <s v="space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s v="rock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4"/>
    <n v="127"/>
    <n v="96.3"/>
    <x v="3"/>
    <s v="spaces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x v="15"/>
    <n v="104"/>
    <n v="96.2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4"/>
    <s v="GBP"/>
    <n v="1406887310"/>
    <n v="1404295310"/>
    <b v="0"/>
    <n v="21"/>
    <b v="1"/>
    <x v="15"/>
    <n v="101"/>
    <n v="96.19"/>
    <x v="3"/>
    <s v="plays"/>
  </r>
  <r>
    <n v="3520"/>
    <s v="Protocols"/>
    <s v="Help us to bring &quot;Protocols&quot; at the 2015 Camden Fringe. The most controversial play of the year."/>
    <n v="2000"/>
    <n v="2015"/>
    <x v="0"/>
    <x v="4"/>
    <s v="GBP"/>
    <n v="1441547220"/>
    <n v="1439322412"/>
    <b v="0"/>
    <n v="21"/>
    <b v="1"/>
    <x v="15"/>
    <n v="101"/>
    <n v="95.95"/>
    <x v="3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15"/>
    <n v="163"/>
    <n v="95.59"/>
    <x v="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3"/>
    <n v="114"/>
    <n v="47.4"/>
    <x v="4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s v="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2"/>
    <s v="indie rock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4"/>
    <n v="116"/>
    <n v="95.37"/>
    <x v="3"/>
    <s v="space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5"/>
    <n v="100"/>
    <n v="95.24"/>
    <x v="3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s v="rock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7"/>
    <n v="108"/>
    <n v="94.91"/>
    <x v="3"/>
    <s v="musical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s v="shor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7"/>
    <n v="110"/>
    <n v="94.9"/>
    <x v="3"/>
    <s v="musical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2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4"/>
    <n v="109"/>
    <n v="94.64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4"/>
    <n v="110"/>
    <n v="94.55"/>
    <x v="3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4"/>
    <n v="103"/>
    <n v="94.41"/>
    <x v="3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3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3"/>
    <n v="113"/>
    <n v="203.63"/>
    <x v="4"/>
    <s v="documentar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5"/>
    <n v="100"/>
    <n v="93.98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5"/>
    <n v="103"/>
    <n v="93.81"/>
    <x v="3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3"/>
    <n v="113"/>
    <n v="109.04"/>
    <x v="4"/>
    <s v="documentary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7"/>
    <n v="111"/>
    <n v="93.77"/>
    <x v="3"/>
    <s v="musical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9"/>
    <n v="113"/>
    <n v="109.96"/>
    <x v="2"/>
    <s v="classical music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3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3"/>
    <n v="113"/>
    <n v="48.05"/>
    <x v="4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s v="tabletop games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5"/>
    <n v="100"/>
    <n v="93.76"/>
    <x v="3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5"/>
    <n v="4"/>
    <n v="93.75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4"/>
    <s v="GBP"/>
    <n v="1406113200"/>
    <n v="1402910965"/>
    <b v="0"/>
    <n v="54"/>
    <b v="1"/>
    <x v="15"/>
    <n v="101"/>
    <n v="93.61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5"/>
    <n v="105"/>
    <n v="93.43"/>
    <x v="3"/>
    <s v="play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4"/>
    <n v="2"/>
    <n v="93.33"/>
    <x v="3"/>
    <s v="space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s v="short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5"/>
    <n v="13"/>
    <n v="93"/>
    <x v="3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3"/>
    <n v="113"/>
    <n v="110.47"/>
    <x v="4"/>
    <s v="documentar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9"/>
    <n v="113"/>
    <n v="136.91"/>
    <x v="2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2"/>
    <s v="indie rock"/>
  </r>
  <r>
    <n v="2811"/>
    <s v="Ray Gunn and Starburst"/>
    <s v="Ray Gunn and Starburst is an audio sci-fi/comedy sending up the tropes of classic and pulp science-fiction."/>
    <n v="10000"/>
    <n v="10027"/>
    <x v="0"/>
    <x v="4"/>
    <s v="GBP"/>
    <n v="1424692503"/>
    <n v="1422100503"/>
    <b v="0"/>
    <n v="108"/>
    <b v="1"/>
    <x v="15"/>
    <n v="100"/>
    <n v="92.84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5"/>
    <n v="111"/>
    <n v="92.5"/>
    <x v="3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4"/>
    <n v="120"/>
    <n v="92.39"/>
    <x v="3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2"/>
    <s v="indie rock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4"/>
    <n v="0"/>
    <n v="92.14"/>
    <x v="3"/>
    <s v="spaces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s v="pop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4"/>
    <n v="109"/>
    <n v="92.13"/>
    <x v="3"/>
    <s v="spac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5"/>
    <n v="110"/>
    <n v="92.04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2"/>
    <s v="indie rock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5"/>
    <n v="16"/>
    <n v="91.83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4"/>
    <s v="GBP"/>
    <n v="1387281600"/>
    <n v="1384811721"/>
    <b v="0"/>
    <n v="45"/>
    <b v="1"/>
    <x v="7"/>
    <n v="113"/>
    <n v="12.53"/>
    <x v="2"/>
    <s v="pop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5"/>
    <n v="110"/>
    <n v="91.67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5"/>
    <n v="110"/>
    <n v="91.3"/>
    <x v="3"/>
    <s v="play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3"/>
    <n v="112"/>
    <n v="117.77"/>
    <x v="4"/>
    <s v="documentary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5"/>
    <n v="37"/>
    <n v="91.25"/>
    <x v="3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3"/>
    <n v="112"/>
    <n v="58.54"/>
    <x v="4"/>
    <s v="documentary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x v="16"/>
    <n v="112"/>
    <n v="148.97"/>
    <x v="4"/>
    <s v="television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s v="rock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s v="wearabl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3"/>
    <n v="112"/>
    <n v="181.13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x v="10"/>
    <n v="112"/>
    <n v="79.260000000000005"/>
    <x v="2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3"/>
    <n v="112"/>
    <n v="61.3"/>
    <x v="4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s v="pop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7"/>
    <n v="107"/>
    <n v="90.82"/>
    <x v="3"/>
    <s v="musical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b v="0"/>
    <n v="105"/>
    <b v="1"/>
    <x v="14"/>
    <n v="112"/>
    <n v="53.19"/>
    <x v="5"/>
    <s v="nonfict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3"/>
    <n v="112"/>
    <n v="105.18"/>
    <x v="4"/>
    <s v="document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9"/>
    <n v="112"/>
    <n v="60.15"/>
    <x v="2"/>
    <s v="classical music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s v="radio &amp; podcast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5"/>
    <n v="128"/>
    <n v="90.74"/>
    <x v="3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3"/>
    <n v="112"/>
    <n v="40.4"/>
    <x v="4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4"/>
    <n v="112"/>
    <n v="68.37"/>
    <x v="5"/>
    <s v="nonfictio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15"/>
    <n v="103"/>
    <n v="90.68"/>
    <x v="3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7"/>
    <n v="101"/>
    <n v="90.54"/>
    <x v="3"/>
    <s v="musical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s v="space exploration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5"/>
    <n v="5"/>
    <n v="90.33"/>
    <x v="3"/>
    <s v="play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s v="rock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4"/>
    <n v="104"/>
    <n v="90.2"/>
    <x v="3"/>
    <s v="spac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s v="wearable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5"/>
    <n v="135"/>
    <n v="89.79"/>
    <x v="3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5"/>
    <n v="108"/>
    <n v="89.67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5"/>
    <n v="105"/>
    <n v="89.59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3"/>
    <n v="111"/>
    <n v="109.82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s v="radio &amp; podcast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3"/>
    <n v="111"/>
    <n v="42.52"/>
    <x v="4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s v="rock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5"/>
    <n v="16"/>
    <n v="89.4"/>
    <x v="3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s v="rock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s v="small batch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4"/>
    <n v="113"/>
    <n v="89.31"/>
    <x v="3"/>
    <s v="space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2"/>
    <s v="indie rock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4"/>
    <n v="108"/>
    <n v="88.87"/>
    <x v="3"/>
    <s v="space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s v="photobook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9"/>
    <n v="111"/>
    <n v="61.03"/>
    <x v="2"/>
    <s v="classical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5"/>
    <n v="114"/>
    <n v="88.77"/>
    <x v="3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3"/>
    <n v="111"/>
    <n v="50.18"/>
    <x v="4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3"/>
    <n v="111"/>
    <n v="95.78"/>
    <x v="4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5"/>
    <n v="102"/>
    <n v="88.74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s v="electronic music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4"/>
    <s v="GBP"/>
    <n v="1487286000"/>
    <n v="1484843948"/>
    <b v="0"/>
    <n v="34"/>
    <b v="1"/>
    <x v="15"/>
    <n v="101"/>
    <n v="88.74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7"/>
    <n v="5"/>
    <n v="88.64"/>
    <x v="3"/>
    <s v="musical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4"/>
    <n v="109"/>
    <n v="88.59"/>
    <x v="3"/>
    <s v="space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2"/>
    <n v="111"/>
    <n v="416.88"/>
    <x v="2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4"/>
    <n v="16"/>
    <n v="88.44"/>
    <x v="3"/>
    <s v="space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2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17"/>
    <n v="106"/>
    <n v="88.33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5"/>
    <n v="53"/>
    <n v="88.33"/>
    <x v="3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4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4"/>
    <s v="GBP"/>
    <n v="1480809600"/>
    <n v="1478431488"/>
    <b v="0"/>
    <n v="103"/>
    <b v="1"/>
    <x v="9"/>
    <n v="111"/>
    <n v="23.8"/>
    <x v="6"/>
    <s v="photobooks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2"/>
    <n v="111"/>
    <n v="51.67"/>
    <x v="2"/>
    <s v="indie rock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5"/>
    <n v="101"/>
    <n v="88.25"/>
    <x v="3"/>
    <s v="plays"/>
  </r>
  <r>
    <n v="1506"/>
    <s v="Holden Lane High School photobook"/>
    <s v="A photographic book consisting of 36 colour photographs that explore Holden Lane High School in its final state."/>
    <n v="1500"/>
    <n v="1671"/>
    <x v="0"/>
    <x v="4"/>
    <s v="GBP"/>
    <n v="1406227904"/>
    <n v="1403635904"/>
    <b v="1"/>
    <n v="43"/>
    <b v="1"/>
    <x v="9"/>
    <n v="111"/>
    <n v="38.86"/>
    <x v="6"/>
    <s v="photobook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5"/>
    <n v="120"/>
    <n v="88.24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2"/>
    <s v="indie rock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5"/>
    <n v="114"/>
    <n v="87.96"/>
    <x v="3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0"/>
    <n v="111"/>
    <n v="92.22"/>
    <x v="0"/>
    <s v="maker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4"/>
    <n v="111"/>
    <n v="67.39"/>
    <x v="5"/>
    <s v="nonfiction"/>
  </r>
  <r>
    <n v="1741"/>
    <s v="Caught off Guard"/>
    <s v="A photo journal documenting my experiences and travels across New Zealand"/>
    <n v="1200"/>
    <n v="1330"/>
    <x v="0"/>
    <x v="4"/>
    <s v="GBP"/>
    <n v="1433948671"/>
    <n v="1430060671"/>
    <b v="0"/>
    <n v="52"/>
    <b v="1"/>
    <x v="9"/>
    <n v="111"/>
    <n v="25.58"/>
    <x v="6"/>
    <s v="photobook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4"/>
    <n v="103"/>
    <n v="87.7"/>
    <x v="3"/>
    <s v="spac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s v="short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9"/>
    <n v="111"/>
    <n v="35.6"/>
    <x v="2"/>
    <s v="classical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s v="electronic music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3"/>
    <n v="110"/>
    <n v="75.44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3"/>
    <n v="110"/>
    <n v="157.33000000000001"/>
    <x v="4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4"/>
    <n v="0"/>
    <n v="87.5"/>
    <x v="3"/>
    <s v="space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4"/>
    <s v="GBP"/>
    <n v="1404858840"/>
    <n v="1402266840"/>
    <b v="0"/>
    <n v="94"/>
    <b v="1"/>
    <x v="15"/>
    <n v="103"/>
    <n v="87.36"/>
    <x v="3"/>
    <s v="play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s v="tabletop gam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15"/>
    <n v="130"/>
    <n v="86.94"/>
    <x v="3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3"/>
    <n v="110"/>
    <n v="70"/>
    <x v="4"/>
    <s v="documentar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5"/>
    <n v="38"/>
    <n v="86.62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4"/>
    <s v="GBP"/>
    <n v="1455208143"/>
    <n v="1452616143"/>
    <b v="1"/>
    <n v="59"/>
    <b v="1"/>
    <x v="4"/>
    <n v="102"/>
    <n v="86.49"/>
    <x v="3"/>
    <s v="space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s v="space exploration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s v="pop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5"/>
    <n v="105"/>
    <n v="86.23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3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3"/>
    <n v="110"/>
    <n v="42.87"/>
    <x v="4"/>
    <s v="documentar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b v="0"/>
    <n v="38"/>
    <b v="1"/>
    <x v="17"/>
    <n v="105"/>
    <n v="85.74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s v="small batch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5"/>
    <n v="120"/>
    <n v="85.53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5"/>
    <n v="103"/>
    <n v="85.53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5"/>
    <n v="102"/>
    <n v="85.21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4"/>
    <n v="117"/>
    <n v="85.18"/>
    <x v="3"/>
    <s v="spac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s v="rock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4"/>
    <n v="154"/>
    <n v="84.87"/>
    <x v="3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4"/>
    <n v="168"/>
    <n v="84.86"/>
    <x v="3"/>
    <s v="spac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s v="television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s v="photobooks"/>
  </r>
  <r>
    <n v="3626"/>
    <s v="These are your lives."/>
    <s v="The first four-week performance run for our dance-theatre company, Geste Records, to be performed at The Yard Theatre in September."/>
    <n v="4000"/>
    <n v="4073"/>
    <x v="0"/>
    <x v="4"/>
    <s v="GBP"/>
    <n v="1408204857"/>
    <n v="1406390457"/>
    <b v="0"/>
    <n v="48"/>
    <b v="1"/>
    <x v="15"/>
    <n v="102"/>
    <n v="84.8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x v="15"/>
    <n v="170"/>
    <n v="84.29"/>
    <x v="3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s v="television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5"/>
    <n v="35"/>
    <n v="84.28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5"/>
    <n v="101"/>
    <n v="84.17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s v="televis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4"/>
    <n v="109"/>
    <n v="84.11"/>
    <x v="3"/>
    <s v="spaces"/>
  </r>
  <r>
    <n v="3688"/>
    <s v="The Tulip Tree 2014"/>
    <s v="The Tulip Tree is a project I have been passionate about for 5 years. It is an unforgettable story that has never been told."/>
    <n v="3000"/>
    <n v="3275"/>
    <x v="0"/>
    <x v="4"/>
    <s v="GBP"/>
    <n v="1407524004"/>
    <n v="1404932004"/>
    <b v="0"/>
    <n v="39"/>
    <b v="1"/>
    <x v="15"/>
    <n v="109"/>
    <n v="83.97"/>
    <x v="3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4"/>
    <s v="GBP"/>
    <n v="1408039860"/>
    <n v="1405248503"/>
    <b v="0"/>
    <n v="83"/>
    <b v="1"/>
    <x v="7"/>
    <n v="110"/>
    <n v="26.55"/>
    <x v="2"/>
    <s v="pop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5"/>
    <n v="103"/>
    <n v="83.57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5"/>
    <n v="108"/>
    <n v="83.51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s v="electronic music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5"/>
    <n v="113"/>
    <n v="83.43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4"/>
    <s v="GBP"/>
    <n v="1431982727"/>
    <n v="1428094727"/>
    <b v="0"/>
    <n v="6"/>
    <b v="1"/>
    <x v="17"/>
    <n v="100"/>
    <n v="83.33"/>
    <x v="3"/>
    <s v="musical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2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5"/>
    <n v="15"/>
    <n v="83.33"/>
    <x v="3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5"/>
    <n v="155"/>
    <n v="83.14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5"/>
    <n v="37"/>
    <n v="83.14"/>
    <x v="3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9"/>
    <n v="110"/>
    <n v="100"/>
    <x v="2"/>
    <s v="classical music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s v="space exploration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s v="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5"/>
    <n v="111"/>
    <n v="83.05"/>
    <x v="3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4"/>
    <n v="133"/>
    <n v="82.94"/>
    <x v="3"/>
    <s v="space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5"/>
    <n v="114"/>
    <n v="82.61"/>
    <x v="3"/>
    <s v="play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3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3"/>
    <n v="109"/>
    <n v="103.52"/>
    <x v="4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s v="television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5"/>
    <n v="17"/>
    <n v="82.57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4"/>
    <n v="4"/>
    <n v="82.46"/>
    <x v="3"/>
    <s v="sp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s v="televis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s v="photobook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3"/>
    <n v="109"/>
    <n v="121.28"/>
    <x v="4"/>
    <s v="documentary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5"/>
    <n v="128"/>
    <n v="82.26"/>
    <x v="3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9"/>
    <n v="109"/>
    <n v="103.68"/>
    <x v="2"/>
    <s v="classical music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5"/>
    <n v="104"/>
    <n v="81.78"/>
    <x v="3"/>
    <s v="plays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1"/>
    <n v="109"/>
    <n v="86.44"/>
    <x v="2"/>
    <s v="faith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5"/>
    <n v="100"/>
    <n v="81.67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5"/>
    <n v="117"/>
    <n v="81.569999999999993"/>
    <x v="3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5"/>
    <n v="38"/>
    <n v="81.569999999999993"/>
    <x v="3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2"/>
    <s v="indie rock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5"/>
    <n v="18"/>
    <n v="81.540000000000006"/>
    <x v="3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4"/>
    <n v="109"/>
    <n v="54.69"/>
    <x v="5"/>
    <s v="non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4"/>
    <s v="GBP"/>
    <n v="1428622271"/>
    <n v="1426203071"/>
    <b v="0"/>
    <n v="17"/>
    <b v="0"/>
    <x v="15"/>
    <n v="12"/>
    <n v="81.41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2"/>
    <s v="indie rock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5"/>
    <n v="109"/>
    <n v="81.38"/>
    <x v="3"/>
    <s v="play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s v="radio &amp; podcast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5"/>
    <n v="41"/>
    <n v="81.319999999999993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4"/>
    <s v="GBP"/>
    <n v="1434039137"/>
    <n v="1431447137"/>
    <b v="0"/>
    <n v="17"/>
    <b v="1"/>
    <x v="15"/>
    <n v="138"/>
    <n v="81.290000000000006"/>
    <x v="3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4"/>
    <s v="GBP"/>
    <n v="1424181600"/>
    <n v="1423041227"/>
    <b v="0"/>
    <n v="20"/>
    <b v="1"/>
    <x v="15"/>
    <n v="108"/>
    <n v="81.25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7"/>
    <n v="107"/>
    <n v="81.239999999999995"/>
    <x v="3"/>
    <s v="musica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5"/>
    <n v="104"/>
    <n v="81.13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4"/>
    <s v="GBP"/>
    <n v="1412974800"/>
    <n v="1411109167"/>
    <b v="0"/>
    <n v="34"/>
    <b v="1"/>
    <x v="15"/>
    <n v="110"/>
    <n v="81.03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5"/>
    <n v="186"/>
    <n v="80.87"/>
    <x v="3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5"/>
    <n v="127"/>
    <n v="80.73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s v="small batch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5"/>
    <n v="105"/>
    <n v="80.72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5"/>
    <n v="9"/>
    <n v="80.709999999999994"/>
    <x v="3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s v="photobook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2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4"/>
    <s v="GBP"/>
    <n v="1430439411"/>
    <n v="1425259011"/>
    <b v="0"/>
    <n v="113"/>
    <b v="1"/>
    <x v="2"/>
    <n v="109"/>
    <n v="24.15"/>
    <x v="2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4"/>
    <n v="121"/>
    <n v="80.459999999999994"/>
    <x v="3"/>
    <s v="spac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s v="photobook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5"/>
    <n v="105"/>
    <n v="80.400000000000006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s v="rock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4"/>
    <n v="119"/>
    <n v="80.25"/>
    <x v="3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5"/>
    <n v="114"/>
    <n v="80.23"/>
    <x v="3"/>
    <s v="plays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n v="1427747906"/>
    <b v="0"/>
    <n v="18"/>
    <b v="1"/>
    <x v="19"/>
    <n v="109"/>
    <n v="75.61"/>
    <x v="2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4"/>
    <n v="109"/>
    <n v="43.64"/>
    <x v="5"/>
    <s v="nonfiction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5"/>
    <n v="102"/>
    <n v="80.16"/>
    <x v="3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s v="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5"/>
    <n v="116"/>
    <n v="80.03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4"/>
    <s v="GBP"/>
    <n v="1488271860"/>
    <n v="1484484219"/>
    <b v="0"/>
    <n v="5"/>
    <b v="0"/>
    <x v="15"/>
    <n v="11"/>
    <n v="80"/>
    <x v="3"/>
    <s v="plays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s v="rock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s v="radio &amp; podcast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3"/>
    <n v="108"/>
    <n v="145.04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3"/>
    <n v="108"/>
    <n v="65.3"/>
    <x v="4"/>
    <s v="documentary"/>
  </r>
  <r>
    <n v="3511"/>
    <s v="Silent Planet"/>
    <s v="The world premiere of the first full-length play by Eve Leigh, at the intimate Finborough Theatre in London."/>
    <n v="1500"/>
    <n v="1518"/>
    <x v="0"/>
    <x v="4"/>
    <s v="GBP"/>
    <n v="1415385000"/>
    <n v="1413406695"/>
    <b v="0"/>
    <n v="19"/>
    <b v="1"/>
    <x v="15"/>
    <n v="101"/>
    <n v="79.89"/>
    <x v="3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s v="tabletop gam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s v="radio &amp; podcast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8"/>
    <s v="DKK"/>
    <n v="1458579568"/>
    <n v="1455991168"/>
    <b v="0"/>
    <n v="35"/>
    <b v="1"/>
    <x v="9"/>
    <n v="108"/>
    <n v="462.86"/>
    <x v="6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3"/>
    <n v="108"/>
    <n v="117.85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3"/>
    <n v="108"/>
    <n v="58.72"/>
    <x v="4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s v="small batch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s v="photo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4"/>
    <n v="42"/>
    <n v="79.87"/>
    <x v="3"/>
    <s v="spac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s v="tabletop game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s v="small batch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s v="short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3"/>
    <n v="108"/>
    <n v="72.87"/>
    <x v="4"/>
    <s v="documentary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s v="electronic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4"/>
    <s v="GBP"/>
    <n v="1407106800"/>
    <n v="1404749446"/>
    <b v="0"/>
    <n v="63"/>
    <b v="1"/>
    <x v="15"/>
    <n v="100"/>
    <n v="79.62"/>
    <x v="3"/>
    <s v="play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3"/>
    <n v="108"/>
    <n v="45.67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s v="televisio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5"/>
    <n v="105"/>
    <n v="79.540000000000006"/>
    <x v="3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s v="electronic music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5"/>
    <n v="12"/>
    <n v="79.400000000000006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5"/>
    <n v="115"/>
    <n v="79.31"/>
    <x v="3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x v="9"/>
    <n v="108"/>
    <n v="56.98"/>
    <x v="6"/>
    <s v="photobook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5"/>
    <n v="158"/>
    <n v="79.099999999999994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15"/>
    <n v="108"/>
    <n v="79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2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2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s v="rock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5"/>
    <n v="106"/>
    <n v="78.94"/>
    <x v="3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3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3"/>
    <n v="108"/>
    <n v="86.16"/>
    <x v="4"/>
    <s v="documentary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5"/>
    <n v="126"/>
    <n v="78.88"/>
    <x v="3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2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s v="rock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5"/>
    <n v="101"/>
    <n v="78.52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15"/>
    <n v="126"/>
    <n v="78.5"/>
    <x v="3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4"/>
    <n v="12"/>
    <n v="78.33"/>
    <x v="3"/>
    <s v="space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4"/>
    <s v="GBP"/>
    <n v="1400965200"/>
    <n v="1398352531"/>
    <b v="0"/>
    <n v="72"/>
    <b v="1"/>
    <x v="15"/>
    <n v="113"/>
    <n v="78.260000000000005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4"/>
    <s v="GBP"/>
    <n v="1425211200"/>
    <n v="1422534260"/>
    <b v="0"/>
    <n v="38"/>
    <b v="1"/>
    <x v="16"/>
    <n v="108"/>
    <n v="56.82"/>
    <x v="4"/>
    <s v="television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5"/>
    <n v="102"/>
    <n v="78.209999999999994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2"/>
    <s v="indie rock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5"/>
    <n v="14"/>
    <n v="78.08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s v="rock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5"/>
    <n v="103"/>
    <n v="77.73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5"/>
    <n v="114"/>
    <n v="77.34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5"/>
    <n v="110"/>
    <n v="77.2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5"/>
    <n v="111"/>
    <n v="77.19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5"/>
    <n v="108"/>
    <n v="77"/>
    <x v="3"/>
    <s v="play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s v="pop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4"/>
    <s v="GBP"/>
    <n v="1467414000"/>
    <n v="1462492178"/>
    <b v="0"/>
    <n v="70"/>
    <b v="1"/>
    <x v="15"/>
    <n v="108"/>
    <n v="76.8"/>
    <x v="3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s v="rock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4"/>
    <n v="108"/>
    <n v="76.790000000000006"/>
    <x v="3"/>
    <s v="space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4"/>
    <s v="GBP"/>
    <n v="1470092340"/>
    <n v="1467973256"/>
    <b v="0"/>
    <n v="46"/>
    <b v="1"/>
    <x v="15"/>
    <n v="101"/>
    <n v="76.650000000000006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4"/>
    <s v="GBP"/>
    <n v="1433017303"/>
    <n v="1430425303"/>
    <b v="1"/>
    <n v="34"/>
    <b v="1"/>
    <x v="15"/>
    <n v="103"/>
    <n v="76.03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7"/>
    <n v="109"/>
    <n v="75.959999999999994"/>
    <x v="3"/>
    <s v="musica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s v="small batch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5"/>
    <n v="106"/>
    <n v="75.709999999999994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s v="space exploration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3"/>
    <n v="107"/>
    <n v="97.36"/>
    <x v="4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3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3"/>
    <n v="107"/>
    <n v="97.64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4"/>
    <s v="GBP"/>
    <n v="1481716800"/>
    <n v="1479070867"/>
    <b v="0"/>
    <n v="95"/>
    <b v="1"/>
    <x v="13"/>
    <n v="107"/>
    <n v="224.85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0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4"/>
    <s v="GBP"/>
    <n v="1450825200"/>
    <n v="1448284433"/>
    <b v="1"/>
    <n v="158"/>
    <b v="1"/>
    <x v="13"/>
    <n v="107"/>
    <n v="134.91"/>
    <x v="4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2"/>
    <s v="indie rock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3"/>
    <n v="107"/>
    <n v="81.63"/>
    <x v="4"/>
    <s v="documentary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s v="short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3"/>
    <n v="107"/>
    <n v="71.900000000000006"/>
    <x v="4"/>
    <s v="documentary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s v="electronic music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5"/>
    <n v="101"/>
    <n v="75.5"/>
    <x v="3"/>
    <s v="plays"/>
  </r>
  <r>
    <n v="56"/>
    <s v="Voxwomen Cycling Show"/>
    <s v="We want to see more women's cycling on TV - and we need your help to make it happen!"/>
    <n v="8000"/>
    <n v="8581"/>
    <x v="0"/>
    <x v="4"/>
    <s v="GBP"/>
    <n v="1433779200"/>
    <n v="1432559424"/>
    <b v="0"/>
    <n v="174"/>
    <b v="1"/>
    <x v="16"/>
    <n v="107"/>
    <n v="49.32"/>
    <x v="4"/>
    <s v="television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3"/>
    <n v="107"/>
    <n v="45.42"/>
    <x v="4"/>
    <s v="documentary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x v="15"/>
    <n v="7"/>
    <n v="75.459999999999994"/>
    <x v="3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4"/>
    <s v="GBP"/>
    <n v="1433198520"/>
    <n v="1430340195"/>
    <b v="0"/>
    <n v="123"/>
    <b v="1"/>
    <x v="9"/>
    <n v="107"/>
    <n v="65.08"/>
    <x v="6"/>
    <s v="photobook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3"/>
    <n v="107"/>
    <n v="89.89"/>
    <x v="4"/>
    <s v="documentar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4"/>
    <s v="GBP"/>
    <n v="1481749278"/>
    <n v="1479157278"/>
    <b v="0"/>
    <n v="128"/>
    <b v="1"/>
    <x v="1"/>
    <n v="107"/>
    <n v="58.63"/>
    <x v="1"/>
    <s v="tabletop gam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4"/>
    <s v="GBP"/>
    <n v="1469401200"/>
    <n v="1466887297"/>
    <b v="0"/>
    <n v="27"/>
    <b v="1"/>
    <x v="17"/>
    <n v="102"/>
    <n v="75.37"/>
    <x v="3"/>
    <s v="musical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s v="photobook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3"/>
    <n v="107"/>
    <n v="28.58"/>
    <x v="4"/>
    <s v="documentary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5"/>
    <n v="118"/>
    <n v="75.34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5"/>
    <n v="12"/>
    <n v="75.25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4"/>
    <s v="GBP"/>
    <n v="1440068400"/>
    <n v="1438459303"/>
    <b v="0"/>
    <n v="81"/>
    <b v="1"/>
    <x v="19"/>
    <n v="107"/>
    <n v="52.96"/>
    <x v="2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2"/>
    <s v="indie 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5"/>
    <n v="122"/>
    <n v="75.09"/>
    <x v="3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5"/>
    <n v="225"/>
    <n v="75"/>
    <x v="3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P"/>
    <n v="1380192418"/>
    <n v="1375008418"/>
    <b v="0"/>
    <n v="63"/>
    <b v="1"/>
    <x v="19"/>
    <n v="107"/>
    <n v="59.46"/>
    <x v="2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2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3"/>
    <n v="107"/>
    <n v="67.91"/>
    <x v="4"/>
    <s v="documentary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7"/>
    <n v="125"/>
    <n v="75"/>
    <x v="3"/>
    <s v="musica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4"/>
    <n v="107"/>
    <n v="169.58"/>
    <x v="5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9"/>
    <n v="107"/>
    <n v="177.5"/>
    <x v="2"/>
    <s v="classical music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7"/>
    <n v="105"/>
    <n v="75"/>
    <x v="3"/>
    <s v="musical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5"/>
    <n v="109"/>
    <n v="74.819999999999993"/>
    <x v="3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5"/>
    <n v="100"/>
    <n v="74.53"/>
    <x v="3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4"/>
    <s v="GBP"/>
    <n v="1438966800"/>
    <n v="1436278344"/>
    <b v="0"/>
    <n v="23"/>
    <b v="1"/>
    <x v="15"/>
    <n v="114"/>
    <n v="74.349999999999994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7"/>
    <n v="108"/>
    <n v="74.239999999999995"/>
    <x v="3"/>
    <s v="musica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2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9"/>
    <n v="107"/>
    <n v="61.34"/>
    <x v="2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s v="rock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7"/>
    <n v="113"/>
    <n v="74.22"/>
    <x v="3"/>
    <s v="musica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2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15"/>
    <n v="107"/>
    <n v="74.209999999999994"/>
    <x v="3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s v="wearable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2"/>
    <s v="indie rock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5"/>
    <n v="126"/>
    <n v="74.12"/>
    <x v="3"/>
    <s v="play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s v="rock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4"/>
    <n v="107"/>
    <n v="39.049999999999997"/>
    <x v="5"/>
    <s v="nonfict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s v="rock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4"/>
    <n v="107"/>
    <n v="74.069999999999993"/>
    <x v="3"/>
    <s v="space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5"/>
    <n v="116"/>
    <n v="73.58"/>
    <x v="3"/>
    <s v="play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1949"/>
    <s v="Shake Your Power"/>
    <s v="#ShakeYourPower brings clean energy to places in the world without electricity through the power of music."/>
    <n v="50000"/>
    <n v="53001.3"/>
    <x v="0"/>
    <x v="4"/>
    <s v="GBP"/>
    <n v="1404986951"/>
    <n v="1402394951"/>
    <b v="1"/>
    <n v="943"/>
    <b v="1"/>
    <x v="0"/>
    <n v="106"/>
    <n v="56.2"/>
    <x v="0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s v="small batch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3"/>
    <n v="106"/>
    <n v="72.48"/>
    <x v="4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3"/>
    <n v="106"/>
    <n v="111.8"/>
    <x v="4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s v="wearable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15"/>
    <n v="100"/>
    <n v="73.53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5"/>
    <n v="110"/>
    <n v="73.400000000000006"/>
    <x v="3"/>
    <s v="play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s v="tabletop gam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3"/>
    <n v="106"/>
    <n v="62.71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3"/>
    <n v="106"/>
    <n v="120.91"/>
    <x v="4"/>
    <s v="documentar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7"/>
    <n v="100"/>
    <n v="73.33"/>
    <x v="3"/>
    <s v="musical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4"/>
    <n v="106"/>
    <n v="95.96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2"/>
    <s v="indie rock"/>
  </r>
  <r>
    <n v="3571"/>
    <s v="Cans at Theatre503"/>
    <s v="Support Kuleshovâ€™s first full length production; help to build the set and bring a fierce and important new play to life"/>
    <n v="1500"/>
    <n v="1831"/>
    <x v="0"/>
    <x v="4"/>
    <s v="GBP"/>
    <n v="1414701413"/>
    <n v="1412109413"/>
    <b v="0"/>
    <n v="25"/>
    <b v="1"/>
    <x v="15"/>
    <n v="122"/>
    <n v="73.239999999999995"/>
    <x v="3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3"/>
    <n v="106"/>
    <n v="63.17"/>
    <x v="4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s v="televis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4"/>
    <n v="106"/>
    <n v="60.9"/>
    <x v="5"/>
    <s v="nonfict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s v="short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s v="photobook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5"/>
    <n v="103"/>
    <n v="73.209999999999994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4"/>
    <n v="109"/>
    <n v="73.03"/>
    <x v="3"/>
    <s v="space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17"/>
    <n v="108"/>
    <n v="72.97"/>
    <x v="3"/>
    <s v="musical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5"/>
    <n v="127"/>
    <n v="72.95"/>
    <x v="3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s v="rock"/>
  </r>
  <r>
    <n v="3723"/>
    <s v="Beauty and the Beast"/>
    <s v="Saltmine Theatre Company present Beauty and the Beast:"/>
    <n v="4500"/>
    <n v="4592"/>
    <x v="0"/>
    <x v="4"/>
    <s v="GBP"/>
    <n v="1417374262"/>
    <n v="1414778662"/>
    <b v="0"/>
    <n v="63"/>
    <b v="1"/>
    <x v="15"/>
    <n v="102"/>
    <n v="72.89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5"/>
    <n v="128"/>
    <n v="72.760000000000005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5"/>
    <n v="127"/>
    <n v="72.709999999999994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s v="tabletop gam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5"/>
    <n v="7"/>
    <n v="72.400000000000006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s v="rock"/>
  </r>
  <r>
    <n v="3519"/>
    <s v="Bookstory"/>
    <s v="Bookstory is a tiny puppet musical with some very big ideas that tells the story of the story in the digital age"/>
    <n v="2000"/>
    <n v="2027"/>
    <x v="0"/>
    <x v="4"/>
    <s v="GBP"/>
    <n v="1425478950"/>
    <n v="1422886950"/>
    <b v="0"/>
    <n v="28"/>
    <b v="1"/>
    <x v="15"/>
    <n v="101"/>
    <n v="72.39"/>
    <x v="3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s v="short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15"/>
    <n v="110"/>
    <n v="72.3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5"/>
    <n v="100"/>
    <n v="72.290000000000006"/>
    <x v="3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s v="space exploration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5"/>
    <n v="101"/>
    <n v="72.0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4"/>
    <s v="GBP"/>
    <n v="1462878648"/>
    <n v="1461064248"/>
    <b v="0"/>
    <n v="30"/>
    <b v="1"/>
    <x v="15"/>
    <n v="108"/>
    <n v="72"/>
    <x v="3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4"/>
    <s v="GBP"/>
    <n v="1472122316"/>
    <n v="1469443916"/>
    <b v="0"/>
    <n v="48"/>
    <b v="1"/>
    <x v="13"/>
    <n v="106"/>
    <n v="54.08"/>
    <x v="4"/>
    <s v="documentar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4"/>
    <s v="GBP"/>
    <n v="1421403960"/>
    <n v="1418827324"/>
    <b v="0"/>
    <n v="3"/>
    <b v="0"/>
    <x v="15"/>
    <n v="11"/>
    <n v="72"/>
    <x v="3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5"/>
    <n v="121"/>
    <n v="71.790000000000006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15"/>
    <n v="107"/>
    <n v="71.73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x v="15"/>
    <n v="104"/>
    <n v="71.67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5"/>
    <n v="116"/>
    <n v="71.489999999999995"/>
    <x v="3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s v="short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5"/>
    <n v="14"/>
    <n v="71.25"/>
    <x v="3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4"/>
    <n v="351"/>
    <n v="71.239999999999995"/>
    <x v="3"/>
    <s v="space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5"/>
    <n v="123"/>
    <n v="71.239999999999995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4"/>
    <s v="GBP"/>
    <n v="1450051200"/>
    <n v="1447594176"/>
    <b v="0"/>
    <n v="46"/>
    <b v="1"/>
    <x v="15"/>
    <n v="109"/>
    <n v="71.150000000000006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5"/>
    <n v="100"/>
    <n v="70.88"/>
    <x v="3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2"/>
    <s v="indie rock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s v="space exploration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5"/>
    <n v="103"/>
    <n v="70.86"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9"/>
    <n v="106"/>
    <n v="23.12"/>
    <x v="2"/>
    <s v="classical music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7"/>
    <n v="46"/>
    <n v="70.83"/>
    <x v="3"/>
    <s v="musica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4"/>
    <s v="GBP"/>
    <n v="1427331809"/>
    <n v="1424743409"/>
    <b v="1"/>
    <n v="186"/>
    <b v="1"/>
    <x v="15"/>
    <n v="101"/>
    <n v="70.77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4"/>
    <s v="GBP"/>
    <n v="1469359728"/>
    <n v="1466767728"/>
    <b v="0"/>
    <n v="38"/>
    <b v="1"/>
    <x v="15"/>
    <n v="108"/>
    <n v="70.760000000000005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s v="short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s v="electronic music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3"/>
    <n v="105"/>
    <n v="55.07"/>
    <x v="4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3"/>
    <n v="105"/>
    <n v="109.42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3"/>
    <n v="105"/>
    <n v="104.31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3"/>
    <n v="105"/>
    <n v="84.02"/>
    <x v="4"/>
    <s v="documentary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4"/>
    <s v="GBP"/>
    <n v="1486391011"/>
    <n v="1483712611"/>
    <b v="0"/>
    <n v="375"/>
    <b v="1"/>
    <x v="9"/>
    <n v="105"/>
    <n v="61.56"/>
    <x v="6"/>
    <s v="photobook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20"/>
    <n v="105"/>
    <n v="373.56"/>
    <x v="0"/>
    <s v="makerspac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3"/>
    <n v="105"/>
    <n v="80.2"/>
    <x v="4"/>
    <s v="documentar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s v="space exploration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4"/>
    <n v="106"/>
    <n v="70.67"/>
    <x v="3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P"/>
    <n v="1383389834"/>
    <n v="1380797834"/>
    <b v="1"/>
    <n v="232"/>
    <b v="1"/>
    <x v="13"/>
    <n v="105"/>
    <n v="67.77"/>
    <x v="4"/>
    <s v="document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5"/>
    <n v="104"/>
    <n v="70.569999999999993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4"/>
    <s v="GBP"/>
    <n v="1427414400"/>
    <n v="1422656201"/>
    <b v="0"/>
    <n v="65"/>
    <b v="1"/>
    <x v="15"/>
    <n v="153"/>
    <n v="70.459999999999994"/>
    <x v="3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3"/>
    <n v="105"/>
    <n v="78.66"/>
    <x v="4"/>
    <s v="document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s v="photobook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x v="15"/>
    <n v="164"/>
    <n v="70.290000000000006"/>
    <x v="3"/>
    <s v="plays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s v="rock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4"/>
    <s v="GBP"/>
    <n v="1447426800"/>
    <n v="1444904830"/>
    <b v="0"/>
    <n v="159"/>
    <b v="1"/>
    <x v="9"/>
    <n v="105"/>
    <n v="59.41"/>
    <x v="6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4"/>
    <n v="105"/>
    <n v="51.63"/>
    <x v="5"/>
    <s v="nonfiction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5"/>
    <n v="122"/>
    <n v="70.23"/>
    <x v="3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2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5"/>
    <n v="2"/>
    <n v="70.17"/>
    <x v="3"/>
    <s v="play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4"/>
    <n v="27"/>
    <n v="70.11"/>
    <x v="3"/>
    <s v="space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3"/>
    <n v="105"/>
    <n v="75.19"/>
    <x v="4"/>
    <s v="documentary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7"/>
    <n v="105"/>
    <n v="70.03"/>
    <x v="3"/>
    <s v="musical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s v="short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15"/>
    <n v="117"/>
    <n v="70"/>
    <x v="3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2"/>
    <s v="indie rock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5"/>
    <n v="106"/>
    <n v="69.89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5"/>
    <n v="102"/>
    <n v="69.819999999999993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5"/>
    <n v="100"/>
    <n v="69.81999999999999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5"/>
    <n v="127"/>
    <n v="69.569999999999993"/>
    <x v="3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s v="rock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8"/>
    <n v="105"/>
    <n v="42.72"/>
    <x v="2"/>
    <s v="metal"/>
  </r>
  <r>
    <n v="3102"/>
    <s v="Theatre Bath Bus"/>
    <s v="Imagine being able to take a performance anywhere! Meet the Theatre Bath Bus - a magical performance space where anything is possible."/>
    <n v="16000"/>
    <n v="6258"/>
    <x v="2"/>
    <x v="4"/>
    <s v="GBP"/>
    <n v="1471939818"/>
    <n v="1467619818"/>
    <b v="0"/>
    <n v="90"/>
    <b v="0"/>
    <x v="4"/>
    <n v="39"/>
    <n v="69.53"/>
    <x v="3"/>
    <s v="space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8"/>
    <n v="105"/>
    <n v="59.26"/>
    <x v="2"/>
    <s v="metal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4"/>
    <s v="GBP"/>
    <n v="1426801664"/>
    <n v="1424213264"/>
    <b v="0"/>
    <n v="45"/>
    <b v="1"/>
    <x v="15"/>
    <n v="125"/>
    <n v="69.33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5"/>
    <n v="112"/>
    <n v="69.19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5"/>
    <n v="100"/>
    <n v="68.97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s v="short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2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4"/>
    <s v="GBP"/>
    <n v="1459702800"/>
    <n v="1457690386"/>
    <b v="0"/>
    <n v="38"/>
    <b v="1"/>
    <x v="15"/>
    <n v="174"/>
    <n v="68.84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5"/>
    <n v="103"/>
    <n v="68.67"/>
    <x v="3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x v="4"/>
    <s v="GBP"/>
    <n v="1413792034"/>
    <n v="1411200034"/>
    <b v="0"/>
    <n v="73"/>
    <b v="1"/>
    <x v="15"/>
    <n v="100"/>
    <n v="68.53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7"/>
    <n v="16"/>
    <n v="68.42"/>
    <x v="3"/>
    <s v="musical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5"/>
    <n v="111"/>
    <n v="68.349999999999994"/>
    <x v="3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2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s v="short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5"/>
    <n v="171"/>
    <n v="68.25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15"/>
    <n v="113"/>
    <n v="68.25"/>
    <x v="3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5"/>
    <n v="27"/>
    <n v="68.099999999999994"/>
    <x v="3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9"/>
    <n v="105"/>
    <n v="150"/>
    <x v="2"/>
    <s v="classical music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5"/>
    <n v="175"/>
    <n v="68.06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5"/>
    <n v="141"/>
    <n v="67.959999999999994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5"/>
    <n v="118"/>
    <n v="67.92"/>
    <x v="3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s v="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4"/>
    <n v="2"/>
    <n v="67.78"/>
    <x v="3"/>
    <s v="spaces"/>
  </r>
  <r>
    <n v="103"/>
    <s v="I'M TWENTY SOMETHING"/>
    <s v="Three friends in their twenties are trying to do the impossible - have fun on a casual Friday night."/>
    <n v="1300"/>
    <n v="1367"/>
    <x v="0"/>
    <x v="4"/>
    <s v="GBP"/>
    <n v="1394220030"/>
    <n v="1392232830"/>
    <b v="0"/>
    <n v="49"/>
    <b v="1"/>
    <x v="6"/>
    <n v="105"/>
    <n v="27.9"/>
    <x v="4"/>
    <s v="short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5"/>
    <n v="126"/>
    <n v="67.739999999999995"/>
    <x v="3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4"/>
    <n v="246"/>
    <n v="67.7"/>
    <x v="3"/>
    <s v="spac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5"/>
    <n v="100"/>
    <n v="67.650000000000006"/>
    <x v="3"/>
    <s v="plays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2"/>
    <s v="indie rock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5"/>
    <n v="103"/>
    <n v="66.959999999999994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4"/>
    <s v="GBP"/>
    <n v="1437235200"/>
    <n v="1435177840"/>
    <b v="0"/>
    <n v="30"/>
    <b v="1"/>
    <x v="15"/>
    <n v="100"/>
    <n v="66.83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4"/>
    <s v="GBP"/>
    <n v="1428483201"/>
    <n v="1425891201"/>
    <b v="0"/>
    <n v="51"/>
    <b v="1"/>
    <x v="15"/>
    <n v="136"/>
    <n v="66.67"/>
    <x v="3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5"/>
    <n v="120"/>
    <n v="66.67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4"/>
    <s v="GBP"/>
    <n v="1455555083"/>
    <n v="1454691083"/>
    <b v="0"/>
    <n v="35"/>
    <b v="1"/>
    <x v="16"/>
    <n v="105"/>
    <n v="15"/>
    <x v="4"/>
    <s v="television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5"/>
    <n v="16"/>
    <n v="66.67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3"/>
    <n v="104"/>
    <n v="156.05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3"/>
    <n v="104"/>
    <n v="70.92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3"/>
    <n v="104"/>
    <n v="711.04"/>
    <x v="4"/>
    <s v="documentary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4"/>
    <s v="GBP"/>
    <n v="1419984000"/>
    <n v="1417132986"/>
    <b v="1"/>
    <n v="184"/>
    <b v="1"/>
    <x v="15"/>
    <n v="102"/>
    <n v="66.59"/>
    <x v="3"/>
    <s v="play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s v="radio &amp; podcast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s v="wearable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5"/>
    <n v="104"/>
    <n v="66.510000000000005"/>
    <x v="3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s v="photobook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3"/>
    <n v="104"/>
    <n v="138.80000000000001"/>
    <x v="4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9"/>
    <n v="104"/>
    <n v="266.08999999999997"/>
    <x v="2"/>
    <s v="classical music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s v="tabletop game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5"/>
    <n v="113"/>
    <n v="66.47"/>
    <x v="3"/>
    <s v="plays"/>
  </r>
  <r>
    <n v="1207"/>
    <s v="ITALIANA"/>
    <s v="A humanistic photo book about ancestral &amp; post-modern Italy."/>
    <n v="16700"/>
    <n v="17396"/>
    <x v="0"/>
    <x v="5"/>
    <s v="EUR"/>
    <n v="1459418400"/>
    <n v="1456827573"/>
    <b v="0"/>
    <n v="141"/>
    <b v="1"/>
    <x v="9"/>
    <n v="104"/>
    <n v="123.38"/>
    <x v="6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s v="photo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2"/>
    <s v="indie rock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5"/>
    <n v="101"/>
    <n v="66.45"/>
    <x v="3"/>
    <s v="plays"/>
  </r>
  <r>
    <n v="365"/>
    <s v="A QUEER COUNTRY"/>
    <s v="Please help us finish this documentary about how Tel Aviv in Israel became a gay friendly liberal hub in a religious state"/>
    <n v="15000"/>
    <n v="15596"/>
    <x v="0"/>
    <x v="4"/>
    <s v="GBP"/>
    <n v="1393597999"/>
    <n v="1391005999"/>
    <b v="0"/>
    <n v="65"/>
    <b v="1"/>
    <x v="13"/>
    <n v="104"/>
    <n v="239.94"/>
    <x v="4"/>
    <s v="documentary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s v="photobook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5"/>
    <n v="102"/>
    <n v="66.150000000000006"/>
    <x v="3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3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3"/>
    <n v="104"/>
    <n v="56.46"/>
    <x v="4"/>
    <s v="documentary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7"/>
    <n v="31"/>
    <n v="66.14"/>
    <x v="3"/>
    <s v="musical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s v="television"/>
  </r>
  <r>
    <n v="3678"/>
    <s v="Some big Some bang"/>
    <s v="The Ugly Collective takes Some big Some bang to the Underbelly Venues at the Edinburgh Fringe!"/>
    <n v="2000"/>
    <n v="2050"/>
    <x v="0"/>
    <x v="4"/>
    <s v="GBP"/>
    <n v="1433076298"/>
    <n v="1430052298"/>
    <b v="0"/>
    <n v="31"/>
    <b v="1"/>
    <x v="15"/>
    <n v="103"/>
    <n v="66.13"/>
    <x v="3"/>
    <s v="plays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2"/>
    <s v="indie 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n v="1447628974"/>
    <b v="0"/>
    <n v="45"/>
    <b v="1"/>
    <x v="16"/>
    <n v="104"/>
    <n v="194.44"/>
    <x v="4"/>
    <s v="television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5"/>
    <n v="119"/>
    <n v="66.11"/>
    <x v="3"/>
    <s v="play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9"/>
    <n v="104"/>
    <n v="82.33"/>
    <x v="2"/>
    <s v="classical 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s v="rock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4"/>
    <n v="17"/>
    <n v="66.099999999999994"/>
    <x v="3"/>
    <s v="spac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4"/>
    <n v="104"/>
    <n v="66.7"/>
    <x v="5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4"/>
    <s v="GBP"/>
    <n v="1485796613"/>
    <n v="1481908613"/>
    <b v="0"/>
    <n v="4"/>
    <b v="0"/>
    <x v="3"/>
    <n v="104"/>
    <n v="1300"/>
    <x v="0"/>
    <s v="wearable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5"/>
    <n v="100"/>
    <n v="65.87"/>
    <x v="3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3"/>
    <n v="104"/>
    <n v="54.02"/>
    <x v="4"/>
    <s v="documentary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5"/>
    <n v="105"/>
    <n v="65.58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5"/>
    <n v="100"/>
    <n v="65.38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s v="rock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4"/>
    <s v="GBP"/>
    <n v="1475398800"/>
    <n v="1472711224"/>
    <b v="0"/>
    <n v="94"/>
    <b v="0"/>
    <x v="15"/>
    <n v="26"/>
    <n v="65.34"/>
    <x v="3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3"/>
    <n v="104"/>
    <n v="125.45"/>
    <x v="4"/>
    <s v="documentary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5"/>
    <n v="112"/>
    <n v="65.17"/>
    <x v="3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5"/>
    <n v="101"/>
    <n v="65.16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8"/>
    <n v="104"/>
    <n v="66.87"/>
    <x v="2"/>
    <s v="meta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s v="rock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4"/>
    <n v="4"/>
    <n v="65.11"/>
    <x v="3"/>
    <s v="space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2"/>
    <s v="indie rock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4"/>
    <s v="GBP"/>
    <n v="1462545358"/>
    <n v="1459953358"/>
    <b v="1"/>
    <n v="117"/>
    <b v="1"/>
    <x v="15"/>
    <n v="109"/>
    <n v="65.099999999999994"/>
    <x v="3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4"/>
    <n v="60"/>
    <n v="65"/>
    <x v="3"/>
    <s v="space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5"/>
    <n v="5"/>
    <n v="65"/>
    <x v="3"/>
    <s v="play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7"/>
    <n v="100"/>
    <n v="64.94"/>
    <x v="3"/>
    <s v="musical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4"/>
    <n v="104"/>
    <n v="42.35"/>
    <x v="5"/>
    <s v="nonfictio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5"/>
    <n v="114"/>
    <n v="64.91"/>
    <x v="3"/>
    <s v="play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4"/>
    <n v="9"/>
    <n v="64.8"/>
    <x v="3"/>
    <s v="spac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s v="rock"/>
  </r>
  <r>
    <n v="2834"/>
    <s v="Thank You For Smoking"/>
    <s v="Thank You For Smoking. A play about love, 5 trillion cigarettes and how the Flintstones earned the tobacco industry millions."/>
    <n v="800"/>
    <n v="1360"/>
    <x v="0"/>
    <x v="4"/>
    <s v="GBP"/>
    <n v="1422658930"/>
    <n v="1421362930"/>
    <b v="0"/>
    <n v="21"/>
    <b v="1"/>
    <x v="15"/>
    <n v="170"/>
    <n v="64.760000000000005"/>
    <x v="3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2"/>
    <s v="indie rock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5"/>
    <n v="106"/>
    <n v="64.63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4"/>
    <s v="GBP"/>
    <n v="1445604236"/>
    <n v="1443185036"/>
    <b v="0"/>
    <n v="31"/>
    <b v="1"/>
    <x v="15"/>
    <n v="100"/>
    <n v="64.52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5"/>
    <n v="101"/>
    <n v="64.47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3"/>
    <n v="104"/>
    <n v="28.92"/>
    <x v="4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s v="rock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7"/>
    <n v="129"/>
    <n v="64.459999999999994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5"/>
    <n v="129"/>
    <n v="64.38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5"/>
    <n v="113"/>
    <n v="64.290000000000006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5"/>
    <n v="18"/>
    <n v="64.290000000000006"/>
    <x v="3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5"/>
    <n v="113"/>
    <n v="64.27"/>
    <x v="3"/>
    <s v="play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9"/>
    <n v="104"/>
    <n v="55.77"/>
    <x v="2"/>
    <s v="classical music"/>
  </r>
  <r>
    <n v="829"/>
    <s v="Monk"/>
    <s v="We are a band from South East London- each member is19 years OA. We have been together for two years. Taking pride in making good music"/>
    <n v="500"/>
    <n v="520"/>
    <x v="0"/>
    <x v="4"/>
    <s v="GBP"/>
    <n v="1468437240"/>
    <n v="1463253240"/>
    <b v="0"/>
    <n v="16"/>
    <b v="1"/>
    <x v="2"/>
    <n v="104"/>
    <n v="32.5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4"/>
    <s v="GBP"/>
    <n v="1459439471"/>
    <n v="1456851071"/>
    <b v="0"/>
    <n v="11"/>
    <b v="1"/>
    <x v="2"/>
    <n v="104"/>
    <n v="47.27"/>
    <x v="2"/>
    <s v="rock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"/>
    <s v="AUD"/>
    <n v="1430316426"/>
    <n v="1427724426"/>
    <b v="0"/>
    <n v="6"/>
    <b v="0"/>
    <x v="15"/>
    <n v="19"/>
    <n v="64.17"/>
    <x v="3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2"/>
    <s v="indie rock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4"/>
    <n v="120"/>
    <n v="64.16"/>
    <x v="3"/>
    <s v="space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4"/>
    <s v="GBP"/>
    <n v="1396890822"/>
    <n v="1395162822"/>
    <b v="0"/>
    <n v="12"/>
    <b v="1"/>
    <x v="6"/>
    <n v="104"/>
    <n v="21.67"/>
    <x v="4"/>
    <s v="short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5"/>
    <n v="105"/>
    <n v="64.16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b v="0"/>
    <n v="443"/>
    <b v="1"/>
    <x v="0"/>
    <n v="103"/>
    <n v="227.85"/>
    <x v="0"/>
    <s v="hardware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3"/>
    <n v="103"/>
    <n v="115.45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3"/>
    <n v="103"/>
    <n v="193.05"/>
    <x v="4"/>
    <s v="documentar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5"/>
    <n v="111"/>
    <n v="63.85"/>
    <x v="3"/>
    <s v="plays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3"/>
    <n v="103"/>
    <n v="133.13999999999999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3"/>
    <n v="103"/>
    <n v="106.62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5"/>
    <n v="101"/>
    <n v="63.83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5"/>
    <n v="100"/>
    <n v="63.83"/>
    <x v="3"/>
    <s v="play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s v="tabletop gam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s v="photobook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x v="15"/>
    <n v="107"/>
    <n v="63.7"/>
    <x v="3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3"/>
    <n v="103"/>
    <n v="78.2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3"/>
    <n v="103"/>
    <n v="91.48"/>
    <x v="4"/>
    <s v="documentar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0"/>
    <n v="103"/>
    <n v="174.04"/>
    <x v="0"/>
    <s v="makerspace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5"/>
    <n v="103"/>
    <n v="63.57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s v="photobook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5"/>
    <n v="70"/>
    <n v="63.56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4"/>
    <s v="GBP"/>
    <n v="1461860432"/>
    <n v="1459268432"/>
    <b v="0"/>
    <n v="33"/>
    <b v="1"/>
    <x v="15"/>
    <n v="105"/>
    <n v="63.42"/>
    <x v="3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5"/>
    <n v="116"/>
    <n v="63.36"/>
    <x v="3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3"/>
    <n v="103"/>
    <n v="86.85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3"/>
    <n v="103"/>
    <n v="86.55"/>
    <x v="4"/>
    <s v="documentar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5"/>
    <n v="101"/>
    <n v="63.28"/>
    <x v="3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4"/>
    <n v="105"/>
    <n v="63.23"/>
    <x v="3"/>
    <s v="space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4"/>
    <s v="GBP"/>
    <n v="1435325100"/>
    <n v="1432072893"/>
    <b v="0"/>
    <n v="16"/>
    <b v="0"/>
    <x v="15"/>
    <n v="67"/>
    <n v="63.13"/>
    <x v="3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s v="photobook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5"/>
    <n v="104"/>
    <n v="63.11"/>
    <x v="3"/>
    <s v="play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3"/>
    <n v="103"/>
    <n v="109.19"/>
    <x v="4"/>
    <s v="documentary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5"/>
    <n v="101"/>
    <n v="63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5"/>
    <n v="34"/>
    <n v="63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5"/>
    <n v="102"/>
    <n v="62.92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5"/>
    <n v="126"/>
    <n v="62.88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5"/>
    <n v="106"/>
    <n v="62.83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5"/>
    <n v="107"/>
    <n v="62.67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6"/>
    <s v="EUR"/>
    <n v="1453064400"/>
    <n v="1449359831"/>
    <b v="0"/>
    <n v="101"/>
    <b v="1"/>
    <x v="7"/>
    <n v="103"/>
    <n v="80.180000000000007"/>
    <x v="2"/>
    <s v="pop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s v="electronic music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3"/>
    <n v="103"/>
    <n v="79.400000000000006"/>
    <x v="4"/>
    <s v="documenta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s v="photobook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s v="rock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5"/>
    <n v="100"/>
    <n v="62.63"/>
    <x v="3"/>
    <s v="play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0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s v="rock"/>
  </r>
  <r>
    <n v="60"/>
    <s v="Ever Since - Short Film"/>
    <s v="Set in a beautiful but desolate world, we see how loneliness can lead to friendship in unconventional ways."/>
    <n v="4500"/>
    <n v="4648.33"/>
    <x v="0"/>
    <x v="4"/>
    <s v="GBP"/>
    <n v="1395532800"/>
    <n v="1393882717"/>
    <b v="0"/>
    <n v="108"/>
    <b v="1"/>
    <x v="6"/>
    <n v="103"/>
    <n v="43.04"/>
    <x v="4"/>
    <s v="short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4"/>
    <n v="103"/>
    <n v="77.27"/>
    <x v="5"/>
    <s v="nonfiction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5"/>
    <n v="339"/>
    <n v="62.59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5"/>
    <n v="100"/>
    <n v="62.5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4"/>
    <s v="GBP"/>
    <n v="1462453307"/>
    <n v="1459861307"/>
    <b v="0"/>
    <n v="63"/>
    <b v="1"/>
    <x v="2"/>
    <n v="103"/>
    <n v="65.38"/>
    <x v="2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9"/>
    <n v="103"/>
    <n v="67.42"/>
    <x v="2"/>
    <s v="classical music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s v="short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4"/>
    <n v="100"/>
    <n v="62.5"/>
    <x v="3"/>
    <s v="spac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x v="15"/>
    <n v="5"/>
    <n v="62.5"/>
    <x v="3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s v="short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4"/>
    <n v="1"/>
    <n v="62.5"/>
    <x v="3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5"/>
    <n v="1"/>
    <n v="62.5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5"/>
    <n v="1"/>
    <n v="62.5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5"/>
    <n v="139"/>
    <n v="62.33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5"/>
    <n v="112"/>
    <n v="62.17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5"/>
    <n v="103"/>
    <n v="62.05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s v="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9"/>
    <n v="103"/>
    <n v="95.74"/>
    <x v="2"/>
    <s v="classical music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5"/>
    <n v="48"/>
    <n v="62"/>
    <x v="3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5"/>
    <n v="223"/>
    <n v="61.9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5"/>
    <n v="106"/>
    <n v="61.94"/>
    <x v="3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2"/>
    <s v="indie rock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5"/>
    <n v="140"/>
    <n v="61.82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5"/>
    <n v="3"/>
    <n v="61.67"/>
    <x v="3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2"/>
    <s v="indie rock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5"/>
    <n v="221"/>
    <n v="61.39"/>
    <x v="3"/>
    <s v="play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4"/>
    <n v="60"/>
    <n v="61.31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4"/>
    <n v="4"/>
    <n v="61.18"/>
    <x v="3"/>
    <s v="spac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5"/>
    <n v="102"/>
    <n v="61.1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4"/>
    <s v="GBP"/>
    <n v="1471185057"/>
    <n v="1468593057"/>
    <b v="0"/>
    <n v="64"/>
    <b v="1"/>
    <x v="15"/>
    <n v="130"/>
    <n v="61.06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5"/>
    <n v="101"/>
    <n v="61.06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5"/>
    <n v="110"/>
    <n v="61.02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4"/>
    <s v="GBP"/>
    <n v="1436705265"/>
    <n v="1434113265"/>
    <b v="1"/>
    <n v="30"/>
    <b v="1"/>
    <x v="15"/>
    <n v="102"/>
    <n v="61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5"/>
    <n v="100"/>
    <n v="61"/>
    <x v="3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5"/>
    <n v="28"/>
    <n v="61"/>
    <x v="3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4"/>
    <s v="GBP"/>
    <n v="1370019600"/>
    <n v="1366999870"/>
    <b v="0"/>
    <n v="37"/>
    <b v="1"/>
    <x v="19"/>
    <n v="103"/>
    <n v="43.62"/>
    <x v="2"/>
    <s v="classical 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8"/>
    <n v="103"/>
    <n v="31.91"/>
    <x v="2"/>
    <s v="met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4"/>
    <s v="GBP"/>
    <n v="1481564080"/>
    <n v="1479144880"/>
    <b v="0"/>
    <n v="27"/>
    <b v="1"/>
    <x v="10"/>
    <n v="103"/>
    <n v="50.59"/>
    <x v="2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s v="electronic 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2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s v="rock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5"/>
    <n v="128"/>
    <n v="60.95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4"/>
    <s v="GBP"/>
    <n v="1438764207"/>
    <n v="1436172207"/>
    <b v="0"/>
    <n v="33"/>
    <b v="1"/>
    <x v="15"/>
    <n v="101"/>
    <n v="60.91"/>
    <x v="3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2"/>
    <s v="indie 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2"/>
    <s v="indie 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1"/>
    <n v="103"/>
    <n v="24"/>
    <x v="2"/>
    <s v="fait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4"/>
    <s v="GBP"/>
    <n v="1424604600"/>
    <n v="1423320389"/>
    <b v="0"/>
    <n v="13"/>
    <b v="1"/>
    <x v="6"/>
    <n v="103"/>
    <n v="15.77"/>
    <x v="4"/>
    <s v="short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5"/>
    <n v="122"/>
    <n v="60.9"/>
    <x v="3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3"/>
    <n v="102"/>
    <n v="154.41999999999999"/>
    <x v="4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x v="0"/>
    <n v="102"/>
    <n v="147.68"/>
    <x v="0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4"/>
    <s v="GBP"/>
    <n v="1449255686"/>
    <n v="1446663686"/>
    <b v="0"/>
    <n v="51"/>
    <b v="1"/>
    <x v="15"/>
    <n v="103"/>
    <n v="60.78"/>
    <x v="3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5"/>
    <n v="129"/>
    <n v="60.69"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3"/>
    <n v="102"/>
    <n v="104.82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3"/>
    <n v="102"/>
    <n v="119.99"/>
    <x v="4"/>
    <s v="documentar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s v="small batch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5"/>
    <n v="32"/>
    <n v="60.67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3"/>
    <n v="102"/>
    <n v="58.41"/>
    <x v="4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3"/>
    <n v="102"/>
    <n v="85.34"/>
    <x v="4"/>
    <s v="documentar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5"/>
    <n v="101"/>
    <n v="60.48"/>
    <x v="3"/>
    <s v="plays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s v="small batch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s v="rock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5"/>
    <n v="101"/>
    <n v="60.33"/>
    <x v="3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5"/>
    <n v="160"/>
    <n v="60.3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5"/>
    <n v="106"/>
    <n v="60.29"/>
    <x v="3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s v="rock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7"/>
    <n v="5"/>
    <n v="60.13"/>
    <x v="3"/>
    <s v="musical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s v="television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5"/>
    <n v="5"/>
    <n v="60.11"/>
    <x v="3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s v="rock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4"/>
    <n v="102"/>
    <n v="141.41999999999999"/>
    <x v="5"/>
    <s v="nonfiction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5"/>
    <n v="9"/>
    <n v="60.06"/>
    <x v="3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5"/>
    <n v="60"/>
    <n v="60"/>
    <x v="3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s v="photobook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s v="space explora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s v="rock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5"/>
    <n v="50"/>
    <n v="60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4"/>
    <s v="GBP"/>
    <n v="1445817540"/>
    <n v="1443665293"/>
    <b v="1"/>
    <n v="104"/>
    <b v="1"/>
    <x v="15"/>
    <n v="106"/>
    <n v="59.7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5"/>
    <n v="103"/>
    <n v="59.65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s v="radio &amp; podcast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2"/>
    <s v="indie 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s v="rock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3"/>
    <n v="102"/>
    <n v="105.32"/>
    <x v="4"/>
    <s v="documentary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5"/>
    <n v="116"/>
    <n v="59.6"/>
    <x v="3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5"/>
    <n v="57"/>
    <n v="59.58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9"/>
    <n v="102"/>
    <n v="177.21"/>
    <x v="2"/>
    <s v="classical music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4"/>
    <s v="GBP"/>
    <n v="1446213612"/>
    <n v="1443621612"/>
    <b v="1"/>
    <n v="21"/>
    <b v="1"/>
    <x v="15"/>
    <n v="104"/>
    <n v="59.52"/>
    <x v="3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s v="rock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4"/>
    <s v="GBP"/>
    <n v="1485886100"/>
    <n v="1482862100"/>
    <b v="0"/>
    <n v="108"/>
    <b v="1"/>
    <x v="9"/>
    <n v="102"/>
    <n v="61.53"/>
    <x v="6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2"/>
    <s v="indie rock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4"/>
    <s v="GBP"/>
    <n v="1468593246"/>
    <n v="1466001246"/>
    <b v="0"/>
    <n v="111"/>
    <b v="1"/>
    <x v="9"/>
    <n v="102"/>
    <n v="55.37"/>
    <x v="6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9"/>
    <n v="102"/>
    <n v="165.16"/>
    <x v="2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s v="rock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5"/>
    <n v="202"/>
    <n v="59.41"/>
    <x v="3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4"/>
    <n v="102"/>
    <n v="230.19"/>
    <x v="5"/>
    <s v="nonfiction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5"/>
    <n v="102"/>
    <n v="59.21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5"/>
    <n v="101"/>
    <n v="59.17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s v="television"/>
  </r>
  <r>
    <n v="3564"/>
    <s v="The Pillowman Aberdeen"/>
    <s v="Multi Award-Winng play THE PILLOWMAN coming to the Arts Centre Theatre, Aberdeen"/>
    <n v="1000"/>
    <n v="1005"/>
    <x v="0"/>
    <x v="4"/>
    <s v="GBP"/>
    <n v="1444060800"/>
    <n v="1440082649"/>
    <b v="0"/>
    <n v="17"/>
    <b v="1"/>
    <x v="15"/>
    <n v="101"/>
    <n v="59.12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4"/>
    <n v="102"/>
    <n v="82.52"/>
    <x v="5"/>
    <s v="nonfiction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7"/>
    <n v="102"/>
    <n v="59.04"/>
    <x v="3"/>
    <s v="musical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5"/>
    <n v="7"/>
    <n v="59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5"/>
    <n v="2"/>
    <n v="59"/>
    <x v="3"/>
    <s v="plays"/>
  </r>
  <r>
    <n v="759"/>
    <s v="Wild Ruins"/>
    <s v="Help me search for the lost ruins of the UK. A unique guide to  lesser known and somewhat known ruins of Britain."/>
    <n v="5000"/>
    <n v="5096"/>
    <x v="0"/>
    <x v="4"/>
    <s v="GBP"/>
    <n v="1404892539"/>
    <n v="1401436539"/>
    <b v="0"/>
    <n v="99"/>
    <b v="1"/>
    <x v="14"/>
    <n v="102"/>
    <n v="51.47"/>
    <x v="5"/>
    <s v="nonfictio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5"/>
    <n v="112"/>
    <n v="58.95"/>
    <x v="3"/>
    <s v="plays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7"/>
    <n v="20"/>
    <n v="58.95"/>
    <x v="3"/>
    <s v="musical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5"/>
    <n v="106"/>
    <n v="58.9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9"/>
    <n v="102"/>
    <n v="57.54"/>
    <x v="2"/>
    <s v="classical music"/>
  </r>
  <r>
    <n v="3512"/>
    <s v="With My Eyes Wide Open"/>
    <s v="We're making a hard hitting, innovative play which will open your eyes to what mental illness is like in the mind of the sufferer."/>
    <n v="1000"/>
    <n v="1000"/>
    <x v="0"/>
    <x v="4"/>
    <s v="GBP"/>
    <n v="1429789992"/>
    <n v="1424609592"/>
    <b v="0"/>
    <n v="17"/>
    <b v="1"/>
    <x v="15"/>
    <n v="100"/>
    <n v="58.82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s v="small batch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5"/>
    <n v="111"/>
    <n v="58.79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s v="rock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5"/>
    <n v="115"/>
    <n v="58.69"/>
    <x v="3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5"/>
    <n v="102"/>
    <n v="58.62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5"/>
    <n v="211"/>
    <n v="58.61"/>
    <x v="3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5"/>
    <n v="287"/>
    <n v="58.57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5"/>
    <n v="111"/>
    <n v="58.42"/>
    <x v="3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4"/>
    <n v="25"/>
    <n v="58.18"/>
    <x v="3"/>
    <s v="space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5"/>
    <n v="163"/>
    <n v="58.1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5"/>
    <n v="120"/>
    <n v="58.06"/>
    <x v="3"/>
    <s v="play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4"/>
    <n v="58"/>
    <n v="58"/>
    <x v="3"/>
    <s v="spac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5"/>
    <n v="139"/>
    <n v="57.92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4"/>
    <n v="5"/>
    <n v="57.89"/>
    <x v="3"/>
    <s v="space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5"/>
    <n v="104"/>
    <n v="57.78"/>
    <x v="3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4"/>
    <n v="102"/>
    <n v="82.42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4"/>
    <n v="102"/>
    <n v="134.21"/>
    <x v="5"/>
    <s v="nonfic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4"/>
    <s v="GBP"/>
    <n v="1406761200"/>
    <n v="1403724820"/>
    <b v="0"/>
    <n v="17"/>
    <b v="0"/>
    <x v="17"/>
    <n v="13"/>
    <n v="57.65"/>
    <x v="3"/>
    <s v="musical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4"/>
    <n v="102"/>
    <n v="37.47"/>
    <x v="5"/>
    <s v="nonfic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4"/>
    <n v="265"/>
    <n v="57.63"/>
    <x v="3"/>
    <s v="space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5"/>
    <n v="111"/>
    <n v="57.63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5"/>
    <n v="117"/>
    <n v="57.55"/>
    <x v="3"/>
    <s v="plays"/>
  </r>
  <r>
    <n v="3252"/>
    <s v="Modern Love"/>
    <s v="How do we navigate the boundaries between friendship, sexual intimacy and obsessive desire?"/>
    <n v="2250"/>
    <n v="2876"/>
    <x v="0"/>
    <x v="4"/>
    <s v="GBP"/>
    <n v="1473247240"/>
    <n v="1470655240"/>
    <b v="1"/>
    <n v="50"/>
    <b v="1"/>
    <x v="15"/>
    <n v="128"/>
    <n v="57.52"/>
    <x v="3"/>
    <s v="plays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5"/>
    <n v="161"/>
    <n v="57.5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4"/>
    <s v="GBP"/>
    <n v="1434624067"/>
    <n v="1432032067"/>
    <b v="0"/>
    <n v="57"/>
    <b v="1"/>
    <x v="15"/>
    <n v="109"/>
    <n v="57.39"/>
    <x v="3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3"/>
    <n v="102"/>
    <n v="92.32"/>
    <x v="4"/>
    <s v="documentary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5"/>
    <n v="118"/>
    <n v="57.26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5"/>
    <n v="15"/>
    <n v="57.25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4"/>
    <s v="GBP"/>
    <n v="1439136000"/>
    <n v="1436972472"/>
    <b v="0"/>
    <n v="36"/>
    <b v="1"/>
    <x v="15"/>
    <n v="103"/>
    <n v="57.22"/>
    <x v="3"/>
    <s v="play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2"/>
    <s v="indie 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5"/>
    <n v="133"/>
    <n v="57.2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4"/>
    <s v="GBP"/>
    <n v="1436625000"/>
    <n v="1433934371"/>
    <b v="1"/>
    <n v="35"/>
    <b v="1"/>
    <x v="15"/>
    <n v="100"/>
    <n v="57.17"/>
    <x v="3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4"/>
    <s v="GBP"/>
    <n v="1443973546"/>
    <n v="1438789546"/>
    <b v="0"/>
    <n v="23"/>
    <b v="0"/>
    <x v="15"/>
    <n v="44"/>
    <n v="57.17"/>
    <x v="3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5"/>
    <n v="228"/>
    <n v="57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3"/>
    <n v="102"/>
    <n v="68.099999999999994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2"/>
    <s v="indie rock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x v="15"/>
    <n v="3"/>
    <n v="57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s v="electronic music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7"/>
    <n v="35"/>
    <n v="56.84"/>
    <x v="3"/>
    <s v="musical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s v="electronic 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2"/>
    <s v="indie rock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s v="space exploration"/>
  </r>
  <r>
    <n v="3523"/>
    <s v="Magnificence"/>
    <s v="An old play about our world. Set in 1970s England, Magnificence is a gut-wrenching story of radicalisation, idealism and pity."/>
    <n v="4000"/>
    <n v="4546"/>
    <x v="0"/>
    <x v="4"/>
    <s v="GBP"/>
    <n v="1474844400"/>
    <n v="1469871148"/>
    <b v="0"/>
    <n v="80"/>
    <b v="1"/>
    <x v="15"/>
    <n v="114"/>
    <n v="56.83"/>
    <x v="3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3"/>
    <n v="101"/>
    <n v="589.95000000000005"/>
    <x v="4"/>
    <s v="documentar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1"/>
    <n v="101"/>
    <n v="74.58"/>
    <x v="2"/>
    <s v="faith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2"/>
    <s v="indie rock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3"/>
    <n v="101"/>
    <n v="254.39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3"/>
    <n v="101"/>
    <n v="287.31"/>
    <x v="4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s v="small batch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4"/>
    <n v="4"/>
    <n v="56.79"/>
    <x v="3"/>
    <s v="space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3"/>
    <n v="101"/>
    <n v="125.7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3"/>
    <n v="101"/>
    <n v="95.7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3"/>
    <n v="101"/>
    <n v="201.22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3"/>
    <n v="101"/>
    <n v="200.89"/>
    <x v="4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s v="wearable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3"/>
    <n v="101"/>
    <n v="216.75"/>
    <x v="4"/>
    <s v="documentary"/>
  </r>
  <r>
    <n v="1502"/>
    <s v="Cosmic Surgery"/>
    <s v="Cosmic Surgery is a photo book, set in the not too distant future where the world of cosmetic surgery is about to be transformed"/>
    <n v="22000"/>
    <n v="22318"/>
    <x v="0"/>
    <x v="4"/>
    <s v="GBP"/>
    <n v="1458943200"/>
    <n v="1456491680"/>
    <b v="1"/>
    <n v="329"/>
    <b v="1"/>
    <x v="9"/>
    <n v="101"/>
    <n v="67.84"/>
    <x v="6"/>
    <s v="photobook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4"/>
    <n v="101"/>
    <n v="168.78"/>
    <x v="5"/>
    <s v="nonfict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3"/>
    <n v="101"/>
    <n v="141.75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3"/>
    <n v="101"/>
    <n v="104.26"/>
    <x v="4"/>
    <s v="documenta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4"/>
    <n v="1"/>
    <n v="56.34"/>
    <x v="3"/>
    <s v="spac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s v="photobook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3"/>
    <n v="101"/>
    <n v="90.62"/>
    <x v="4"/>
    <s v="document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2"/>
    <s v="indie 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4"/>
    <s v="GBP"/>
    <n v="1405761278"/>
    <n v="1403169278"/>
    <b v="1"/>
    <n v="405"/>
    <b v="1"/>
    <x v="9"/>
    <n v="101"/>
    <n v="39.92"/>
    <x v="6"/>
    <s v="photoboo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4"/>
    <s v="GBP"/>
    <n v="1468611272"/>
    <n v="1466019272"/>
    <b v="0"/>
    <n v="27"/>
    <b v="1"/>
    <x v="15"/>
    <n v="101"/>
    <n v="56.33"/>
    <x v="3"/>
    <s v="play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s v="small batch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5"/>
    <n v="38"/>
    <n v="56.25"/>
    <x v="3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s v="rock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5"/>
    <n v="106"/>
    <n v="56.2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3"/>
    <n v="101"/>
    <n v="139.83000000000001"/>
    <x v="4"/>
    <s v="documentary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5"/>
    <n v="105"/>
    <n v="56.07"/>
    <x v="3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5"/>
    <n v="21"/>
    <n v="56.05"/>
    <x v="3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3"/>
    <n v="101"/>
    <n v="146.65"/>
    <x v="4"/>
    <s v="documenta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5"/>
    <n v="126"/>
    <n v="55.97"/>
    <x v="3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s v="television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5"/>
    <n v="104"/>
    <n v="55.89"/>
    <x v="3"/>
    <s v="play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4"/>
    <n v="0"/>
    <n v="55.83"/>
    <x v="3"/>
    <s v="spac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5"/>
    <n v="102"/>
    <n v="55.6"/>
    <x v="3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4"/>
    <n v="14"/>
    <n v="55.6"/>
    <x v="3"/>
    <s v="space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7"/>
    <n v="100"/>
    <n v="55.56"/>
    <x v="3"/>
    <s v="musical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3"/>
    <n v="101"/>
    <n v="347.85"/>
    <x v="4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s v="small batch"/>
  </r>
  <r>
    <n v="3572"/>
    <s v="Monster"/>
    <s v="A darkly comic one woman show by Abram Rooney as part of The Camden Fringe 2015."/>
    <n v="500"/>
    <n v="500"/>
    <x v="0"/>
    <x v="4"/>
    <s v="GBP"/>
    <n v="1434894082"/>
    <n v="1432302082"/>
    <b v="0"/>
    <n v="9"/>
    <b v="1"/>
    <x v="15"/>
    <n v="100"/>
    <n v="55.56"/>
    <x v="3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7"/>
    <n v="101"/>
    <n v="55.5"/>
    <x v="3"/>
    <s v="musical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s v="rock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5"/>
    <n v="116"/>
    <n v="55.33"/>
    <x v="3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s v="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2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5"/>
    <n v="101"/>
    <n v="55.33"/>
    <x v="3"/>
    <s v="play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s v="space exploration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5"/>
    <n v="120"/>
    <n v="55.23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4"/>
    <s v="GBP"/>
    <n v="1422015083"/>
    <n v="1419423083"/>
    <b v="0"/>
    <n v="38"/>
    <b v="1"/>
    <x v="15"/>
    <n v="105"/>
    <n v="55.13"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9"/>
    <n v="101"/>
    <n v="43.7"/>
    <x v="2"/>
    <s v="classical music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3"/>
    <n v="101"/>
    <n v="160.16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2"/>
    <s v="indie rock"/>
  </r>
  <r>
    <n v="14"/>
    <s v="3010 | Sci-fi Series"/>
    <s v="A highly charged post apocalyptic sci fi series that pulls no punches!"/>
    <n v="6000"/>
    <n v="6056"/>
    <x v="0"/>
    <x v="1"/>
    <s v="AUD"/>
    <n v="1405259940"/>
    <n v="1403051888"/>
    <b v="0"/>
    <n v="41"/>
    <b v="1"/>
    <x v="16"/>
    <n v="101"/>
    <n v="147.71"/>
    <x v="4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s v="rock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7"/>
    <n v="4"/>
    <n v="55.06"/>
    <x v="3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5"/>
    <n v="102"/>
    <n v="55.01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8"/>
    <n v="101"/>
    <n v="53.89"/>
    <x v="2"/>
    <s v="metal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5"/>
    <n v="110"/>
    <n v="55"/>
    <x v="3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4"/>
    <s v="GBP"/>
    <n v="1416081600"/>
    <n v="1413477228"/>
    <b v="0"/>
    <n v="2"/>
    <b v="0"/>
    <x v="15"/>
    <n v="22"/>
    <n v="55"/>
    <x v="3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s v="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9"/>
    <n v="101"/>
    <n v="88.44"/>
    <x v="2"/>
    <s v="classical music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5"/>
    <n v="101"/>
    <n v="54.91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4"/>
    <s v="GBP"/>
    <n v="1440630000"/>
    <n v="1439122800"/>
    <b v="0"/>
    <n v="38"/>
    <b v="1"/>
    <x v="15"/>
    <n v="104"/>
    <n v="54.55"/>
    <x v="3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s v="short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5"/>
    <n v="218"/>
    <n v="54.5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4"/>
    <s v="GBP"/>
    <n v="1416331406"/>
    <n v="1413735806"/>
    <b v="1"/>
    <n v="100"/>
    <b v="1"/>
    <x v="15"/>
    <n v="109"/>
    <n v="54.3"/>
    <x v="3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s v="pop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15"/>
    <n v="105"/>
    <n v="54.14"/>
    <x v="3"/>
    <s v="play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4"/>
    <n v="180"/>
    <n v="54"/>
    <x v="3"/>
    <s v="space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s v="television"/>
  </r>
  <r>
    <n v="2711"/>
    <s v="The Red Shoes"/>
    <s v="We're aiming to launch a production involving circus performers, musicians and artists in a new space, creating a night of live art."/>
    <n v="3910"/>
    <n v="3938"/>
    <x v="0"/>
    <x v="4"/>
    <s v="GBP"/>
    <n v="1403301660"/>
    <n v="1400694790"/>
    <b v="1"/>
    <n v="73"/>
    <b v="1"/>
    <x v="4"/>
    <n v="101"/>
    <n v="53.95"/>
    <x v="3"/>
    <s v="space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s v="rock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5"/>
    <n v="300"/>
    <n v="53.85"/>
    <x v="3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5"/>
    <n v="16"/>
    <n v="53.75"/>
    <x v="3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2"/>
    <s v="indie rock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5"/>
    <n v="126"/>
    <n v="53.72"/>
    <x v="3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s v="pop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s v="electronic music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4"/>
    <n v="0"/>
    <n v="53.71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x v="4"/>
    <n v="23"/>
    <n v="53.53"/>
    <x v="3"/>
    <s v="space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4"/>
    <s v="GBP"/>
    <n v="1411771384"/>
    <n v="1409179384"/>
    <b v="0"/>
    <n v="57"/>
    <b v="1"/>
    <x v="15"/>
    <n v="102"/>
    <n v="53.44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4"/>
    <s v="GBP"/>
    <n v="1437261419"/>
    <n v="1434669419"/>
    <b v="0"/>
    <n v="58"/>
    <b v="1"/>
    <x v="15"/>
    <n v="103"/>
    <n v="53.36"/>
    <x v="3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2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3"/>
    <n v="101"/>
    <n v="97.9"/>
    <x v="4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5"/>
    <n v="107"/>
    <n v="53.34"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4"/>
    <s v="GBP"/>
    <n v="1406761200"/>
    <n v="1402403907"/>
    <b v="0"/>
    <n v="38"/>
    <b v="1"/>
    <x v="15"/>
    <n v="101"/>
    <n v="53.29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5"/>
    <n v="115"/>
    <n v="53.23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5"/>
    <n v="102"/>
    <n v="53.18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x v="4"/>
    <n v="129"/>
    <n v="53.16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5"/>
    <n v="24"/>
    <n v="53.13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s v="wearable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7"/>
    <n v="59"/>
    <n v="53.08"/>
    <x v="3"/>
    <s v="musica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s v="television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4"/>
    <s v="GBP"/>
    <n v="1436380200"/>
    <n v="1433615400"/>
    <b v="0"/>
    <n v="9"/>
    <b v="1"/>
    <x v="9"/>
    <n v="101"/>
    <n v="299.22000000000003"/>
    <x v="6"/>
    <s v="photobook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4"/>
    <n v="101"/>
    <n v="72.430000000000007"/>
    <x v="5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s v="pop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5"/>
    <n v="3"/>
    <n v="52.8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15"/>
    <n v="117"/>
    <n v="52.58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5"/>
    <n v="103"/>
    <n v="52.55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5"/>
    <n v="1"/>
    <n v="52.5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s v="television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x v="4"/>
    <n v="0"/>
    <n v="52.5"/>
    <x v="3"/>
    <s v="space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5"/>
    <n v="102"/>
    <n v="52.49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4"/>
    <s v="GBP"/>
    <n v="1439806936"/>
    <n v="1437214936"/>
    <b v="0"/>
    <n v="31"/>
    <b v="1"/>
    <x v="15"/>
    <n v="162"/>
    <n v="52.35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5"/>
    <n v="110"/>
    <n v="52.21"/>
    <x v="3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s v="rock"/>
  </r>
  <r>
    <n v="3343"/>
    <s v="The Girl Who Touched the Stars"/>
    <s v="Two sisters make a set of paper dolls which take them on a journey across lands, creating memories along the way."/>
    <n v="700"/>
    <n v="1200"/>
    <x v="0"/>
    <x v="4"/>
    <s v="GBP"/>
    <n v="1460553480"/>
    <n v="1458770384"/>
    <b v="0"/>
    <n v="23"/>
    <b v="1"/>
    <x v="15"/>
    <n v="171"/>
    <n v="52.17"/>
    <x v="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4"/>
    <s v="GBP"/>
    <n v="1457914373"/>
    <n v="1456189973"/>
    <b v="0"/>
    <n v="23"/>
    <b v="1"/>
    <x v="15"/>
    <n v="141"/>
    <n v="52.17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4"/>
    <s v="GBP"/>
    <n v="1401465600"/>
    <n v="1399032813"/>
    <b v="0"/>
    <n v="145"/>
    <b v="1"/>
    <x v="4"/>
    <n v="302"/>
    <n v="52.1"/>
    <x v="3"/>
    <s v="spac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2"/>
    <s v="indie rock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5"/>
    <n v="21"/>
    <n v="52.08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5"/>
    <n v="104"/>
    <n v="52"/>
    <x v="3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s v="rock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5"/>
    <n v="104"/>
    <n v="52"/>
    <x v="3"/>
    <s v="play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s v="space exploration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5"/>
    <n v="156"/>
    <n v="51.92"/>
    <x v="3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4"/>
    <s v="GBP"/>
    <n v="1444149047"/>
    <n v="1441557047"/>
    <b v="0"/>
    <n v="37"/>
    <b v="1"/>
    <x v="4"/>
    <n v="128"/>
    <n v="51.89"/>
    <x v="3"/>
    <s v="space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4"/>
    <s v="GBP"/>
    <n v="1404671466"/>
    <n v="1402079466"/>
    <b v="0"/>
    <n v="80"/>
    <b v="1"/>
    <x v="15"/>
    <n v="138"/>
    <n v="51.88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4"/>
    <s v="GBP"/>
    <n v="1487769952"/>
    <n v="1485177952"/>
    <b v="0"/>
    <n v="41"/>
    <b v="1"/>
    <x v="15"/>
    <n v="106"/>
    <n v="51.85"/>
    <x v="3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2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3"/>
    <n v="101"/>
    <n v="215.86"/>
    <x v="4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4"/>
    <s v="GBP"/>
    <n v="1415126022"/>
    <n v="1412530422"/>
    <b v="0"/>
    <n v="36"/>
    <b v="1"/>
    <x v="16"/>
    <n v="101"/>
    <n v="41.94"/>
    <x v="4"/>
    <s v="television"/>
  </r>
  <r>
    <n v="3474"/>
    <s v="Be Prepared"/>
    <s v="Help us get actor-writer Ian Bonar's debut play - a hilarious, heartbreaking story of grief and loss - to the 2016 Edinburgh Fringe."/>
    <n v="2000"/>
    <n v="2020"/>
    <x v="0"/>
    <x v="4"/>
    <s v="GBP"/>
    <n v="1469016131"/>
    <n v="1466424131"/>
    <b v="0"/>
    <n v="39"/>
    <b v="1"/>
    <x v="15"/>
    <n v="101"/>
    <n v="51.79"/>
    <x v="3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4"/>
    <n v="100"/>
    <n v="51.72"/>
    <x v="3"/>
    <s v="sp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s v="rock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s v="photobook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s v="rock"/>
  </r>
  <r>
    <n v="3427"/>
    <s v="We Were Kings"/>
    <s v="A new play developed in collaboration with graduating theatre makers, premiering at the Edinburgh Fringe Festival 2014."/>
    <n v="1500"/>
    <n v="1500"/>
    <x v="0"/>
    <x v="4"/>
    <s v="GBP"/>
    <n v="1404314952"/>
    <n v="1401722952"/>
    <b v="0"/>
    <n v="29"/>
    <b v="1"/>
    <x v="15"/>
    <n v="100"/>
    <n v="51.72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5"/>
    <n v="100"/>
    <n v="51.72"/>
    <x v="3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5"/>
    <n v="11"/>
    <n v="51.67"/>
    <x v="3"/>
    <s v="plays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s v="rock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x v="15"/>
    <n v="27"/>
    <n v="51.62"/>
    <x v="3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P"/>
    <n v="1377621089"/>
    <n v="1372437089"/>
    <b v="0"/>
    <n v="18"/>
    <b v="1"/>
    <x v="2"/>
    <n v="101"/>
    <n v="42.11"/>
    <x v="2"/>
    <s v="rock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4"/>
    <s v="GBP"/>
    <n v="1488538892"/>
    <n v="1487329292"/>
    <b v="0"/>
    <n v="25"/>
    <b v="1"/>
    <x v="4"/>
    <n v="143"/>
    <n v="51.6"/>
    <x v="3"/>
    <s v="spaces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n v="1411019409"/>
    <b v="0"/>
    <n v="13"/>
    <b v="1"/>
    <x v="15"/>
    <n v="133"/>
    <n v="51.23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5"/>
    <n v="110"/>
    <n v="51.22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s v="electronic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5"/>
    <n v="105"/>
    <n v="51.22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15"/>
    <n v="115"/>
    <n v="51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5"/>
    <n v="28"/>
    <n v="51"/>
    <x v="3"/>
    <s v="plays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3"/>
    <n v="100"/>
    <n v="169.85"/>
    <x v="4"/>
    <s v="documentary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5"/>
    <n v="140"/>
    <n v="50.98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5"/>
    <n v="124"/>
    <n v="50.9"/>
    <x v="3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s v="television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4"/>
    <n v="127"/>
    <n v="50.88"/>
    <x v="3"/>
    <s v="spac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4"/>
    <n v="100"/>
    <n v="143.36000000000001"/>
    <x v="5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s v="televis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4"/>
    <s v="GBP"/>
    <n v="1439827200"/>
    <n v="1436355270"/>
    <b v="0"/>
    <n v="16"/>
    <b v="0"/>
    <x v="15"/>
    <n v="33"/>
    <n v="50.88"/>
    <x v="3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s v="rock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s v="televis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4"/>
    <n v="113"/>
    <n v="50.76"/>
    <x v="3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5"/>
    <n v="110"/>
    <n v="50.75"/>
    <x v="3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3"/>
    <n v="100"/>
    <n v="202.42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3"/>
    <n v="100"/>
    <n v="93.02"/>
    <x v="4"/>
    <s v="documentary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4"/>
    <n v="116"/>
    <n v="50.69"/>
    <x v="3"/>
    <s v="space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5"/>
    <n v="117"/>
    <n v="50.67"/>
    <x v="3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7"/>
    <n v="30"/>
    <n v="50.56"/>
    <x v="3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4"/>
    <n v="131"/>
    <n v="50.53"/>
    <x v="3"/>
    <s v="space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9"/>
    <n v="100"/>
    <n v="169.92"/>
    <x v="2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s v="rock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5"/>
    <n v="3"/>
    <n v="50.5"/>
    <x v="3"/>
    <s v="play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s v="rock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5"/>
    <n v="131"/>
    <n v="50.46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5"/>
    <n v="113"/>
    <n v="50.4"/>
    <x v="3"/>
    <s v="plays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3"/>
    <n v="100"/>
    <n v="110.07"/>
    <x v="4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9"/>
    <n v="100"/>
    <n v="100.33"/>
    <x v="2"/>
    <s v="classical music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5"/>
    <n v="20"/>
    <n v="50.4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4"/>
    <s v="GBP"/>
    <n v="1434285409"/>
    <n v="1431693409"/>
    <b v="0"/>
    <n v="104"/>
    <b v="1"/>
    <x v="15"/>
    <n v="105"/>
    <n v="50.38"/>
    <x v="3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s v="rock"/>
  </r>
  <r>
    <n v="747"/>
    <s v="Trash is Treasure"/>
    <s v="My creations are born in different cultural environment around the globe with Â« what is already there Â» and act as a social impulse"/>
    <n v="7000"/>
    <n v="7003"/>
    <x v="0"/>
    <x v="17"/>
    <s v="EUR"/>
    <n v="1421319240"/>
    <n v="1418649019"/>
    <b v="0"/>
    <n v="55"/>
    <b v="1"/>
    <x v="14"/>
    <n v="100"/>
    <n v="127.33"/>
    <x v="5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4"/>
    <s v="GBP"/>
    <n v="1459414016"/>
    <n v="1456480016"/>
    <b v="1"/>
    <n v="122"/>
    <b v="1"/>
    <x v="10"/>
    <n v="100"/>
    <n v="57.38"/>
    <x v="2"/>
    <s v="electronic music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5"/>
    <n v="116"/>
    <n v="50.2"/>
    <x v="3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9"/>
    <n v="100"/>
    <n v="135.41999999999999"/>
    <x v="2"/>
    <s v="classical music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5"/>
    <n v="13"/>
    <n v="50.2"/>
    <x v="3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2"/>
    <s v="indie rock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5"/>
    <n v="119"/>
    <n v="50.16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7"/>
    <n v="110"/>
    <n v="50.11"/>
    <x v="3"/>
    <s v="musical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2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5"/>
    <n v="110"/>
    <n v="50.02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4"/>
    <s v="GBP"/>
    <n v="1408106352"/>
    <n v="1406896752"/>
    <b v="0"/>
    <n v="19"/>
    <b v="1"/>
    <x v="15"/>
    <n v="190"/>
    <n v="50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5"/>
    <n v="130"/>
    <n v="50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4"/>
    <s v="GBP"/>
    <n v="1484687436"/>
    <n v="1482095436"/>
    <b v="0"/>
    <n v="30"/>
    <b v="1"/>
    <x v="15"/>
    <n v="125"/>
    <n v="50"/>
    <x v="3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s v="rock"/>
  </r>
  <r>
    <n v="2804"/>
    <s v="The Piano Man"/>
    <s v="The real-life story of the mysterious 'Piano Man' who washed ashore with no memory; with no speech; but with an amazing ability..."/>
    <n v="1000"/>
    <n v="1150"/>
    <x v="0"/>
    <x v="4"/>
    <s v="GBP"/>
    <n v="1411987990"/>
    <n v="1409395990"/>
    <b v="0"/>
    <n v="23"/>
    <b v="1"/>
    <x v="15"/>
    <n v="115"/>
    <n v="50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5"/>
    <n v="100"/>
    <n v="50"/>
    <x v="3"/>
    <s v="plays"/>
  </r>
  <r>
    <n v="3815"/>
    <s v="The Canterbury Shakespeare Festival - first season"/>
    <s v="Come and help us make the Canterbury Shakespeare Festival a reality"/>
    <n v="1000"/>
    <n v="1000.01"/>
    <x v="0"/>
    <x v="4"/>
    <s v="GBP"/>
    <n v="1440111600"/>
    <n v="1437545657"/>
    <b v="0"/>
    <n v="20"/>
    <b v="1"/>
    <x v="15"/>
    <n v="100"/>
    <n v="50"/>
    <x v="3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5"/>
    <n v="5"/>
    <n v="50"/>
    <x v="3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2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3"/>
    <n v="100"/>
    <n v="100"/>
    <x v="4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9"/>
    <n v="100"/>
    <n v="185.19"/>
    <x v="2"/>
    <s v="classical music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5"/>
    <n v="3"/>
    <n v="50"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4"/>
    <s v="GBP"/>
    <n v="1433685354"/>
    <n v="1431093354"/>
    <b v="0"/>
    <n v="1"/>
    <b v="0"/>
    <x v="17"/>
    <n v="1"/>
    <n v="50"/>
    <x v="3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5"/>
    <n v="1"/>
    <n v="50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9"/>
    <n v="100"/>
    <n v="74.069999999999993"/>
    <x v="2"/>
    <s v="classical music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4"/>
    <n v="0"/>
    <n v="50"/>
    <x v="3"/>
    <s v="space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s v="rock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5"/>
    <n v="119"/>
    <n v="49.69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4"/>
    <s v="GBP"/>
    <n v="1462402800"/>
    <n v="1459856860"/>
    <b v="0"/>
    <n v="89"/>
    <b v="1"/>
    <x v="15"/>
    <n v="103"/>
    <n v="49.55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5"/>
    <n v="16"/>
    <n v="49.51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4"/>
    <s v="GBP"/>
    <n v="1462519041"/>
    <n v="1459927041"/>
    <b v="0"/>
    <n v="89"/>
    <b v="1"/>
    <x v="15"/>
    <n v="110"/>
    <n v="49.44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"/>
    <s v="AUD"/>
    <n v="1423623221"/>
    <n v="1421031221"/>
    <b v="0"/>
    <n v="32"/>
    <b v="0"/>
    <x v="15"/>
    <n v="16"/>
    <n v="49.28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s v="short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5"/>
    <n v="128"/>
    <n v="49.23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7"/>
    <n v="52"/>
    <n v="49.21"/>
    <x v="3"/>
    <s v="musica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5"/>
    <n v="113"/>
    <n v="49.06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s v="short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4"/>
    <n v="105"/>
    <n v="48.98"/>
    <x v="3"/>
    <s v="space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5"/>
    <n v="175"/>
    <n v="48.7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2"/>
    <s v="indie rock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5"/>
    <n v="22"/>
    <n v="48.56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4"/>
    <s v="GBP"/>
    <n v="1425682174"/>
    <n v="1423090174"/>
    <b v="0"/>
    <n v="21"/>
    <b v="1"/>
    <x v="19"/>
    <n v="100"/>
    <n v="143"/>
    <x v="2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2"/>
    <s v="indie 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7"/>
    <n v="143"/>
    <n v="48.54"/>
    <x v="3"/>
    <s v="musica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4"/>
    <s v="GBP"/>
    <n v="1466463600"/>
    <n v="1463337315"/>
    <b v="0"/>
    <n v="207"/>
    <b v="1"/>
    <x v="15"/>
    <n v="100"/>
    <n v="48.44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5"/>
    <n v="119"/>
    <n v="48.34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5"/>
    <n v="131"/>
    <n v="48.33"/>
    <x v="3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4"/>
    <s v="GBP"/>
    <n v="1441393210"/>
    <n v="1438801210"/>
    <b v="0"/>
    <n v="57"/>
    <b v="1"/>
    <x v="1"/>
    <n v="100"/>
    <n v="43.91"/>
    <x v="1"/>
    <s v="tabletop game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5"/>
    <n v="11"/>
    <n v="47.91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5"/>
    <n v="105"/>
    <n v="47.88"/>
    <x v="3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2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2"/>
    <s v="indie rock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5"/>
    <n v="124"/>
    <n v="47.85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4"/>
    <s v="GBP"/>
    <n v="1399809052"/>
    <n v="1397217052"/>
    <b v="1"/>
    <n v="23"/>
    <b v="0"/>
    <x v="15"/>
    <n v="22"/>
    <n v="47.7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5"/>
    <n v="100"/>
    <n v="47.67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15"/>
    <n v="111"/>
    <n v="47.66"/>
    <x v="3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1"/>
    <n v="100"/>
    <n v="171.43"/>
    <x v="2"/>
    <s v="faith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7"/>
    <n v="103"/>
    <n v="47.57"/>
    <x v="3"/>
    <s v="musica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5"/>
    <n v="108"/>
    <n v="47.46"/>
    <x v="3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2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4"/>
    <n v="100"/>
    <n v="45.57"/>
    <x v="5"/>
    <s v="nonfiction"/>
  </r>
  <r>
    <n v="3762"/>
    <s v="iolite the musical"/>
    <s v="We are trying to raise money to perform a musical we have written, called &quot;Iolite&quot;, at the Edinburgh Fringe in 2015."/>
    <n v="1250"/>
    <n v="1328"/>
    <x v="0"/>
    <x v="4"/>
    <s v="GBP"/>
    <n v="1438543889"/>
    <n v="1436383889"/>
    <b v="0"/>
    <n v="28"/>
    <b v="1"/>
    <x v="17"/>
    <n v="106"/>
    <n v="47.43"/>
    <x v="3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5"/>
    <n v="102"/>
    <n v="47.41"/>
    <x v="3"/>
    <s v="plays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s v="television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7"/>
    <n v="9"/>
    <n v="47.33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5"/>
    <n v="3"/>
    <n v="47.27"/>
    <x v="3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2"/>
    <s v="indie rock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4"/>
    <s v="GBP"/>
    <n v="1479125642"/>
    <n v="1476962042"/>
    <b v="0"/>
    <n v="31"/>
    <b v="0"/>
    <x v="15"/>
    <n v="49"/>
    <n v="47.26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5"/>
    <n v="128"/>
    <n v="47.22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5"/>
    <n v="110"/>
    <n v="47.03"/>
    <x v="3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5"/>
    <n v="105"/>
    <n v="47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5"/>
    <n v="37"/>
    <n v="46.93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15"/>
    <n v="108"/>
    <n v="46.89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5"/>
    <n v="101"/>
    <n v="46.77"/>
    <x v="3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s v="rock"/>
  </r>
  <r>
    <n v="3186"/>
    <s v="Honest"/>
    <s v="Honest is an exciting and dark new play by Bristol based writer Alice Nicholas, touring the South of England and London this October."/>
    <n v="3200"/>
    <n v="3270"/>
    <x v="0"/>
    <x v="4"/>
    <s v="GBP"/>
    <n v="1410901200"/>
    <n v="1408313438"/>
    <b v="1"/>
    <n v="70"/>
    <b v="1"/>
    <x v="15"/>
    <n v="102"/>
    <n v="46.71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5"/>
    <n v="108"/>
    <n v="46.61"/>
    <x v="3"/>
    <s v="play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2"/>
    <s v="indie rock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5"/>
    <n v="130"/>
    <n v="46.43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4"/>
    <s v="GBP"/>
    <n v="1436696712"/>
    <n v="1434104712"/>
    <b v="1"/>
    <n v="57"/>
    <b v="1"/>
    <x v="15"/>
    <n v="106"/>
    <n v="46.43"/>
    <x v="3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x v="15"/>
    <n v="27"/>
    <n v="46.43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5"/>
    <n v="136"/>
    <n v="46.42"/>
    <x v="3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5"/>
    <n v="0"/>
    <n v="46.25"/>
    <x v="3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4"/>
    <s v="GBP"/>
    <n v="1466899491"/>
    <n v="1464307491"/>
    <b v="0"/>
    <n v="8"/>
    <b v="1"/>
    <x v="15"/>
    <n v="123"/>
    <n v="46.13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5"/>
    <n v="109"/>
    <n v="46.05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s v="rock"/>
  </r>
  <r>
    <n v="3296"/>
    <s v="Alix in Wundergarten"/>
    <s v="A dark theatrical comedy about four actors recording a warped radio version of Lewis Carroll's 'Alice's Adventures in Wonderland'."/>
    <n v="1500"/>
    <n v="2161"/>
    <x v="0"/>
    <x v="4"/>
    <s v="GBP"/>
    <n v="1448229600"/>
    <n v="1446401372"/>
    <b v="0"/>
    <n v="47"/>
    <b v="1"/>
    <x v="15"/>
    <n v="144"/>
    <n v="45.98"/>
    <x v="3"/>
    <s v="plays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8"/>
    <n v="100"/>
    <n v="50"/>
    <x v="2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s v="pop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5"/>
    <n v="110"/>
    <n v="45.88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5"/>
    <n v="24"/>
    <n v="45.84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5"/>
    <n v="11"/>
    <n v="45.83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2"/>
    <s v="indie rock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"/>
    <s v="AUD"/>
    <n v="1477550434"/>
    <n v="1474958434"/>
    <b v="0"/>
    <n v="14"/>
    <b v="0"/>
    <x v="15"/>
    <n v="21"/>
    <n v="45.79"/>
    <x v="3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5"/>
    <n v="169"/>
    <n v="45.62"/>
    <x v="3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3"/>
    <n v="100"/>
    <n v="71.430000000000007"/>
    <x v="4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s v="rock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4"/>
    <n v="100"/>
    <n v="45.59"/>
    <x v="3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4"/>
    <n v="107"/>
    <n v="45.54"/>
    <x v="3"/>
    <s v="space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5"/>
    <n v="105"/>
    <n v="45.48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5"/>
    <n v="139"/>
    <n v="45.35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4"/>
    <s v="GBP"/>
    <n v="1462100406"/>
    <n v="1456920006"/>
    <b v="0"/>
    <n v="56"/>
    <b v="1"/>
    <x v="4"/>
    <n v="106"/>
    <n v="45.21"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4"/>
    <s v="GBP"/>
    <n v="1484740918"/>
    <n v="1483012918"/>
    <b v="0"/>
    <n v="37"/>
    <b v="1"/>
    <x v="15"/>
    <n v="101"/>
    <n v="45.11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5"/>
    <n v="124"/>
    <n v="45.04"/>
    <x v="3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s v="shorts"/>
  </r>
  <r>
    <n v="3738"/>
    <s v="'GULF' - a new play by PIVOT THEATRE"/>
    <s v="A filmic, fast-paced exploration of trust, making its debut at Camden People's Theatre this July."/>
    <n v="1500"/>
    <n v="270"/>
    <x v="2"/>
    <x v="4"/>
    <s v="GBP"/>
    <n v="1405461600"/>
    <n v="1403562705"/>
    <b v="0"/>
    <n v="6"/>
    <b v="0"/>
    <x v="15"/>
    <n v="18"/>
    <n v="45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4"/>
    <s v="GBP"/>
    <n v="1479032260"/>
    <n v="1476436660"/>
    <b v="0"/>
    <n v="3"/>
    <b v="0"/>
    <x v="15"/>
    <n v="5"/>
    <n v="45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4"/>
    <s v="GBP"/>
    <n v="1406502000"/>
    <n v="1405583108"/>
    <b v="0"/>
    <n v="26"/>
    <b v="1"/>
    <x v="15"/>
    <n v="117"/>
    <n v="44.92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s v="rock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3"/>
    <n v="100"/>
    <n v="46.23"/>
    <x v="4"/>
    <s v="documentary"/>
  </r>
  <r>
    <n v="50"/>
    <s v="The Love Lounge"/>
    <s v="A brand new dating show which helps one lucky lady find her Mr Right with difficult decisions to make along the way."/>
    <n v="600"/>
    <n v="600"/>
    <x v="0"/>
    <x v="4"/>
    <s v="GBP"/>
    <n v="1422637200"/>
    <n v="1419271458"/>
    <b v="0"/>
    <n v="22"/>
    <b v="1"/>
    <x v="16"/>
    <n v="100"/>
    <n v="27.27"/>
    <x v="4"/>
    <s v="television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s v="short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5"/>
    <n v="171"/>
    <n v="44.91"/>
    <x v="3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s v="science fiction"/>
  </r>
  <r>
    <n v="2799"/>
    <s v="Yuri in Edinburgh"/>
    <s v="August012 make their debut at Edinburgh Fringe with their play about the absurdity of wanting to bring children into a deranged world"/>
    <n v="5000"/>
    <n v="5831.74"/>
    <x v="0"/>
    <x v="4"/>
    <s v="GBP"/>
    <n v="1466179200"/>
    <n v="1463466070"/>
    <b v="0"/>
    <n v="130"/>
    <b v="1"/>
    <x v="15"/>
    <n v="117"/>
    <n v="44.86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4"/>
    <s v="GBP"/>
    <n v="1443808800"/>
    <n v="1441120910"/>
    <b v="0"/>
    <n v="46"/>
    <b v="1"/>
    <x v="15"/>
    <n v="103"/>
    <n v="44.85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4"/>
    <s v="GBP"/>
    <n v="1438968146"/>
    <n v="1436376146"/>
    <b v="0"/>
    <n v="66"/>
    <b v="1"/>
    <x v="15"/>
    <n v="102"/>
    <n v="44.76"/>
    <x v="3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4"/>
    <s v="GBP"/>
    <n v="1454425128"/>
    <n v="1451833128"/>
    <b v="0"/>
    <n v="46"/>
    <b v="0"/>
    <x v="17"/>
    <n v="53"/>
    <n v="44.76"/>
    <x v="3"/>
    <s v="musical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5"/>
    <n v="120"/>
    <n v="44.54"/>
    <x v="3"/>
    <s v="plays"/>
  </r>
  <r>
    <n v="2708"/>
    <s v="Angel Comedy Club"/>
    <s v="Angel Comedy Club: A permanent home for Londonâ€™s loveliest comedy night - a community comedy club"/>
    <n v="20000"/>
    <n v="46643.07"/>
    <x v="0"/>
    <x v="4"/>
    <s v="GBP"/>
    <n v="1469119526"/>
    <n v="1463935526"/>
    <b v="1"/>
    <n v="1049"/>
    <b v="1"/>
    <x v="4"/>
    <n v="233"/>
    <n v="44.46"/>
    <x v="3"/>
    <s v="spac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5"/>
    <n v="116"/>
    <n v="44.33"/>
    <x v="3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4"/>
    <s v="GBP"/>
    <n v="1404149280"/>
    <n v="1400547969"/>
    <b v="0"/>
    <n v="13"/>
    <b v="0"/>
    <x v="15"/>
    <n v="29"/>
    <n v="44.31"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4"/>
    <s v="GBP"/>
    <n v="1438772400"/>
    <n v="1435645490"/>
    <b v="0"/>
    <n v="76"/>
    <b v="1"/>
    <x v="15"/>
    <n v="112"/>
    <n v="44.25"/>
    <x v="3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s v="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8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8"/>
    <n v="100"/>
    <n v="30"/>
    <x v="2"/>
    <s v="metal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2"/>
    <s v="indie 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15"/>
    <n v="251"/>
    <n v="44.24"/>
    <x v="3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5"/>
    <n v="109"/>
    <n v="44.19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4"/>
    <s v="GBP"/>
    <n v="1458075600"/>
    <n v="1456183649"/>
    <b v="0"/>
    <n v="72"/>
    <b v="1"/>
    <x v="15"/>
    <n v="106"/>
    <n v="44.14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5"/>
    <n v="108"/>
    <n v="44.09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x v="4"/>
    <s v="GBP"/>
    <n v="1404564028"/>
    <n v="1401972028"/>
    <b v="0"/>
    <n v="21"/>
    <b v="1"/>
    <x v="15"/>
    <n v="116"/>
    <n v="44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4"/>
    <n v="100"/>
    <n v="40"/>
    <x v="5"/>
    <s v="non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3"/>
    <s v="NZD"/>
    <n v="1420750683"/>
    <n v="1418158683"/>
    <b v="0"/>
    <n v="10"/>
    <b v="0"/>
    <x v="15"/>
    <n v="18"/>
    <n v="44"/>
    <x v="3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15"/>
    <n v="180"/>
    <n v="43.5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s v="televis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8"/>
    <n v="100"/>
    <n v="10"/>
    <x v="2"/>
    <s v="metal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s v="audio"/>
  </r>
  <r>
    <n v="3811"/>
    <s v="The Merchant of Venice"/>
    <s v="The University of Exeter Shakespeare Society is touring its acclaimed show The Merchant of Venice to Stratford-upon-Avon!"/>
    <n v="250"/>
    <n v="825"/>
    <x v="0"/>
    <x v="4"/>
    <s v="GBP"/>
    <n v="1464692400"/>
    <n v="1461769373"/>
    <b v="0"/>
    <n v="19"/>
    <b v="1"/>
    <x v="15"/>
    <n v="330"/>
    <n v="43.42"/>
    <x v="3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n v="1464677986"/>
    <b v="0"/>
    <n v="20"/>
    <b v="1"/>
    <x v="15"/>
    <n v="289"/>
    <n v="43.3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3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3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4"/>
    <s v="GBP"/>
    <n v="1483286127"/>
    <n v="1479830127"/>
    <b v="0"/>
    <n v="456"/>
    <b v="0"/>
    <x v="3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x v="24"/>
    <n v="79"/>
    <n v="131.66999999999999"/>
    <x v="6"/>
    <s v="place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4"/>
    <s v="GBP"/>
    <n v="1423138800"/>
    <n v="1421092725"/>
    <b v="0"/>
    <n v="25"/>
    <b v="1"/>
    <x v="15"/>
    <n v="108"/>
    <n v="43.28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s v="wearable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15"/>
    <n v="242"/>
    <n v="43.21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3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5"/>
    <n v="72"/>
    <n v="49.12"/>
    <x v="1"/>
    <s v="mobile gam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5"/>
    <n v="123"/>
    <n v="43.2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4"/>
    <s v="GBP"/>
    <n v="1475333917"/>
    <n v="1472569117"/>
    <b v="0"/>
    <n v="46"/>
    <b v="0"/>
    <x v="3"/>
    <n v="70"/>
    <n v="382.39"/>
    <x v="0"/>
    <s v="wearable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b v="0"/>
    <n v="24"/>
    <b v="1"/>
    <x v="15"/>
    <n v="104"/>
    <n v="43.13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6"/>
    <n v="70"/>
    <n v="39"/>
    <x v="5"/>
    <s v="fiction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7"/>
    <n v="129"/>
    <n v="43"/>
    <x v="3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8"/>
    <n v="48.25"/>
    <x v="6"/>
    <s v="photobook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7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68"/>
    <n v="122.14"/>
    <x v="2"/>
    <s v="fait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4"/>
    <n v="57"/>
    <n v="43"/>
    <x v="3"/>
    <s v="space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4"/>
    <s v="GBP"/>
    <n v="1420377366"/>
    <n v="1415193366"/>
    <b v="0"/>
    <n v="31"/>
    <b v="1"/>
    <x v="15"/>
    <n v="133"/>
    <n v="42.9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"/>
    <n v="170.63"/>
    <x v="6"/>
    <s v="photobook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65"/>
    <n v="118.36"/>
    <x v="2"/>
    <s v="faith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5"/>
    <n v="11"/>
    <n v="42.5"/>
    <x v="3"/>
    <s v="play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8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9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0"/>
    <n v="63"/>
    <n v="128.62"/>
    <x v="0"/>
    <s v="makerspace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5"/>
    <n v="119"/>
    <n v="42.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"/>
    <n v="109.94"/>
    <x v="6"/>
    <s v="photobooks"/>
  </r>
  <r>
    <n v="1303"/>
    <s v="Forward Arena Theatre Company: Summer Season"/>
    <s v="Groundbreaking queer theatre."/>
    <n v="3500"/>
    <n v="4559.13"/>
    <x v="0"/>
    <x v="4"/>
    <s v="GBP"/>
    <n v="1469962800"/>
    <n v="1468578920"/>
    <b v="0"/>
    <n v="108"/>
    <b v="1"/>
    <x v="15"/>
    <n v="130"/>
    <n v="42.21"/>
    <x v="3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5"/>
    <n v="6"/>
    <n v="42"/>
    <x v="3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4"/>
    <n v="0"/>
    <n v="42"/>
    <x v="3"/>
    <s v="spac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4"/>
    <s v="GBP"/>
    <n v="1403192031"/>
    <n v="1400600031"/>
    <b v="0"/>
    <n v="21"/>
    <b v="0"/>
    <x v="15"/>
    <n v="18"/>
    <n v="41.95"/>
    <x v="3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0"/>
    <n v="60"/>
    <n v="3000"/>
    <x v="4"/>
    <s v="drama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5"/>
    <n v="106"/>
    <n v="41.94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5"/>
    <n v="109"/>
    <n v="41.92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x v="3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0"/>
    <s v="gadget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5"/>
    <n v="336"/>
    <n v="41.77"/>
    <x v="3"/>
    <s v="play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3"/>
    <n v="58"/>
    <n v="343.15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0"/>
    <n v="58"/>
    <n v="54.29"/>
    <x v="4"/>
    <s v="drama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7"/>
    <n v="117"/>
    <n v="41.7"/>
    <x v="3"/>
    <s v="musical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7"/>
    <n v="150.5"/>
    <x v="6"/>
    <s v="photobook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5"/>
    <n v="150"/>
    <n v="41.67"/>
    <x v="3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7"/>
    <n v="100"/>
    <n v="41.67"/>
    <x v="3"/>
    <s v="musical"/>
  </r>
  <r>
    <n v="978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x v="3"/>
    <n v="56"/>
    <n v="790.84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0"/>
    <n v="56"/>
    <n v="331.54"/>
    <x v="4"/>
    <s v="drama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4"/>
    <s v="GBP"/>
    <n v="1405553241"/>
    <n v="1404948441"/>
    <b v="1"/>
    <n v="24"/>
    <b v="1"/>
    <x v="15"/>
    <n v="100"/>
    <n v="41.67"/>
    <x v="3"/>
    <s v="plays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x v="31"/>
    <n v="53"/>
    <n v="2928.93"/>
    <x v="0"/>
    <s v="gadget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4"/>
    <s v="GBP"/>
    <n v="1429955619"/>
    <n v="1424775219"/>
    <b v="0"/>
    <n v="24"/>
    <b v="1"/>
    <x v="15"/>
    <n v="100"/>
    <n v="41.67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4"/>
    <s v="GBP"/>
    <n v="1462565855"/>
    <n v="1458245855"/>
    <b v="0"/>
    <n v="12"/>
    <b v="1"/>
    <x v="15"/>
    <n v="100"/>
    <n v="41.67"/>
    <x v="3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"/>
    <n v="94.19"/>
    <x v="6"/>
    <s v="photoboo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7"/>
    <n v="25"/>
    <n v="41.67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x v="32"/>
    <n v="52"/>
    <n v="17.329999999999998"/>
    <x v="5"/>
    <s v="children's book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5"/>
    <n v="131"/>
    <n v="41.42"/>
    <x v="3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"/>
    <s v="AUD"/>
    <n v="1470319203"/>
    <n v="1467727203"/>
    <b v="0"/>
    <n v="1293"/>
    <b v="0"/>
    <x v="30"/>
    <n v="51"/>
    <n v="117.68"/>
    <x v="4"/>
    <s v="drama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5"/>
    <n v="153"/>
    <n v="41.41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6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s v="world music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4"/>
    <s v="GBP"/>
    <n v="1359434672"/>
    <n v="1354250672"/>
    <b v="0"/>
    <n v="147"/>
    <b v="0"/>
    <x v="28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x v="20"/>
    <n v="50"/>
    <n v="117.56"/>
    <x v="0"/>
    <s v="makerspace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5"/>
    <n v="112"/>
    <n v="41.24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s v="wearables"/>
  </r>
  <r>
    <n v="1814"/>
    <s v="My Favourite Colour Was Yellow"/>
    <s v="A self published photo book documenting the overwhelming presence of the colour pink, in young girls lives here in the UK."/>
    <n v="12000"/>
    <n v="5902"/>
    <x v="2"/>
    <x v="4"/>
    <s v="GBP"/>
    <n v="1425108736"/>
    <n v="1422516736"/>
    <b v="0"/>
    <n v="140"/>
    <b v="0"/>
    <x v="9"/>
    <n v="49"/>
    <n v="42.16"/>
    <x v="6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4"/>
    <n v="49"/>
    <n v="132.19"/>
    <x v="6"/>
    <s v="nature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5"/>
    <n v="186"/>
    <n v="41.22"/>
    <x v="3"/>
    <s v="plays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1"/>
    <n v="48"/>
    <n v="159.33000000000001"/>
    <x v="2"/>
    <s v="faith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x v="9"/>
    <n v="48"/>
    <n v="94.28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17"/>
    <s v="EUR"/>
    <n v="1418649177"/>
    <n v="1416057177"/>
    <b v="1"/>
    <n v="29"/>
    <b v="0"/>
    <x v="9"/>
    <n v="48"/>
    <n v="31.21"/>
    <x v="6"/>
    <s v="photobook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5"/>
    <n v="101"/>
    <n v="41.13"/>
    <x v="3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1"/>
    <n v="48"/>
    <n v="30"/>
    <x v="7"/>
    <s v="small batch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s v="wearables"/>
  </r>
  <r>
    <n v="969"/>
    <s v="Make 100 | Geek &amp; Chic: Smart Safety Jewelry."/>
    <s v="Geek &amp; Chic Smart Jewelry Collection, Wearables Meet Style!"/>
    <n v="30000"/>
    <n v="14000"/>
    <x v="2"/>
    <x v="10"/>
    <s v="MXN"/>
    <n v="1486624607"/>
    <n v="1483773407"/>
    <b v="0"/>
    <n v="11"/>
    <b v="0"/>
    <x v="3"/>
    <n v="47"/>
    <n v="1272.73"/>
    <x v="0"/>
    <s v="wearabl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4"/>
    <s v="GBP"/>
    <n v="1442311560"/>
    <n v="1439924246"/>
    <b v="0"/>
    <n v="34"/>
    <b v="1"/>
    <x v="15"/>
    <n v="100"/>
    <n v="41.03"/>
    <x v="3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0"/>
    <s v="gadget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3"/>
    <n v="46"/>
    <n v="136.46"/>
    <x v="0"/>
    <s v="wearabl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5"/>
    <n v="24"/>
    <n v="41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x v="3"/>
    <n v="46"/>
    <n v="20.34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x v="3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6"/>
    <n v="58.62"/>
    <x v="6"/>
    <s v="photobook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4"/>
    <n v="3"/>
    <n v="41"/>
    <x v="3"/>
    <s v="space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6"/>
    <n v="88.31"/>
    <x v="6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0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x v="34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1"/>
    <n v="44"/>
    <n v="253.14"/>
    <x v="2"/>
    <s v="faith"/>
  </r>
  <r>
    <n v="3550"/>
    <s v="MOONFACE"/>
    <s v="MOONFACE explores the formative f***k-ups of adolescence. Fresh, incisive new writing. Monologue, movement and striking naturalism."/>
    <n v="2500"/>
    <n v="2620"/>
    <x v="0"/>
    <x v="4"/>
    <s v="GBP"/>
    <n v="1462224398"/>
    <n v="1459632398"/>
    <b v="0"/>
    <n v="64"/>
    <b v="1"/>
    <x v="15"/>
    <n v="105"/>
    <n v="40.94"/>
    <x v="3"/>
    <s v="play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0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3"/>
    <n v="43"/>
    <n v="89.19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2"/>
    <x v="4"/>
    <s v="GBP"/>
    <n v="1445468400"/>
    <n v="1443042061"/>
    <b v="0"/>
    <n v="105"/>
    <b v="0"/>
    <x v="31"/>
    <n v="43"/>
    <n v="40.98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5"/>
    <n v="43"/>
    <n v="58.08"/>
    <x v="1"/>
    <s v="mobile game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43"/>
    <n v="34.020000000000003"/>
    <x v="2"/>
    <s v="faith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3"/>
    <n v="42"/>
    <n v="364.35"/>
    <x v="0"/>
    <s v="wearable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5"/>
    <n v="106"/>
    <n v="40.92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7"/>
    <n v="42"/>
    <n v="34.18"/>
    <x v="2"/>
    <s v="jazz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5"/>
    <n v="121"/>
    <n v="40.85"/>
    <x v="3"/>
    <s v="plays"/>
  </r>
  <r>
    <n v="1987"/>
    <s v="Ethiopia: Beheld"/>
    <s v="A collection of images that depicts the beauty and diversity within Ethiopia"/>
    <n v="5500"/>
    <n v="2336"/>
    <x v="2"/>
    <x v="4"/>
    <s v="GBP"/>
    <n v="1425223276"/>
    <n v="1422631276"/>
    <b v="0"/>
    <n v="28"/>
    <b v="0"/>
    <x v="35"/>
    <n v="42"/>
    <n v="83.43"/>
    <x v="6"/>
    <s v="people"/>
  </r>
  <r>
    <n v="196"/>
    <s v="Thunder Under Control"/>
    <s v="A moving short film about a retired female boxer who develops a relationship with a young journalist who idolises her"/>
    <n v="3500"/>
    <n v="1465"/>
    <x v="2"/>
    <x v="4"/>
    <s v="GBP"/>
    <n v="1444510800"/>
    <n v="1442062898"/>
    <b v="0"/>
    <n v="19"/>
    <b v="0"/>
    <x v="30"/>
    <n v="42"/>
    <n v="77.11"/>
    <x v="4"/>
    <s v="drama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4"/>
    <s v="GBP"/>
    <n v="1475848800"/>
    <n v="1474027501"/>
    <b v="0"/>
    <n v="42"/>
    <b v="0"/>
    <x v="4"/>
    <n v="17"/>
    <n v="40.83"/>
    <x v="3"/>
    <s v="space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"/>
    <n v="120.77"/>
    <x v="6"/>
    <s v="photobook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5"/>
    <n v="110"/>
    <n v="40.78"/>
    <x v="3"/>
    <s v="play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2"/>
    <s v="indie rock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6"/>
    <n v="41"/>
    <n v="31.85"/>
    <x v="5"/>
    <s v="fiction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37"/>
    <n v="41"/>
    <n v="84.06"/>
    <x v="7"/>
    <s v="food trucks"/>
  </r>
  <r>
    <n v="876"/>
    <s v="Sound Of Dobells"/>
    <s v="What was the greatest record shop ever?  DOBELLS!"/>
    <n v="3152"/>
    <n v="1286"/>
    <x v="2"/>
    <x v="4"/>
    <s v="GBP"/>
    <n v="1359978927"/>
    <n v="1357127727"/>
    <b v="0"/>
    <n v="45"/>
    <b v="0"/>
    <x v="27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2"/>
    <s v="indie rock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9"/>
    <n v="41"/>
    <n v="23.57"/>
    <x v="1"/>
    <s v="video gam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3"/>
    <n v="40"/>
    <n v="99.86"/>
    <x v="0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4"/>
    <s v="GBP"/>
    <n v="1489376405"/>
    <n v="1484196005"/>
    <b v="0"/>
    <n v="104"/>
    <b v="0"/>
    <x v="3"/>
    <n v="40"/>
    <n v="152.41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40"/>
    <n v="78.44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5"/>
    <n v="40"/>
    <n v="253.21"/>
    <x v="1"/>
    <s v="mobile game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2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2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40"/>
    <n v="60.24"/>
    <x v="6"/>
    <s v="photobooks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0"/>
    <n v="40"/>
    <n v="80.2"/>
    <x v="4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0"/>
    <n v="40"/>
    <n v="25.71"/>
    <x v="4"/>
    <s v="drama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7"/>
    <s v="EUR"/>
    <n v="1446331500"/>
    <n v="1442531217"/>
    <b v="0"/>
    <n v="285"/>
    <b v="0"/>
    <x v="31"/>
    <n v="39"/>
    <n v="117.49"/>
    <x v="0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3"/>
    <n v="39"/>
    <n v="113.63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3"/>
    <n v="39"/>
    <n v="788.53"/>
    <x v="0"/>
    <s v="wearables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x v="9"/>
    <n v="39"/>
    <n v="133.9"/>
    <x v="6"/>
    <s v="photobook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2"/>
    <s v="indie rock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8"/>
    <n v="39"/>
    <n v="393.59"/>
    <x v="4"/>
    <s v="animation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5"/>
    <n v="114"/>
    <n v="40.71"/>
    <x v="3"/>
    <s v="plays"/>
  </r>
  <r>
    <n v="2321"/>
    <s v="WienerWÃ¼rze"/>
    <s v="Universal organic liquid seasoning brewed all natural from lupine, oat, salt and water for soups, salads, stews and more"/>
    <n v="10557"/>
    <n v="4130"/>
    <x v="3"/>
    <x v="6"/>
    <s v="EUR"/>
    <n v="1491282901"/>
    <n v="1488694501"/>
    <b v="0"/>
    <n v="64"/>
    <b v="0"/>
    <x v="11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37"/>
    <n v="39"/>
    <n v="83.57"/>
    <x v="7"/>
    <s v="food truck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9"/>
    <n v="39"/>
    <n v="40.479999999999997"/>
    <x v="1"/>
    <s v="video gam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3"/>
    <n v="38"/>
    <n v="158.63999999999999"/>
    <x v="0"/>
    <s v="wearabl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5"/>
    <n v="111"/>
    <n v="40.630000000000003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4"/>
    <s v="GBP"/>
    <n v="1462037777"/>
    <n v="1459445777"/>
    <b v="0"/>
    <n v="37"/>
    <b v="1"/>
    <x v="15"/>
    <n v="100"/>
    <n v="40.549999999999997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15"/>
    <n v="100"/>
    <n v="40.479999999999997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5"/>
    <n v="160"/>
    <n v="40.29"/>
    <x v="3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7"/>
    <n v="38"/>
    <n v="69"/>
    <x v="2"/>
    <s v="jazz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4"/>
    <s v="GBP"/>
    <n v="1425142800"/>
    <n v="1422983847"/>
    <b v="0"/>
    <n v="51"/>
    <b v="1"/>
    <x v="15"/>
    <n v="103"/>
    <n v="40.29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15"/>
    <n v="102"/>
    <n v="40.24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5"/>
    <n v="109"/>
    <n v="40.0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5"/>
    <n v="32"/>
    <n v="40.06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38"/>
    <n v="37"/>
    <n v="64.36"/>
    <x v="0"/>
    <s v="web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4"/>
    <s v="GBP"/>
    <n v="1461278208"/>
    <n v="1459463808"/>
    <b v="0"/>
    <n v="8"/>
    <b v="1"/>
    <x v="15"/>
    <n v="160"/>
    <n v="40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5"/>
    <n v="11"/>
    <n v="40"/>
    <x v="3"/>
    <s v="play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2"/>
    <s v="indie rock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9"/>
    <n v="36"/>
    <n v="100.23"/>
    <x v="1"/>
    <s v="video game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x v="9"/>
    <n v="36"/>
    <n v="67.14"/>
    <x v="6"/>
    <s v="photobooks"/>
  </r>
  <r>
    <n v="183"/>
    <s v="Three Little Words"/>
    <s v="Don't kill me until I meet my Dad"/>
    <n v="12500"/>
    <n v="4482"/>
    <x v="2"/>
    <x v="4"/>
    <s v="GBP"/>
    <n v="1417033610"/>
    <n v="1414438010"/>
    <b v="0"/>
    <n v="12"/>
    <b v="0"/>
    <x v="30"/>
    <n v="36"/>
    <n v="373.5"/>
    <x v="4"/>
    <s v="drama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"/>
    <n v="104.89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6"/>
    <n v="36"/>
    <n v="57.3"/>
    <x v="5"/>
    <s v="fiction"/>
  </r>
  <r>
    <n v="3918"/>
    <s v="The Singing Teacher"/>
    <s v="A fantastic new comedy coming to the West End 2014.  An Alan Ayckbourn meets Richard Curtis style comedy. Who knew singing was therapy!"/>
    <n v="60000"/>
    <n v="120"/>
    <x v="2"/>
    <x v="4"/>
    <s v="GBP"/>
    <n v="1407168000"/>
    <n v="1406131023"/>
    <b v="0"/>
    <n v="3"/>
    <b v="0"/>
    <x v="15"/>
    <n v="0"/>
    <n v="40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4"/>
    <s v="GBP"/>
    <n v="1415191920"/>
    <n v="1412233497"/>
    <b v="0"/>
    <n v="114"/>
    <b v="1"/>
    <x v="15"/>
    <n v="114"/>
    <n v="39.869999999999997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4"/>
    <s v="GBP"/>
    <n v="1438189200"/>
    <n v="1435585497"/>
    <b v="0"/>
    <n v="64"/>
    <b v="1"/>
    <x v="15"/>
    <n v="102"/>
    <n v="39.83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3"/>
    <n v="35"/>
    <n v="119.3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3"/>
    <n v="35"/>
    <n v="153.88999999999999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"/>
    <n v="104.85"/>
    <x v="6"/>
    <s v="photobooks"/>
  </r>
  <r>
    <n v="2786"/>
    <s v="Fierce"/>
    <s v="A heart-melting farce about sex, art and the lovelorn lay-abouts of London-town."/>
    <n v="2500"/>
    <n v="2946"/>
    <x v="0"/>
    <x v="4"/>
    <s v="GBP"/>
    <n v="1404913180"/>
    <n v="1403703580"/>
    <b v="0"/>
    <n v="74"/>
    <b v="1"/>
    <x v="15"/>
    <n v="118"/>
    <n v="39.81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4"/>
    <s v="GBP"/>
    <n v="1435752898"/>
    <n v="1433160898"/>
    <b v="1"/>
    <n v="79"/>
    <b v="1"/>
    <x v="15"/>
    <n v="112"/>
    <n v="39.81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4"/>
    <s v="GBP"/>
    <n v="1423838916"/>
    <n v="1418654916"/>
    <b v="0"/>
    <n v="78"/>
    <b v="1"/>
    <x v="15"/>
    <n v="155"/>
    <n v="39.74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s v="space exploration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7"/>
    <s v="EUR"/>
    <n v="1481716868"/>
    <n v="1478257268"/>
    <b v="0"/>
    <n v="338"/>
    <b v="0"/>
    <x v="3"/>
    <n v="34"/>
    <n v="99.97"/>
    <x v="0"/>
    <s v="wearable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5"/>
    <n v="115"/>
    <n v="39.67"/>
    <x v="3"/>
    <s v="play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34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6"/>
    <s v="EUR"/>
    <n v="1456094197"/>
    <n v="1453502197"/>
    <b v="0"/>
    <n v="12"/>
    <b v="0"/>
    <x v="3"/>
    <n v="34"/>
    <n v="75.75"/>
    <x v="0"/>
    <s v="wearable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5"/>
    <n v="113"/>
    <n v="39.6"/>
    <x v="3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38"/>
    <n v="34"/>
    <n v="121.43"/>
    <x v="0"/>
    <s v="web"/>
  </r>
  <r>
    <n v="3573"/>
    <s v="Licensed To Ill"/>
    <s v="London based theatre makers collaborating to create a new show about the history of HipHop."/>
    <n v="3000"/>
    <n v="3084"/>
    <x v="0"/>
    <x v="4"/>
    <s v="GBP"/>
    <n v="1415440846"/>
    <n v="1412845246"/>
    <b v="0"/>
    <n v="78"/>
    <b v="1"/>
    <x v="15"/>
    <n v="103"/>
    <n v="39.54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4"/>
    <s v="GBP"/>
    <n v="1435851577"/>
    <n v="1433259577"/>
    <b v="0"/>
    <n v="78"/>
    <b v="1"/>
    <x v="15"/>
    <n v="103"/>
    <n v="39.49"/>
    <x v="3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4"/>
    <n v="34"/>
    <n v="28.33"/>
    <x v="6"/>
    <s v="natu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1"/>
    <n v="33"/>
    <n v="264.26"/>
    <x v="2"/>
    <s v="faith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8"/>
    <n v="33"/>
    <n v="88.8"/>
    <x v="4"/>
    <s v="anim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0"/>
    <n v="33"/>
    <n v="70.62"/>
    <x v="0"/>
    <s v="makerspace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4"/>
    <s v="GBP"/>
    <n v="1441042275"/>
    <n v="1438882275"/>
    <b v="0"/>
    <n v="32"/>
    <b v="1"/>
    <x v="15"/>
    <n v="105"/>
    <n v="39.380000000000003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2"/>
    <x v="4"/>
    <s v="GBP"/>
    <n v="1428951600"/>
    <n v="1425512843"/>
    <b v="0"/>
    <n v="13"/>
    <b v="0"/>
    <x v="30"/>
    <n v="33"/>
    <n v="30.85"/>
    <x v="4"/>
    <s v="drama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4"/>
    <s v="GBP"/>
    <n v="1421452682"/>
    <n v="1418860682"/>
    <b v="0"/>
    <n v="53"/>
    <b v="1"/>
    <x v="15"/>
    <n v="104"/>
    <n v="39.380000000000003"/>
    <x v="3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5"/>
    <n v="3"/>
    <n v="39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9"/>
    <n v="32"/>
    <n v="115.55"/>
    <x v="5"/>
    <s v="translations"/>
  </r>
  <r>
    <n v="3487"/>
    <s v="Jericho Creek"/>
    <s v="Jericho Creek is an original production by Fledgling Theatre Company which will be performed at The Cockpit Theatre in July 2015"/>
    <n v="2000"/>
    <n v="2555"/>
    <x v="0"/>
    <x v="4"/>
    <s v="GBP"/>
    <n v="1435185252"/>
    <n v="1432593252"/>
    <b v="0"/>
    <n v="66"/>
    <b v="1"/>
    <x v="15"/>
    <n v="128"/>
    <n v="38.71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4"/>
    <s v="GBP"/>
    <n v="1488114358"/>
    <n v="1485522358"/>
    <b v="0"/>
    <n v="14"/>
    <b v="0"/>
    <x v="15"/>
    <n v="27"/>
    <n v="38.71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4"/>
    <s v="GBP"/>
    <n v="1403964324"/>
    <n v="1401372324"/>
    <b v="0"/>
    <n v="20"/>
    <b v="1"/>
    <x v="15"/>
    <n v="100"/>
    <n v="38.65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4"/>
    <s v="GBP"/>
    <n v="1433422793"/>
    <n v="1430830793"/>
    <b v="0"/>
    <n v="39"/>
    <b v="1"/>
    <x v="15"/>
    <n v="100"/>
    <n v="38.590000000000003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4"/>
    <s v="GBP"/>
    <n v="1470058860"/>
    <n v="1469026903"/>
    <b v="0"/>
    <n v="7"/>
    <b v="1"/>
    <x v="15"/>
    <n v="108"/>
    <n v="38.57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1"/>
    <n v="71.87"/>
    <x v="6"/>
    <s v="photobook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7"/>
    <n v="31"/>
    <n v="231.75"/>
    <x v="2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3"/>
    <n v="31"/>
    <n v="124.92"/>
    <x v="0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1"/>
    <n v="31"/>
    <n v="80.13"/>
    <x v="2"/>
    <s v="faith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s v="wearabl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5"/>
    <n v="133"/>
    <n v="38.5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7"/>
    <n v="146"/>
    <n v="38.42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6"/>
    <n v="31"/>
    <n v="47.11"/>
    <x v="5"/>
    <s v="fic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7"/>
    <n v="31"/>
    <n v="21.4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x v="3"/>
    <n v="30"/>
    <n v="171.79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9"/>
    <n v="30"/>
    <n v="51.29"/>
    <x v="1"/>
    <s v="video gam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s v="wearable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x v="27"/>
    <n v="30"/>
    <n v="50.67"/>
    <x v="2"/>
    <s v="jazz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5"/>
    <n v="104"/>
    <n v="38.33"/>
    <x v="3"/>
    <s v="plays"/>
  </r>
  <r>
    <n v="203"/>
    <s v="TheM"/>
    <s v="We are aiming to make a Web Series based on Youth Culture and the misrepresentation of socially stereotyped people."/>
    <n v="2500"/>
    <n v="746"/>
    <x v="2"/>
    <x v="4"/>
    <s v="GBP"/>
    <n v="1422562864"/>
    <n v="1417378864"/>
    <b v="0"/>
    <n v="8"/>
    <b v="0"/>
    <x v="30"/>
    <n v="30"/>
    <n v="93.25"/>
    <x v="4"/>
    <s v="drama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5"/>
    <n v="8"/>
    <n v="38.33"/>
    <x v="3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5"/>
    <s v="EUR"/>
    <n v="1466323800"/>
    <n v="1463418120"/>
    <b v="0"/>
    <n v="310"/>
    <b v="0"/>
    <x v="3"/>
    <n v="29"/>
    <n v="85"/>
    <x v="0"/>
    <s v="wearables"/>
  </r>
  <r>
    <n v="2127"/>
    <s v="Three Monkeys - Part 1: Into the Abyss"/>
    <s v="Three Monkeys is an audio adventure game for PC."/>
    <n v="28000"/>
    <n v="8076"/>
    <x v="2"/>
    <x v="4"/>
    <s v="GBP"/>
    <n v="1426158463"/>
    <n v="1423570063"/>
    <b v="0"/>
    <n v="236"/>
    <b v="0"/>
    <x v="29"/>
    <n v="29"/>
    <n v="34.22"/>
    <x v="1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9"/>
    <n v="29"/>
    <n v="43.98"/>
    <x v="1"/>
    <s v="video gam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4"/>
    <s v="GBP"/>
    <n v="1459700741"/>
    <n v="1457112341"/>
    <b v="0"/>
    <n v="92"/>
    <b v="0"/>
    <x v="24"/>
    <n v="29"/>
    <n v="44.48"/>
    <x v="6"/>
    <s v="plac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s v="world music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2"/>
    <n v="29"/>
    <n v="40.61"/>
    <x v="5"/>
    <s v="children's book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5"/>
    <n v="156"/>
    <n v="38.28"/>
    <x v="3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4"/>
    <s v="GBP"/>
    <n v="1410930399"/>
    <n v="1405746399"/>
    <b v="0"/>
    <n v="11"/>
    <b v="0"/>
    <x v="34"/>
    <n v="29"/>
    <n v="26.27"/>
    <x v="6"/>
    <s v="nature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s v="web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5"/>
    <n v="15"/>
    <n v="38.25"/>
    <x v="3"/>
    <s v="play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9"/>
    <n v="28"/>
    <n v="370.95"/>
    <x v="1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x v="29"/>
    <n v="28"/>
    <n v="26.6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0"/>
    <n v="28"/>
    <n v="167.15"/>
    <x v="0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s v="science fiction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37"/>
    <n v="28"/>
    <n v="84.9"/>
    <x v="7"/>
    <s v="food trucks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x v="3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3"/>
    <n v="28"/>
    <n v="19.239999999999998"/>
    <x v="0"/>
    <s v="wearables"/>
  </r>
  <r>
    <n v="3271"/>
    <s v="Saxon Court at Southwark Playhouse"/>
    <s v="A razor sharp satire to darken your Christmas."/>
    <n v="1500"/>
    <n v="1950"/>
    <x v="0"/>
    <x v="4"/>
    <s v="GBP"/>
    <n v="1414927775"/>
    <n v="1412332175"/>
    <b v="1"/>
    <n v="51"/>
    <b v="1"/>
    <x v="15"/>
    <n v="130"/>
    <n v="38.24"/>
    <x v="3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3"/>
    <n v="28"/>
    <n v="55.3"/>
    <x v="0"/>
    <s v="wearable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5"/>
    <n v="114"/>
    <n v="37.96"/>
    <x v="3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2"/>
    <n v="28"/>
    <n v="35"/>
    <x v="5"/>
    <s v="children's book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x v="38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4"/>
    <s v="GBP"/>
    <n v="1406130880"/>
    <n v="1403538880"/>
    <b v="0"/>
    <n v="21"/>
    <b v="0"/>
    <x v="3"/>
    <n v="27"/>
    <n v="291.33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5"/>
    <n v="100"/>
    <n v="37.78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7"/>
    <n v="4"/>
    <n v="37.75"/>
    <x v="3"/>
    <s v="musical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9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2"/>
    <n v="27"/>
    <n v="42.16"/>
    <x v="5"/>
    <s v="children's book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4"/>
    <s v="GBP"/>
    <n v="1476651600"/>
    <n v="1473189335"/>
    <b v="0"/>
    <n v="15"/>
    <b v="1"/>
    <x v="17"/>
    <n v="113"/>
    <n v="37.67"/>
    <x v="3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7"/>
    <n v="128"/>
    <n v="37.65"/>
    <x v="3"/>
    <s v="musical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5"/>
    <n v="107"/>
    <n v="37.590000000000003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4"/>
    <s v="GBP"/>
    <n v="1462539840"/>
    <n v="1460034594"/>
    <b v="0"/>
    <n v="13"/>
    <b v="0"/>
    <x v="15"/>
    <n v="10"/>
    <n v="37.54"/>
    <x v="3"/>
    <s v="play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8"/>
    <n v="27"/>
    <n v="17.25"/>
    <x v="4"/>
    <s v="animation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5"/>
    <n v="21"/>
    <n v="37.5"/>
    <x v="3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3"/>
    <n v="26"/>
    <n v="150.65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5"/>
    <s v="EUR"/>
    <n v="1467106895"/>
    <n v="1463218895"/>
    <b v="0"/>
    <n v="96"/>
    <b v="0"/>
    <x v="3"/>
    <n v="26"/>
    <n v="133.25"/>
    <x v="0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s v="wearabl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4"/>
    <n v="0"/>
    <n v="37.5"/>
    <x v="3"/>
    <s v="space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37"/>
    <n v="26"/>
    <n v="116.56"/>
    <x v="7"/>
    <s v="food truc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1"/>
    <n v="26"/>
    <n v="65.97"/>
    <x v="2"/>
    <s v="faith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0"/>
    <n v="26"/>
    <n v="87.31"/>
    <x v="4"/>
    <s v="drama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6"/>
    <n v="59.04"/>
    <x v="6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2"/>
    <n v="26"/>
    <n v="93.67"/>
    <x v="5"/>
    <s v="children's book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5"/>
    <n v="26"/>
    <n v="218.33"/>
    <x v="6"/>
    <s v="people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9"/>
    <n v="26"/>
    <n v="13"/>
    <x v="1"/>
    <s v="video gam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8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3"/>
    <n v="25"/>
    <n v="89.6"/>
    <x v="0"/>
    <s v="wearabl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4"/>
    <n v="149"/>
    <n v="37.25"/>
    <x v="3"/>
    <s v="space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37"/>
    <n v="25"/>
    <n v="168.39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0"/>
    <n v="25"/>
    <n v="91.82"/>
    <x v="4"/>
    <s v="drama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6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1"/>
    <n v="25"/>
    <n v="57.73"/>
    <x v="2"/>
    <s v="faith"/>
  </r>
  <r>
    <n v="239"/>
    <s v="Filthy - Short Film"/>
    <s v="Lovers Clint and Eli convey their conflicting perspectives of guilt and remorse while in the desolate Australian bush."/>
    <n v="1000"/>
    <n v="250"/>
    <x v="2"/>
    <x v="1"/>
    <s v="AUD"/>
    <n v="1446984000"/>
    <n v="1445308730"/>
    <b v="0"/>
    <n v="5"/>
    <b v="0"/>
    <x v="30"/>
    <n v="25"/>
    <n v="50"/>
    <x v="4"/>
    <s v="drama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4"/>
    <n v="101"/>
    <n v="37.22"/>
    <x v="3"/>
    <s v="space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x v="37"/>
    <n v="24"/>
    <n v="305.77999999999997"/>
    <x v="7"/>
    <s v="food truck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5"/>
    <n v="128"/>
    <n v="37.21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7"/>
    <n v="24"/>
    <n v="109.18"/>
    <x v="2"/>
    <s v="jazz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5"/>
    <n v="125"/>
    <n v="37.14"/>
    <x v="3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7"/>
    <n v="24"/>
    <n v="34.76"/>
    <x v="2"/>
    <s v="jazz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5"/>
    <n v="33"/>
    <n v="37.14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4"/>
    <s v="GBP"/>
    <n v="1449756896"/>
    <n v="1447164896"/>
    <b v="0"/>
    <n v="72"/>
    <b v="1"/>
    <x v="15"/>
    <n v="107"/>
    <n v="37.08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5"/>
    <n v="104"/>
    <n v="36.96"/>
    <x v="3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s v="science fiction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5"/>
    <n v="105"/>
    <n v="36.86"/>
    <x v="3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5"/>
    <n v="132"/>
    <n v="36.67"/>
    <x v="3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8"/>
    <n v="23"/>
    <n v="39.229999999999997"/>
    <x v="4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37"/>
    <n v="23"/>
    <n v="56.3"/>
    <x v="7"/>
    <s v="food truc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x v="17"/>
    <n v="0"/>
    <n v="36.67"/>
    <x v="3"/>
    <s v="musica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4"/>
    <s v="GBP"/>
    <n v="1436114603"/>
    <n v="1433090603"/>
    <b v="1"/>
    <n v="113"/>
    <b v="1"/>
    <x v="15"/>
    <n v="103"/>
    <n v="36.61"/>
    <x v="3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4"/>
    <s v="GBP"/>
    <n v="1428333345"/>
    <n v="1425744945"/>
    <b v="0"/>
    <n v="7"/>
    <b v="0"/>
    <x v="38"/>
    <n v="23"/>
    <n v="16.43"/>
    <x v="0"/>
    <s v="web"/>
  </r>
  <r>
    <n v="669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x v="3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3"/>
    <n v="22"/>
    <n v="50.3"/>
    <x v="0"/>
    <s v="wearable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5"/>
    <n v="18"/>
    <n v="36.590000000000003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4"/>
    <s v="GBP"/>
    <n v="1410616600"/>
    <n v="1405432600"/>
    <b v="0"/>
    <n v="369"/>
    <b v="0"/>
    <x v="3"/>
    <n v="22"/>
    <n v="23.95"/>
    <x v="0"/>
    <s v="wearabl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4"/>
    <s v="GBP"/>
    <n v="1368792499"/>
    <n v="1366200499"/>
    <b v="0"/>
    <n v="125"/>
    <b v="0"/>
    <x v="28"/>
    <n v="22"/>
    <n v="66.52"/>
    <x v="4"/>
    <s v="anima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8"/>
    <n v="22"/>
    <n v="110.64"/>
    <x v="4"/>
    <s v="animation"/>
  </r>
  <r>
    <n v="1796"/>
    <s v="Kenema"/>
    <s v="Kenema is a stunning portrait photography book by British Photographer, Peter Dibdin, capturing community life in Kenema, Sierra Leone."/>
    <n v="19000"/>
    <n v="4190"/>
    <x v="2"/>
    <x v="4"/>
    <s v="GBP"/>
    <n v="1469356366"/>
    <n v="1464172366"/>
    <b v="1"/>
    <n v="86"/>
    <b v="0"/>
    <x v="9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2"/>
    <n v="22"/>
    <n v="35.729999999999997"/>
    <x v="5"/>
    <s v="children's book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5"/>
    <n v="104"/>
    <n v="36.5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4"/>
    <s v="GBP"/>
    <n v="1438358400"/>
    <n v="1437063121"/>
    <b v="0"/>
    <n v="139"/>
    <b v="1"/>
    <x v="15"/>
    <n v="101"/>
    <n v="36.47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x v="21"/>
    <n v="22"/>
    <n v="76"/>
    <x v="2"/>
    <s v="faith"/>
  </r>
  <r>
    <n v="2937"/>
    <s v="UCAS"/>
    <s v="UCAS is a new British musical premiering at the Edinburgh Fringe Festival 2014."/>
    <n v="1500"/>
    <n v="2000"/>
    <x v="0"/>
    <x v="4"/>
    <s v="GBP"/>
    <n v="1405249113"/>
    <n v="1402657113"/>
    <b v="0"/>
    <n v="55"/>
    <b v="1"/>
    <x v="17"/>
    <n v="133"/>
    <n v="36.36"/>
    <x v="3"/>
    <s v="musical"/>
  </r>
  <r>
    <n v="169"/>
    <s v="Family"/>
    <s v="Family is a short film about a father and son and two brothers who were separated by the Korean war and finally reunite after 60 years."/>
    <n v="2500"/>
    <n v="560"/>
    <x v="2"/>
    <x v="4"/>
    <s v="GBP"/>
    <n v="1413634059"/>
    <n v="1411042059"/>
    <b v="0"/>
    <n v="10"/>
    <b v="0"/>
    <x v="30"/>
    <n v="22"/>
    <n v="56"/>
    <x v="4"/>
    <s v="drama"/>
  </r>
  <r>
    <n v="3181"/>
    <s v="ENDURING SONG"/>
    <s v="ENDURING SONG by award-winning Bear Trap Theatre, is a sweeping historical epic about love, loss and family set in the First Crusade."/>
    <n v="500"/>
    <n v="545"/>
    <x v="0"/>
    <x v="4"/>
    <s v="GBP"/>
    <n v="1402848000"/>
    <n v="1400570787"/>
    <b v="1"/>
    <n v="15"/>
    <b v="1"/>
    <x v="15"/>
    <n v="109"/>
    <n v="36.33"/>
    <x v="3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4"/>
    <s v="GBP"/>
    <n v="1488546319"/>
    <n v="1483362319"/>
    <b v="0"/>
    <n v="5"/>
    <b v="0"/>
    <x v="27"/>
    <n v="22"/>
    <n v="24.6"/>
    <x v="2"/>
    <s v="jazz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5"/>
    <n v="125"/>
    <n v="36.08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s v="web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s v="art book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7"/>
    <n v="21"/>
    <n v="189.33"/>
    <x v="2"/>
    <s v="jazz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5"/>
    <n v="21"/>
    <n v="453.14"/>
    <x v="6"/>
    <s v="people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s v="space explorat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37"/>
    <n v="21"/>
    <n v="82.82"/>
    <x v="7"/>
    <s v="food trucks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x v="11"/>
    <n v="21"/>
    <n v="25.49"/>
    <x v="7"/>
    <s v="small batch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5"/>
    <n v="106"/>
    <n v="36.07"/>
    <x v="3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4"/>
    <s v="GBP"/>
    <n v="1414107040"/>
    <n v="1411515040"/>
    <b v="1"/>
    <n v="25"/>
    <b v="0"/>
    <x v="9"/>
    <n v="21"/>
    <n v="35.799999999999997"/>
    <x v="6"/>
    <s v="photobook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21"/>
    <n v="56.67"/>
    <x v="2"/>
    <s v="faith"/>
  </r>
  <r>
    <n v="181"/>
    <s v="Immemorial"/>
    <s v="Christina has been suffering with flash backs and some very disturbing nightmares and realises that it is more than just nightmares."/>
    <n v="3423"/>
    <n v="722"/>
    <x v="2"/>
    <x v="4"/>
    <s v="GBP"/>
    <n v="1434995295"/>
    <n v="1432403295"/>
    <b v="0"/>
    <n v="4"/>
    <b v="0"/>
    <x v="30"/>
    <n v="21"/>
    <n v="180.5"/>
    <x v="4"/>
    <s v="drama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4"/>
    <s v="GBP"/>
    <n v="1433343850"/>
    <n v="1430751850"/>
    <b v="0"/>
    <n v="56"/>
    <b v="1"/>
    <x v="15"/>
    <n v="101"/>
    <n v="36.07"/>
    <x v="3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4"/>
    <s v="GBP"/>
    <n v="1444172340"/>
    <n v="1441822828"/>
    <b v="0"/>
    <n v="52"/>
    <b v="1"/>
    <x v="15"/>
    <n v="110"/>
    <n v="35.96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4"/>
    <s v="GBP"/>
    <n v="1441995595"/>
    <n v="1439835595"/>
    <b v="0"/>
    <n v="42"/>
    <b v="1"/>
    <x v="15"/>
    <n v="101"/>
    <n v="35.950000000000003"/>
    <x v="3"/>
    <s v="play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4"/>
    <n v="21"/>
    <n v="20.5"/>
    <x v="6"/>
    <s v="plac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5"/>
    <n v="5"/>
    <n v="35.92"/>
    <x v="3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4"/>
    <s v="GBP"/>
    <n v="1462230000"/>
    <n v="1461061350"/>
    <b v="0"/>
    <n v="44"/>
    <b v="1"/>
    <x v="15"/>
    <n v="315"/>
    <n v="35.799999999999997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5"/>
    <n v="107"/>
    <n v="35.799999999999997"/>
    <x v="3"/>
    <s v="play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4"/>
    <s v="GBP"/>
    <n v="1476109970"/>
    <n v="1473517970"/>
    <b v="1"/>
    <n v="113"/>
    <b v="0"/>
    <x v="9"/>
    <n v="20"/>
    <n v="83.72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4"/>
    <s v="GBP"/>
    <n v="1409515200"/>
    <n v="1405971690"/>
    <b v="0"/>
    <n v="30"/>
    <b v="1"/>
    <x v="15"/>
    <n v="215"/>
    <n v="35.770000000000003"/>
    <x v="3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4"/>
    <s v="GBP"/>
    <n v="1466412081"/>
    <n v="1463820081"/>
    <b v="0"/>
    <n v="28"/>
    <b v="1"/>
    <x v="4"/>
    <n v="100"/>
    <n v="35.71"/>
    <x v="3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s v="wearabl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"/>
    <n v="44.94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1"/>
    <n v="20"/>
    <n v="114.82"/>
    <x v="2"/>
    <s v="faith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4"/>
    <s v="GBP"/>
    <n v="1459444656"/>
    <n v="1456856256"/>
    <b v="0"/>
    <n v="14"/>
    <b v="1"/>
    <x v="15"/>
    <n v="100"/>
    <n v="35.71"/>
    <x v="3"/>
    <s v="play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4"/>
    <s v="GBP"/>
    <n v="1407065979"/>
    <n v="1404560379"/>
    <b v="1"/>
    <n v="39"/>
    <b v="0"/>
    <x v="9"/>
    <n v="20"/>
    <n v="55.28"/>
    <x v="6"/>
    <s v="photobook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9"/>
    <n v="20"/>
    <n v="109.07"/>
    <x v="5"/>
    <s v="translations"/>
  </r>
  <r>
    <n v="1880"/>
    <s v="Sim Betting Football"/>
    <s v="Sim Betting Football is the only football (soccer) betting simulation  game."/>
    <n v="5000"/>
    <n v="1004"/>
    <x v="2"/>
    <x v="4"/>
    <s v="GBP"/>
    <n v="1459341380"/>
    <n v="1456839380"/>
    <b v="0"/>
    <n v="24"/>
    <b v="0"/>
    <x v="25"/>
    <n v="20"/>
    <n v="41.83"/>
    <x v="1"/>
    <s v="mobile games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x v="15"/>
    <n v="3"/>
    <n v="35.71"/>
    <x v="3"/>
    <s v="plays"/>
  </r>
  <r>
    <n v="3851"/>
    <s v="Waving Goodbye"/>
    <s v="A play about the horrible choices we have to make every day. Should we take a risk, or take the road most travelled?"/>
    <n v="2500"/>
    <n v="852"/>
    <x v="2"/>
    <x v="4"/>
    <s v="GBP"/>
    <n v="1437129179"/>
    <n v="1434537179"/>
    <b v="1"/>
    <n v="24"/>
    <b v="0"/>
    <x v="15"/>
    <n v="34"/>
    <n v="35.5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5"/>
    <n v="101"/>
    <n v="35.49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2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0"/>
    <n v="20"/>
    <n v="100"/>
    <x v="4"/>
    <s v="drama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5"/>
    <n v="1"/>
    <n v="35.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5"/>
    <n v="7"/>
    <n v="35.17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7"/>
    <n v="100"/>
    <n v="35.1"/>
    <x v="3"/>
    <s v="musical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8"/>
    <n v="19"/>
    <n v="55.46"/>
    <x v="4"/>
    <s v="anim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37"/>
    <n v="19"/>
    <n v="358.88"/>
    <x v="7"/>
    <s v="food truck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4"/>
    <s v="GBP"/>
    <n v="1464863118"/>
    <n v="1462443918"/>
    <b v="0"/>
    <n v="76"/>
    <b v="1"/>
    <x v="15"/>
    <n v="107"/>
    <n v="35.04"/>
    <x v="3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3"/>
    <n v="19"/>
    <n v="155.33000000000001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7"/>
    <s v="restaurant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5"/>
    <n v="140"/>
    <n v="35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2"/>
    <n v="19"/>
    <n v="47.5"/>
    <x v="5"/>
    <s v="children's book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0"/>
    <n v="18"/>
    <n v="115.99"/>
    <x v="4"/>
    <s v="drama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3"/>
    <n v="18"/>
    <n v="43.98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0"/>
    <n v="18"/>
    <n v="126.48"/>
    <x v="0"/>
    <s v="makerspac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9"/>
    <n v="18"/>
    <n v="122"/>
    <x v="1"/>
    <s v="video gam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4"/>
    <s v="GBP"/>
    <n v="1446732975"/>
    <n v="1444137375"/>
    <b v="0"/>
    <n v="21"/>
    <b v="0"/>
    <x v="15"/>
    <n v="27"/>
    <n v="35"/>
    <x v="3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7"/>
    <n v="18"/>
    <n v="52.92"/>
    <x v="2"/>
    <s v="jazz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9"/>
    <n v="18"/>
    <n v="74.209999999999994"/>
    <x v="1"/>
    <s v="video games"/>
  </r>
  <r>
    <n v="2859"/>
    <s v="Grover Theatre Company (GTC)"/>
    <s v="A theatre company that will create works to inspire young people and get everyone involved."/>
    <n v="2000"/>
    <n v="35"/>
    <x v="2"/>
    <x v="1"/>
    <s v="AUD"/>
    <n v="1444984904"/>
    <n v="1439800904"/>
    <b v="0"/>
    <n v="1"/>
    <b v="0"/>
    <x v="15"/>
    <n v="2"/>
    <n v="3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5"/>
    <n v="1"/>
    <n v="34.950000000000003"/>
    <x v="3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9"/>
    <n v="18"/>
    <n v="88.89"/>
    <x v="5"/>
    <s v="translations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7"/>
    <n v="18"/>
    <n v="58.18"/>
    <x v="2"/>
    <s v="jazz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4"/>
    <s v="GBP"/>
    <n v="1485991860"/>
    <n v="1483124208"/>
    <b v="0"/>
    <n v="115"/>
    <b v="1"/>
    <x v="15"/>
    <n v="100"/>
    <n v="34.92"/>
    <x v="3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4"/>
    <s v="GBP"/>
    <n v="1383425367"/>
    <n v="1380833367"/>
    <b v="1"/>
    <n v="67"/>
    <b v="1"/>
    <x v="15"/>
    <n v="106"/>
    <n v="34.79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4"/>
    <s v="GBP"/>
    <n v="1483707905"/>
    <n v="1481115905"/>
    <b v="0"/>
    <n v="59"/>
    <b v="1"/>
    <x v="15"/>
    <n v="103"/>
    <n v="34.75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4"/>
    <s v="GBP"/>
    <n v="1434625441"/>
    <n v="1432033441"/>
    <b v="0"/>
    <n v="45"/>
    <b v="1"/>
    <x v="15"/>
    <n v="104"/>
    <n v="34.6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5"/>
    <n v="109"/>
    <n v="34.409999999999997"/>
    <x v="3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s v="world music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8"/>
    <n v="18"/>
    <n v="28.2"/>
    <x v="4"/>
    <s v="animation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s v="web"/>
  </r>
  <r>
    <n v="3479"/>
    <s v="Civil Rogues"/>
    <s v="A new comedy about what happened to a band of foolhardy actors when the Puritans closed the theatres in the 1640s."/>
    <n v="1500"/>
    <n v="1918"/>
    <x v="0"/>
    <x v="4"/>
    <s v="GBP"/>
    <n v="1403382680"/>
    <n v="1400790680"/>
    <b v="0"/>
    <n v="56"/>
    <b v="1"/>
    <x v="15"/>
    <n v="128"/>
    <n v="34.25"/>
    <x v="3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x v="4"/>
    <n v="46"/>
    <n v="34.130000000000003"/>
    <x v="3"/>
    <s v="spac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3"/>
    <n v="17"/>
    <n v="52.41"/>
    <x v="0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3"/>
    <n v="17"/>
    <n v="110.29"/>
    <x v="0"/>
    <s v="wearable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4"/>
    <s v="GBP"/>
    <n v="1436297180"/>
    <n v="1431113180"/>
    <b v="0"/>
    <n v="5"/>
    <b v="0"/>
    <x v="15"/>
    <n v="20"/>
    <n v="34"/>
    <x v="3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5"/>
    <n v="101"/>
    <n v="33.99"/>
    <x v="3"/>
    <s v="play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5"/>
    <n v="17"/>
    <n v="101.8"/>
    <x v="6"/>
    <s v="people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4"/>
    <s v="GBP"/>
    <n v="1438875107"/>
    <n v="1436283107"/>
    <b v="0"/>
    <n v="90"/>
    <b v="1"/>
    <x v="15"/>
    <n v="102"/>
    <n v="33.94"/>
    <x v="3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4"/>
    <s v="GBP"/>
    <n v="1459368658"/>
    <n v="1454188258"/>
    <b v="0"/>
    <n v="12"/>
    <b v="0"/>
    <x v="37"/>
    <n v="17"/>
    <n v="16.829999999999998"/>
    <x v="7"/>
    <s v="food truck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x v="15"/>
    <n v="108"/>
    <n v="33.75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4"/>
    <s v="GBP"/>
    <n v="1422712986"/>
    <n v="1418824986"/>
    <b v="0"/>
    <n v="16"/>
    <b v="1"/>
    <x v="15"/>
    <n v="108"/>
    <n v="33.75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s v="wearable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5"/>
    <n v="0"/>
    <n v="33.7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5"/>
    <n v="32"/>
    <n v="33.74"/>
    <x v="3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4"/>
    <s v="GBP"/>
    <n v="1489234891"/>
    <n v="1486642891"/>
    <b v="0"/>
    <n v="72"/>
    <b v="1"/>
    <x v="15"/>
    <n v="121"/>
    <n v="33.67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5"/>
    <n v="121"/>
    <n v="33.67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0"/>
    <n v="16"/>
    <n v="76.47"/>
    <x v="4"/>
    <s v="drama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4"/>
    <s v="GBP"/>
    <n v="1431298740"/>
    <n v="1429558756"/>
    <b v="0"/>
    <n v="27"/>
    <b v="0"/>
    <x v="15"/>
    <n v="36"/>
    <n v="33.67"/>
    <x v="3"/>
    <s v="plays"/>
  </r>
  <r>
    <n v="1772"/>
    <s v="White Mountain"/>
    <s v="A photobook and a short documentary film telling the story of Holocaust in Northwestern Lithuania"/>
    <n v="5500"/>
    <n v="858"/>
    <x v="2"/>
    <x v="4"/>
    <s v="GBP"/>
    <n v="1404666836"/>
    <n v="1399482836"/>
    <b v="1"/>
    <n v="19"/>
    <b v="0"/>
    <x v="9"/>
    <n v="16"/>
    <n v="45.16"/>
    <x v="6"/>
    <s v="photobook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4"/>
    <s v="GBP"/>
    <n v="1406825159"/>
    <n v="1404233159"/>
    <b v="0"/>
    <n v="21"/>
    <b v="1"/>
    <x v="15"/>
    <n v="101"/>
    <n v="33.57"/>
    <x v="3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0"/>
    <n v="16"/>
    <n v="160"/>
    <x v="4"/>
    <s v="drama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4"/>
    <s v="GBP"/>
    <n v="1406719110"/>
    <n v="1405509510"/>
    <b v="0"/>
    <n v="45"/>
    <b v="1"/>
    <x v="15"/>
    <n v="100"/>
    <n v="33.33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5"/>
    <n v="17"/>
    <n v="33.33"/>
    <x v="3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0"/>
    <n v="16"/>
    <n v="43.5"/>
    <x v="4"/>
    <s v="drama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4"/>
    <n v="213"/>
    <n v="33.31"/>
    <x v="3"/>
    <s v="spaces"/>
  </r>
  <r>
    <n v="4069"/>
    <s v="The Pendulum Swings"/>
    <s v="'The Pendulum Swings' is a three-act dark comedy that sees Frank and Michael await their execution on Death Row."/>
    <n v="1250"/>
    <n v="430"/>
    <x v="2"/>
    <x v="4"/>
    <s v="GBP"/>
    <n v="1425124800"/>
    <n v="1421596356"/>
    <b v="0"/>
    <n v="13"/>
    <b v="0"/>
    <x v="15"/>
    <n v="34"/>
    <n v="33.08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3"/>
    <n v="15"/>
    <n v="530.69000000000005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3"/>
    <n v="15"/>
    <n v="93.9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"/>
    <n v="71.34"/>
    <x v="6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37"/>
    <n v="15"/>
    <n v="69.47"/>
    <x v="7"/>
    <s v="food truc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4"/>
    <s v="GBP"/>
    <n v="1405521075"/>
    <n v="1402929075"/>
    <b v="1"/>
    <n v="78"/>
    <b v="1"/>
    <x v="15"/>
    <n v="172"/>
    <n v="33.03"/>
    <x v="3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3"/>
    <n v="15"/>
    <n v="80.319999999999993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x v="30"/>
    <n v="15"/>
    <n v="163.85"/>
    <x v="4"/>
    <s v="drama"/>
  </r>
  <r>
    <n v="4048"/>
    <s v="Speechless"/>
    <s v="The unspoken story of growing up disabled with cerebral palsy and no speech. This inclusive company fights ignorance using dark humour."/>
    <n v="17000"/>
    <n v="3001"/>
    <x v="2"/>
    <x v="4"/>
    <s v="GBP"/>
    <n v="1460373187"/>
    <n v="1457352787"/>
    <b v="0"/>
    <n v="91"/>
    <b v="0"/>
    <x v="15"/>
    <n v="18"/>
    <n v="32.979999999999997"/>
    <x v="3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3"/>
    <n v="15"/>
    <n v="59.2"/>
    <x v="0"/>
    <s v="wearable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"/>
    <n v="63.88"/>
    <x v="6"/>
    <s v="photobook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5"/>
    <n v="105"/>
    <n v="32.97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17"/>
    <s v="EUR"/>
    <n v="1422100800"/>
    <n v="1416932133"/>
    <b v="0"/>
    <n v="4"/>
    <b v="0"/>
    <x v="15"/>
    <n v="15"/>
    <n v="32.75"/>
    <x v="3"/>
    <s v="pl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3"/>
    <n v="15"/>
    <n v="47.94"/>
    <x v="0"/>
    <s v="wearable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7"/>
    <n v="15"/>
    <n v="46.03"/>
    <x v="2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3"/>
    <n v="15"/>
    <n v="34.270000000000003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4"/>
    <s v="GBP"/>
    <n v="1405094400"/>
    <n v="1403810965"/>
    <b v="0"/>
    <n v="9"/>
    <b v="0"/>
    <x v="3"/>
    <n v="15"/>
    <n v="97.33"/>
    <x v="0"/>
    <s v="wearables"/>
  </r>
  <r>
    <n v="4018"/>
    <s v="Time Please Fringe"/>
    <s v="Funding for a production of Time Please at the Brighton Fringe 2017... and beyond."/>
    <n v="1500"/>
    <n v="130"/>
    <x v="2"/>
    <x v="4"/>
    <s v="GBP"/>
    <n v="1475877108"/>
    <n v="1473285108"/>
    <b v="0"/>
    <n v="4"/>
    <b v="0"/>
    <x v="15"/>
    <n v="9"/>
    <n v="32.5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4"/>
    <s v="GBP"/>
    <n v="1488394800"/>
    <n v="1486681708"/>
    <b v="0"/>
    <n v="14"/>
    <b v="0"/>
    <x v="15"/>
    <n v="38"/>
    <n v="32.36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5"/>
    <n v="2"/>
    <n v="32.36"/>
    <x v="3"/>
    <s v="plays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8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9"/>
    <n v="14"/>
    <n v="43.42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0"/>
    <s v="gadget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s v="art 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4"/>
    <s v="GBP"/>
    <n v="1450181400"/>
    <n v="1447429868"/>
    <b v="1"/>
    <n v="37"/>
    <b v="0"/>
    <x v="9"/>
    <n v="14"/>
    <n v="63.65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4"/>
    <n v="58.97"/>
    <x v="6"/>
    <s v="photobooks"/>
  </r>
  <r>
    <n v="1285"/>
    <s v="We just keep going"/>
    <s v="The world premiere of hysterically funny and heartbreaking story about family, unconditional love and facing the unfaceable"/>
    <n v="2000"/>
    <n v="2033"/>
    <x v="0"/>
    <x v="4"/>
    <s v="GBP"/>
    <n v="1434808775"/>
    <n v="1433512775"/>
    <b v="0"/>
    <n v="63"/>
    <b v="1"/>
    <x v="15"/>
    <n v="102"/>
    <n v="32.270000000000003"/>
    <x v="3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s v="world music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x v="25"/>
    <n v="14"/>
    <n v="110.62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2"/>
    <n v="14"/>
    <n v="29.47"/>
    <x v="5"/>
    <s v="children's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7"/>
    <s v="EUR"/>
    <n v="1424421253"/>
    <n v="1421829253"/>
    <b v="1"/>
    <n v="10"/>
    <b v="0"/>
    <x v="9"/>
    <n v="14"/>
    <n v="65.099999999999994"/>
    <x v="6"/>
    <s v="photo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2"/>
    <n v="14"/>
    <n v="43.85"/>
    <x v="5"/>
    <s v="children's books"/>
  </r>
  <r>
    <n v="431"/>
    <s v="Bump in the road short stop motion animation"/>
    <s v="A short stop motion animated film of a man on his way home when strange goings on start to happen on his journey."/>
    <n v="3000"/>
    <n v="415"/>
    <x v="2"/>
    <x v="4"/>
    <s v="GBP"/>
    <n v="1467752083"/>
    <n v="1465160083"/>
    <b v="0"/>
    <n v="8"/>
    <b v="0"/>
    <x v="28"/>
    <n v="14"/>
    <n v="51.88"/>
    <x v="4"/>
    <s v="animation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7"/>
    <s v="EUR"/>
    <n v="1492372800"/>
    <n v="1488823488"/>
    <b v="0"/>
    <n v="8"/>
    <b v="0"/>
    <x v="15"/>
    <n v="52"/>
    <n v="32.25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4"/>
    <s v="GBP"/>
    <n v="1404641289"/>
    <n v="1402049289"/>
    <b v="0"/>
    <n v="67"/>
    <b v="1"/>
    <x v="15"/>
    <n v="107"/>
    <n v="31.97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4"/>
    <s v="GBP"/>
    <n v="1403258049"/>
    <n v="1400666049"/>
    <b v="1"/>
    <n v="45"/>
    <b v="1"/>
    <x v="15"/>
    <n v="120"/>
    <n v="31.93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s v="science fiction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5"/>
    <n v="112"/>
    <n v="31.62"/>
    <x v="3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x v="29"/>
    <n v="14"/>
    <n v="10.56"/>
    <x v="1"/>
    <s v="video gam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3"/>
    <n v="13"/>
    <n v="69.41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17"/>
    <s v="EUR"/>
    <n v="1403507050"/>
    <n v="1400051050"/>
    <b v="0"/>
    <n v="41"/>
    <b v="0"/>
    <x v="3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4"/>
    <s v="GBP"/>
    <n v="1452384000"/>
    <n v="1447698300"/>
    <b v="0"/>
    <n v="23"/>
    <b v="0"/>
    <x v="3"/>
    <n v="13"/>
    <n v="110.87"/>
    <x v="0"/>
    <s v="wearable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5"/>
    <n v="100"/>
    <n v="31.58"/>
    <x v="3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4"/>
    <s v="GBP"/>
    <n v="1467531536"/>
    <n v="1464939536"/>
    <b v="0"/>
    <n v="23"/>
    <b v="0"/>
    <x v="9"/>
    <n v="13"/>
    <n v="37.61"/>
    <x v="6"/>
    <s v="photobook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5"/>
    <n v="120"/>
    <n v="31.5"/>
    <x v="3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s v="art books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x v="35"/>
    <n v="13"/>
    <n v="25"/>
    <x v="6"/>
    <s v="peopl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s v="science fiction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5"/>
    <n v="100"/>
    <n v="31.38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5"/>
    <n v="100"/>
    <n v="31.25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0"/>
    <n v="13"/>
    <n v="65"/>
    <x v="4"/>
    <s v="drama"/>
  </r>
  <r>
    <n v="2138"/>
    <s v="Tales Of Tameria - Dawning Light"/>
    <s v="A game with a mixture of a few genres from RPG, Simulation and to adventure elements."/>
    <n v="1000"/>
    <n v="128"/>
    <x v="2"/>
    <x v="4"/>
    <s v="GBP"/>
    <n v="1383959939"/>
    <n v="1381364339"/>
    <b v="0"/>
    <n v="12"/>
    <b v="0"/>
    <x v="29"/>
    <n v="13"/>
    <n v="10.67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4"/>
    <s v="GBP"/>
    <n v="1463050034"/>
    <n v="1460458034"/>
    <b v="0"/>
    <n v="7"/>
    <b v="0"/>
    <x v="34"/>
    <n v="13"/>
    <n v="14.43"/>
    <x v="6"/>
    <s v="nature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4"/>
    <s v="GBP"/>
    <n v="1460313672"/>
    <n v="1457725272"/>
    <b v="0"/>
    <n v="2"/>
    <b v="0"/>
    <x v="29"/>
    <n v="13"/>
    <n v="12.5"/>
    <x v="1"/>
    <s v="video game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4"/>
    <s v="GBP"/>
    <n v="1356004725"/>
    <n v="1353412725"/>
    <b v="1"/>
    <n v="302"/>
    <b v="1"/>
    <x v="15"/>
    <n v="189"/>
    <n v="31.21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4"/>
    <s v="GBP"/>
    <n v="1471428340"/>
    <n v="1469009140"/>
    <b v="0"/>
    <n v="83"/>
    <b v="1"/>
    <x v="15"/>
    <n v="128"/>
    <n v="30.95"/>
    <x v="3"/>
    <s v="plays"/>
  </r>
  <r>
    <n v="217"/>
    <s v="Bitch"/>
    <s v="A roadmovie by paw"/>
    <n v="100000"/>
    <n v="11943"/>
    <x v="2"/>
    <x v="9"/>
    <s v="SEK"/>
    <n v="1419780149"/>
    <n v="1417101749"/>
    <b v="0"/>
    <n v="38"/>
    <b v="0"/>
    <x v="30"/>
    <n v="12"/>
    <n v="314.29000000000002"/>
    <x v="4"/>
    <s v="drama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4"/>
    <s v="GBP"/>
    <n v="1436772944"/>
    <n v="1434180944"/>
    <b v="0"/>
    <n v="112"/>
    <b v="1"/>
    <x v="15"/>
    <n v="116"/>
    <n v="30.94"/>
    <x v="3"/>
    <s v="plays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8"/>
    <n v="12"/>
    <n v="38.479999999999997"/>
    <x v="4"/>
    <s v="anim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37"/>
    <n v="12"/>
    <n v="69.12"/>
    <x v="7"/>
    <s v="food truck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3"/>
    <n v="12"/>
    <n v="72.59"/>
    <x v="0"/>
    <s v="wearable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37"/>
    <n v="12"/>
    <n v="96.05"/>
    <x v="7"/>
    <s v="food truc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1"/>
    <n v="12"/>
    <n v="61.09"/>
    <x v="2"/>
    <s v="faith"/>
  </r>
  <r>
    <n v="3709"/>
    <s v="The Ruby Darlings Show"/>
    <s v="The filthily talented Ruby and Darling, take you on a raunch-tastic musical discovery of life with a vagina. #sayno"/>
    <n v="1000"/>
    <n v="1082.5"/>
    <x v="0"/>
    <x v="4"/>
    <s v="GBP"/>
    <n v="1403715546"/>
    <n v="1401123546"/>
    <b v="0"/>
    <n v="35"/>
    <b v="1"/>
    <x v="15"/>
    <n v="108"/>
    <n v="30.93"/>
    <x v="3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s v="web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7"/>
    <n v="12"/>
    <n v="346.67"/>
    <x v="2"/>
    <s v="jazz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5"/>
    <n v="139"/>
    <n v="30.78"/>
    <x v="3"/>
    <s v="plays"/>
  </r>
  <r>
    <n v="948"/>
    <s v="Led Shirt - WiFi Controlled"/>
    <s v="T-Shirt with Led panel controlled by Android app over WiFi. _x000a_Multiple shirts, games, text, video effects support,"/>
    <n v="4000"/>
    <n v="480"/>
    <x v="2"/>
    <x v="17"/>
    <s v="EUR"/>
    <n v="1457812364"/>
    <n v="1455220364"/>
    <b v="0"/>
    <n v="8"/>
    <b v="0"/>
    <x v="3"/>
    <n v="12"/>
    <n v="60"/>
    <x v="0"/>
    <s v="wearable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5"/>
    <n v="100"/>
    <n v="30.77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4"/>
    <s v="GBP"/>
    <n v="1448922600"/>
    <n v="1446352529"/>
    <b v="0"/>
    <n v="14"/>
    <b v="1"/>
    <x v="15"/>
    <n v="129"/>
    <n v="30.71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5"/>
    <n v="7"/>
    <n v="30.7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4"/>
    <s v="GBP"/>
    <n v="1455390126"/>
    <n v="1452798126"/>
    <b v="0"/>
    <n v="15"/>
    <b v="1"/>
    <x v="15"/>
    <n v="184"/>
    <n v="30.67"/>
    <x v="3"/>
    <s v="play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9"/>
    <n v="12"/>
    <n v="19.670000000000002"/>
    <x v="1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"/>
    <s v="AUD"/>
    <n v="1476095783"/>
    <n v="1474886183"/>
    <b v="0"/>
    <n v="6"/>
    <b v="0"/>
    <x v="32"/>
    <n v="12"/>
    <n v="39"/>
    <x v="5"/>
    <s v="children's books"/>
  </r>
  <r>
    <n v="2832"/>
    <s v="Secret Diaries"/>
    <s v="Charting the big stuff in life from dance routines to coming out; exploring homophobia, family, friendship &amp; finding your own voice."/>
    <n v="2500"/>
    <n v="2867.99"/>
    <x v="0"/>
    <x v="4"/>
    <s v="GBP"/>
    <n v="1416780000"/>
    <n v="1414342894"/>
    <b v="0"/>
    <n v="95"/>
    <b v="1"/>
    <x v="15"/>
    <n v="115"/>
    <n v="30.19"/>
    <x v="3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s v="world music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s v="space explora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37"/>
    <n v="11"/>
    <n v="72.760000000000005"/>
    <x v="7"/>
    <s v="food truc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4"/>
    <s v="GBP"/>
    <n v="1406760101"/>
    <n v="1404168101"/>
    <b v="0"/>
    <n v="72"/>
    <b v="1"/>
    <x v="15"/>
    <n v="109"/>
    <n v="30.15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7"/>
    <n v="3"/>
    <n v="30.13"/>
    <x v="3"/>
    <s v="musica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0"/>
    <n v="11"/>
    <n v="33.76"/>
    <x v="0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4"/>
    <s v="GBP"/>
    <n v="1445431533"/>
    <n v="1442839533"/>
    <b v="0"/>
    <n v="27"/>
    <b v="0"/>
    <x v="38"/>
    <n v="11"/>
    <n v="97.41"/>
    <x v="0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"/>
    <s v="AUD"/>
    <n v="1415481203"/>
    <n v="1412885603"/>
    <b v="1"/>
    <n v="23"/>
    <b v="0"/>
    <x v="5"/>
    <n v="11"/>
    <n v="91.3"/>
    <x v="0"/>
    <s v="space exploration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4"/>
    <n v="15"/>
    <n v="30.12"/>
    <x v="3"/>
    <s v="spac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7"/>
    <n v="11"/>
    <n v="56.25"/>
    <x v="2"/>
    <s v="jazz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s v="science fiction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4"/>
    <s v="GBP"/>
    <n v="1428256277"/>
    <n v="1425235877"/>
    <b v="0"/>
    <n v="15"/>
    <b v="1"/>
    <x v="15"/>
    <n v="113"/>
    <n v="30"/>
    <x v="3"/>
    <s v="play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11"/>
    <n v="52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"/>
    <n v="55.39"/>
    <x v="6"/>
    <s v="photobook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3"/>
    <n v="11"/>
    <n v="51.82"/>
    <x v="0"/>
    <s v="wearable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7"/>
    <n v="100"/>
    <n v="30"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5"/>
    <n v="5"/>
    <n v="30"/>
    <x v="3"/>
    <s v="play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"/>
    <n v="69.13"/>
    <x v="6"/>
    <s v="photo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6"/>
    <s v="EUR"/>
    <n v="1483535180"/>
    <n v="1480943180"/>
    <b v="0"/>
    <n v="1"/>
    <b v="0"/>
    <x v="15"/>
    <n v="5"/>
    <n v="30"/>
    <x v="3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2"/>
    <n v="11"/>
    <n v="39.29"/>
    <x v="5"/>
    <s v="children's boo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37"/>
    <n v="11"/>
    <n v="48.18"/>
    <x v="7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4"/>
    <s v="GBP"/>
    <n v="1453075200"/>
    <n v="1450628773"/>
    <b v="0"/>
    <n v="3"/>
    <b v="0"/>
    <x v="15"/>
    <n v="2"/>
    <n v="30"/>
    <x v="3"/>
    <s v="plays"/>
  </r>
  <r>
    <n v="2854"/>
    <s v="Ultimate Political Selfie!"/>
    <s v="Almost Random Theatre's play about a candidate - with no policies - who is seeking election in May 2015"/>
    <n v="1000"/>
    <n v="417"/>
    <x v="2"/>
    <x v="4"/>
    <s v="GBP"/>
    <n v="1431018719"/>
    <n v="1429290719"/>
    <b v="0"/>
    <n v="14"/>
    <b v="0"/>
    <x v="15"/>
    <n v="42"/>
    <n v="29.79"/>
    <x v="3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x v="9"/>
    <n v="11"/>
    <n v="42.22"/>
    <x v="6"/>
    <s v="photobooks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7"/>
    <n v="11"/>
    <n v="21.8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s v="web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9"/>
    <n v="11"/>
    <n v="45"/>
    <x v="1"/>
    <s v="video game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5"/>
    <n v="202"/>
    <n v="29.71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4"/>
    <s v="GBP"/>
    <n v="1438467894"/>
    <n v="1436307894"/>
    <b v="0"/>
    <n v="30"/>
    <b v="1"/>
    <x v="15"/>
    <n v="119"/>
    <n v="29.67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s v="art books"/>
  </r>
  <r>
    <n v="3608"/>
    <s v="Petrification"/>
    <s v="Help us get the show on the road! Petrification is a new play about home, memory and identity and we need your help to tour."/>
    <n v="800"/>
    <n v="800"/>
    <x v="0"/>
    <x v="4"/>
    <s v="GBP"/>
    <n v="1466172000"/>
    <n v="1463418090"/>
    <b v="0"/>
    <n v="27"/>
    <b v="1"/>
    <x v="15"/>
    <n v="100"/>
    <n v="29.63"/>
    <x v="3"/>
    <s v="plays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11"/>
    <n v="55"/>
    <x v="2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"/>
    <s v="AUD"/>
    <n v="1468658866"/>
    <n v="1464943666"/>
    <b v="0"/>
    <n v="2"/>
    <b v="0"/>
    <x v="32"/>
    <n v="11"/>
    <n v="52.5"/>
    <x v="5"/>
    <s v="children's book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4"/>
    <s v="GBP"/>
    <n v="1434459554"/>
    <n v="1431867554"/>
    <b v="0"/>
    <n v="24"/>
    <b v="1"/>
    <x v="15"/>
    <n v="118"/>
    <n v="29.58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x v="39"/>
    <n v="10"/>
    <n v="744.55"/>
    <x v="5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s v="science fic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5"/>
    <s v="EUR"/>
    <n v="1477731463"/>
    <n v="1474275463"/>
    <b v="0"/>
    <n v="28"/>
    <b v="0"/>
    <x v="3"/>
    <n v="10"/>
    <n v="178.93"/>
    <x v="0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s v="wearable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2"/>
    <n v="10"/>
    <n v="63.1"/>
    <x v="5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8"/>
    <n v="10"/>
    <n v="73.459999999999994"/>
    <x v="4"/>
    <s v="animation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x v="40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2"/>
    <n v="10"/>
    <n v="31.76"/>
    <x v="5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5"/>
    <n v="7"/>
    <n v="29.56"/>
    <x v="3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3"/>
    <n v="10"/>
    <n v="44.69"/>
    <x v="0"/>
    <s v="wearable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8"/>
    <n v="10"/>
    <n v="71.25"/>
    <x v="4"/>
    <s v="animation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10"/>
    <n v="62.22"/>
    <x v="2"/>
    <s v="faith"/>
  </r>
  <r>
    <n v="3409"/>
    <s v="Who Said Theatre Presents: The Calm"/>
    <s v="Exciting and visceral new-writing that challenges the way we view the fine line between war and terror..."/>
    <n v="500"/>
    <n v="618"/>
    <x v="0"/>
    <x v="4"/>
    <s v="GBP"/>
    <n v="1469998680"/>
    <n v="1466710358"/>
    <b v="0"/>
    <n v="21"/>
    <b v="1"/>
    <x v="15"/>
    <n v="124"/>
    <n v="29.43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10"/>
    <n v="54.11"/>
    <x v="2"/>
    <s v="faith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9"/>
    <n v="10"/>
    <n v="21.73"/>
    <x v="1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5"/>
    <n v="10"/>
    <n v="32.82"/>
    <x v="1"/>
    <s v="mobile gam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3"/>
    <n v="10"/>
    <n v="24.08"/>
    <x v="0"/>
    <s v="wearable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4"/>
    <s v="GBP"/>
    <n v="1487365200"/>
    <n v="1483734100"/>
    <b v="0"/>
    <n v="8"/>
    <b v="0"/>
    <x v="30"/>
    <n v="10"/>
    <n v="32.75"/>
    <x v="4"/>
    <s v="drama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37"/>
    <n v="10"/>
    <n v="42"/>
    <x v="7"/>
    <s v="food truck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4"/>
    <s v="GBP"/>
    <n v="1454412584"/>
    <n v="1452598184"/>
    <b v="0"/>
    <n v="17"/>
    <b v="1"/>
    <x v="15"/>
    <n v="100"/>
    <n v="29.41"/>
    <x v="3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2"/>
    <s v="indie rock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9"/>
    <n v="10"/>
    <n v="23"/>
    <x v="1"/>
    <s v="video game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5"/>
    <n v="9"/>
    <n v="29.41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4"/>
    <s v="GBP"/>
    <n v="1464801169"/>
    <n v="1462209169"/>
    <b v="0"/>
    <n v="130"/>
    <b v="1"/>
    <x v="15"/>
    <n v="109"/>
    <n v="29.26"/>
    <x v="3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9"/>
    <n v="10"/>
    <n v="10"/>
    <x v="1"/>
    <s v="video game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5"/>
    <n v="17"/>
    <n v="29.24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4"/>
    <s v="GBP"/>
    <n v="1412706375"/>
    <n v="1410114375"/>
    <b v="1"/>
    <n v="18"/>
    <b v="1"/>
    <x v="15"/>
    <n v="175"/>
    <n v="29.17"/>
    <x v="3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9"/>
    <n v="9"/>
    <n v="65.67"/>
    <x v="1"/>
    <s v="video game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x v="38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2"/>
    <s v="indie rock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8"/>
    <n v="9"/>
    <n v="170.55"/>
    <x v="4"/>
    <s v="animation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5"/>
    <n v="16"/>
    <n v="29.17"/>
    <x v="3"/>
    <s v="play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9"/>
    <n v="9"/>
    <n v="18.579999999999998"/>
    <x v="1"/>
    <s v="video game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4"/>
    <s v="GBP"/>
    <n v="1464872848"/>
    <n v="1462280848"/>
    <b v="0"/>
    <n v="11"/>
    <b v="0"/>
    <x v="15"/>
    <n v="32"/>
    <n v="29.09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4"/>
    <s v="GBP"/>
    <n v="1431115500"/>
    <n v="1428733511"/>
    <b v="0"/>
    <n v="58"/>
    <b v="1"/>
    <x v="15"/>
    <n v="211"/>
    <n v="29.07"/>
    <x v="3"/>
    <s v="plays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x v="15"/>
    <n v="128"/>
    <n v="29.05"/>
    <x v="3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3"/>
    <n v="9"/>
    <n v="41.75"/>
    <x v="0"/>
    <s v="wearables"/>
  </r>
  <r>
    <n v="3394"/>
    <s v="Buffer: Edinburgh Fringe 2014"/>
    <s v="Ambitious, Edinburgh-based company, Thrive Theatre, are bringing their brand new comedy BUFFER to the 2014 Edinburgh Fringe!"/>
    <n v="550"/>
    <n v="783"/>
    <x v="0"/>
    <x v="4"/>
    <s v="GBP"/>
    <n v="1406470645"/>
    <n v="1403878645"/>
    <b v="0"/>
    <n v="27"/>
    <b v="1"/>
    <x v="15"/>
    <n v="142"/>
    <n v="29"/>
    <x v="3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37"/>
    <n v="9"/>
    <n v="44.17"/>
    <x v="7"/>
    <s v="food trucks"/>
  </r>
  <r>
    <n v="3607"/>
    <s v="E15 at The Pleasance and CPT"/>
    <s v="'E15' is a verbatim project that looks at the story of the Focus E15 Campaign"/>
    <n v="550"/>
    <n v="580"/>
    <x v="0"/>
    <x v="4"/>
    <s v="GBP"/>
    <n v="1450137600"/>
    <n v="1448924882"/>
    <b v="0"/>
    <n v="20"/>
    <b v="1"/>
    <x v="15"/>
    <n v="105"/>
    <n v="29"/>
    <x v="3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6"/>
    <n v="9"/>
    <n v="40.450000000000003"/>
    <x v="5"/>
    <s v="fiction"/>
  </r>
  <r>
    <n v="3789"/>
    <s v="Austen a New Musical Play"/>
    <s v="This fabulous new play explores the little known love life of England's most famous romantic novelist, Jane Austen."/>
    <n v="3550"/>
    <n v="116"/>
    <x v="2"/>
    <x v="4"/>
    <s v="GBP"/>
    <n v="1434395418"/>
    <n v="1431630618"/>
    <b v="0"/>
    <n v="4"/>
    <b v="0"/>
    <x v="17"/>
    <n v="3"/>
    <n v="29"/>
    <x v="3"/>
    <s v="musical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x v="21"/>
    <n v="9"/>
    <n v="35"/>
    <x v="2"/>
    <s v="faith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5"/>
    <n v="0"/>
    <n v="29"/>
    <x v="3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4"/>
    <n v="9"/>
    <n v="31"/>
    <x v="6"/>
    <s v="place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5"/>
    <n v="130"/>
    <n v="28.89"/>
    <x v="3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4"/>
    <n v="9"/>
    <n v="60"/>
    <x v="6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0"/>
    <s v="gadge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4"/>
    <s v="GBP"/>
    <n v="1411510135"/>
    <n v="1408918135"/>
    <b v="0"/>
    <n v="35"/>
    <b v="1"/>
    <x v="15"/>
    <n v="100"/>
    <n v="28.57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x v="3"/>
    <n v="8"/>
    <n v="292.08"/>
    <x v="0"/>
    <s v="wearabl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8"/>
    <n v="115.71"/>
    <x v="2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0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2"/>
    <n v="8"/>
    <n v="45.97"/>
    <x v="5"/>
    <s v="children's books"/>
  </r>
  <r>
    <n v="3420"/>
    <s v="Rounds. Set design campaign."/>
    <s v="A powerful and urgent tale of the first line of defence for the NHS. Based on true stories from junior doctors."/>
    <n v="700"/>
    <n v="966"/>
    <x v="0"/>
    <x v="4"/>
    <s v="GBP"/>
    <n v="1455408000"/>
    <n v="1454638202"/>
    <b v="0"/>
    <n v="34"/>
    <b v="1"/>
    <x v="15"/>
    <n v="138"/>
    <n v="28.41"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5"/>
    <n v="8"/>
    <n v="90.94"/>
    <x v="1"/>
    <s v="mobile games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x v="29"/>
    <n v="8"/>
    <n v="23.96"/>
    <x v="1"/>
    <s v="video gam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3"/>
    <n v="8"/>
    <n v="31.17"/>
    <x v="0"/>
    <s v="wearables"/>
  </r>
  <r>
    <n v="458"/>
    <s v="DE_dust2: Hacker's Wrath"/>
    <s v="An animated parody of the game, Counter-Strike. The sequel to the very popular Counter-Strike: DE_dust2. Hacker is back!"/>
    <n v="10000"/>
    <n v="821"/>
    <x v="2"/>
    <x v="4"/>
    <s v="GBP"/>
    <n v="1368550060"/>
    <n v="1365958060"/>
    <b v="0"/>
    <n v="49"/>
    <b v="0"/>
    <x v="28"/>
    <n v="8"/>
    <n v="16.760000000000002"/>
    <x v="4"/>
    <s v="animation"/>
  </r>
  <r>
    <n v="3161"/>
    <s v="Faustus"/>
    <s v="Iâ€™ll Be Right Back presents a story of murder and corruption. Faustus is a modern re-imagining of Christopher Marloweâ€™s classic tale."/>
    <n v="2000"/>
    <n v="2102"/>
    <x v="0"/>
    <x v="4"/>
    <s v="GBP"/>
    <n v="1413377522"/>
    <n v="1410785522"/>
    <b v="1"/>
    <n v="74"/>
    <b v="1"/>
    <x v="15"/>
    <n v="105"/>
    <n v="28.41"/>
    <x v="3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x v="39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9"/>
    <n v="8"/>
    <n v="80.599999999999994"/>
    <x v="5"/>
    <s v="translation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s v="science 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8"/>
    <n v="50"/>
    <x v="2"/>
    <s v="faith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4"/>
    <s v="GBP"/>
    <n v="1456876740"/>
    <n v="1455063886"/>
    <b v="0"/>
    <n v="17"/>
    <b v="1"/>
    <x v="15"/>
    <n v="138"/>
    <n v="28.32"/>
    <x v="3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6"/>
    <n v="8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x v="29"/>
    <n v="8"/>
    <n v="10.38"/>
    <x v="1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1"/>
    <n v="8"/>
    <n v="11.43"/>
    <x v="7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x v="35"/>
    <n v="8"/>
    <n v="26"/>
    <x v="6"/>
    <s v="people"/>
  </r>
  <r>
    <n v="3378"/>
    <s v="Rose of June"/>
    <s v="'Can you ever find acceptance in death?' _x000a_Rose of June is a piece of theatre exploring the stages of grief. Unity Theatre - September"/>
    <n v="550"/>
    <n v="592"/>
    <x v="0"/>
    <x v="4"/>
    <s v="GBP"/>
    <n v="1409490480"/>
    <n v="1407400306"/>
    <b v="0"/>
    <n v="21"/>
    <b v="1"/>
    <x v="15"/>
    <n v="108"/>
    <n v="28.19"/>
    <x v="3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9"/>
    <n v="8"/>
    <n v="9"/>
    <x v="1"/>
    <s v="video games"/>
  </r>
  <r>
    <n v="3336"/>
    <s v="WILDE TALES"/>
    <s v="A theatrical adaptation of Oscar Wilde's short stories, presented by Suitcase Civilians at The Space, April 5-10 2016."/>
    <n v="250"/>
    <n v="250"/>
    <x v="0"/>
    <x v="4"/>
    <s v="GBP"/>
    <n v="1459845246"/>
    <n v="1457429646"/>
    <b v="0"/>
    <n v="9"/>
    <b v="1"/>
    <x v="15"/>
    <n v="100"/>
    <n v="27.78"/>
    <x v="3"/>
    <s v="play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3"/>
    <n v="7"/>
    <n v="177.39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9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37"/>
    <n v="7"/>
    <n v="115.53"/>
    <x v="7"/>
    <s v="food truck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s v="wearables"/>
  </r>
  <r>
    <n v="1294"/>
    <s v="HELMER'S LOO"/>
    <s v="We have an award-winning Danish play, now we just need a bathroom set to perform it in. Spend a penny to help us build the set!"/>
    <n v="500"/>
    <n v="610"/>
    <x v="0"/>
    <x v="4"/>
    <s v="GBP"/>
    <n v="1445252400"/>
    <n v="1443696797"/>
    <b v="0"/>
    <n v="22"/>
    <b v="1"/>
    <x v="15"/>
    <n v="122"/>
    <n v="27.73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4"/>
    <s v="GBP"/>
    <n v="1471130956"/>
    <n v="1465946956"/>
    <b v="0"/>
    <n v="14"/>
    <b v="1"/>
    <x v="15"/>
    <n v="128"/>
    <n v="27.5"/>
    <x v="3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7"/>
    <n v="7"/>
    <n v="82.58"/>
    <x v="2"/>
    <s v="jazz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9"/>
    <n v="7"/>
    <n v="81.95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7"/>
    <n v="213.38"/>
    <x v="6"/>
    <s v="photobook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4"/>
    <s v="GBP"/>
    <n v="1482397263"/>
    <n v="1479805263"/>
    <b v="0"/>
    <n v="201"/>
    <b v="0"/>
    <x v="3"/>
    <n v="7"/>
    <n v="6.5"/>
    <x v="0"/>
    <s v="wearable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s v="world music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5"/>
    <s v="EUR"/>
    <n v="1481367600"/>
    <n v="1477839675"/>
    <b v="0"/>
    <n v="10"/>
    <b v="0"/>
    <x v="39"/>
    <n v="7"/>
    <n v="80.5"/>
    <x v="5"/>
    <s v="translation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8"/>
    <n v="7"/>
    <n v="47.88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3"/>
    <n v="7"/>
    <n v="80.67"/>
    <x v="0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7"/>
    <n v="216.67"/>
    <x v="2"/>
    <s v="faith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9"/>
    <n v="7"/>
    <n v="44.5"/>
    <x v="5"/>
    <s v="translations"/>
  </r>
  <r>
    <n v="3826"/>
    <s v="DAY OF THE DOG by Blue Sparrow Theatre Company"/>
    <s v="This is the story about the Westons. One family who live with mental illness on a daily basis."/>
    <n v="600"/>
    <n v="715"/>
    <x v="0"/>
    <x v="4"/>
    <s v="GBP"/>
    <n v="1430993394"/>
    <n v="1428401394"/>
    <b v="0"/>
    <n v="26"/>
    <b v="1"/>
    <x v="15"/>
    <n v="119"/>
    <n v="27.5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4"/>
    <n v="7"/>
    <n v="40.78"/>
    <x v="6"/>
    <s v="plac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5"/>
    <n v="17"/>
    <n v="27.5"/>
    <x v="3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4"/>
    <s v="GBP"/>
    <n v="1414623471"/>
    <n v="1411513071"/>
    <b v="1"/>
    <n v="4"/>
    <b v="0"/>
    <x v="9"/>
    <n v="7"/>
    <n v="83.75"/>
    <x v="6"/>
    <s v="photoboo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37"/>
    <n v="7"/>
    <n v="108.33"/>
    <x v="7"/>
    <s v="food truck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5"/>
    <n v="2"/>
    <n v="27.5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5"/>
    <n v="3"/>
    <n v="27.3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5"/>
    <n v="114"/>
    <n v="27.14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4"/>
    <s v="GBP"/>
    <n v="1424556325"/>
    <n v="1421964325"/>
    <b v="0"/>
    <n v="46"/>
    <b v="1"/>
    <x v="15"/>
    <n v="104"/>
    <n v="27.07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8"/>
    <n v="7"/>
    <n v="40.78"/>
    <x v="4"/>
    <s v="anima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x v="39"/>
    <n v="7"/>
    <n v="30"/>
    <x v="5"/>
    <s v="translations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5"/>
    <n v="7"/>
    <n v="46.67"/>
    <x v="6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4"/>
    <s v="GBP"/>
    <n v="1395007200"/>
    <n v="1392021502"/>
    <b v="0"/>
    <n v="7"/>
    <b v="0"/>
    <x v="27"/>
    <n v="7"/>
    <n v="18.71"/>
    <x v="2"/>
    <s v="jazz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4"/>
    <s v="GBP"/>
    <n v="1447451756"/>
    <n v="1444856156"/>
    <b v="0"/>
    <n v="6"/>
    <b v="0"/>
    <x v="39"/>
    <n v="7"/>
    <n v="12"/>
    <x v="5"/>
    <s v="translation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3"/>
    <n v="6"/>
    <n v="182.62"/>
    <x v="0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8"/>
    <s v="DKK"/>
    <n v="1469109600"/>
    <n v="1464586746"/>
    <b v="0"/>
    <n v="19"/>
    <b v="0"/>
    <x v="3"/>
    <n v="6"/>
    <n v="603.53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9"/>
    <n v="6"/>
    <n v="113.57"/>
    <x v="1"/>
    <s v="video game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37"/>
    <n v="6"/>
    <n v="89.21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"/>
    <s v="AUD"/>
    <n v="1406593780"/>
    <n v="1404174580"/>
    <b v="1"/>
    <n v="60"/>
    <b v="0"/>
    <x v="20"/>
    <n v="6"/>
    <n v="41.58"/>
    <x v="0"/>
    <s v="makerspaces"/>
  </r>
  <r>
    <n v="185"/>
    <s v="BLANK Short Movie"/>
    <s v="Love has no boundaries!"/>
    <n v="40000"/>
    <n v="2200"/>
    <x v="2"/>
    <x v="12"/>
    <s v="NOK"/>
    <n v="1471557139"/>
    <n v="1468965139"/>
    <b v="0"/>
    <n v="10"/>
    <b v="0"/>
    <x v="30"/>
    <n v="6"/>
    <n v="220"/>
    <x v="4"/>
    <s v="dram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x v="3"/>
    <n v="6"/>
    <n v="82.09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"/>
    <n v="98.79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8"/>
    <n v="6"/>
    <n v="87.14"/>
    <x v="4"/>
    <s v="anima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4"/>
    <s v="GBP"/>
    <n v="1409337611"/>
    <n v="1407177611"/>
    <b v="0"/>
    <n v="26"/>
    <b v="0"/>
    <x v="30"/>
    <n v="6"/>
    <n v="49.88"/>
    <x v="4"/>
    <s v="drama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5"/>
    <n v="5"/>
    <n v="27"/>
    <x v="3"/>
    <s v="play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37"/>
    <n v="6"/>
    <n v="34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37"/>
    <n v="6"/>
    <n v="60.7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37"/>
    <n v="6"/>
    <n v="46.63"/>
    <x v="7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3"/>
    <n v="6"/>
    <n v="119.57"/>
    <x v="0"/>
    <s v="wearables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8"/>
    <n v="6"/>
    <n v="52"/>
    <x v="4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x v="29"/>
    <n v="6"/>
    <n v="50.08"/>
    <x v="1"/>
    <s v="video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7"/>
    <n v="6"/>
    <n v="41.67"/>
    <x v="2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x v="25"/>
    <n v="6"/>
    <n v="45"/>
    <x v="1"/>
    <s v="mobile gam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6"/>
    <n v="28.13"/>
    <x v="2"/>
    <s v="faith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5"/>
    <n v="11"/>
    <n v="26.75"/>
    <x v="3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7"/>
    <n v="6"/>
    <n v="60"/>
    <x v="2"/>
    <s v="jazz"/>
  </r>
  <r>
    <n v="3295"/>
    <s v="The Divine Comedy Show"/>
    <s v="A comedic drama about The Devil and his quest to take a bride and to Hell with the consequences, no matter what they may be."/>
    <n v="700"/>
    <n v="720.01"/>
    <x v="0"/>
    <x v="4"/>
    <s v="GBP"/>
    <n v="1474886229"/>
    <n v="1472294229"/>
    <b v="0"/>
    <n v="27"/>
    <b v="1"/>
    <x v="15"/>
    <n v="103"/>
    <n v="26.67"/>
    <x v="3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4"/>
    <s v="GBP"/>
    <n v="1466323917"/>
    <n v="1463731917"/>
    <b v="0"/>
    <n v="7"/>
    <b v="0"/>
    <x v="37"/>
    <n v="6"/>
    <n v="12.14"/>
    <x v="7"/>
    <s v="food trucks"/>
  </r>
  <r>
    <n v="2861"/>
    <s v="Julius Caesar"/>
    <s v="The University of Queensland Drama Production Course is putting on an adaptation of William Shakespeares Julius Caesar"/>
    <n v="250"/>
    <n v="80"/>
    <x v="2"/>
    <x v="1"/>
    <s v="AUD"/>
    <n v="1443103848"/>
    <n v="1441894248"/>
    <b v="0"/>
    <n v="3"/>
    <b v="0"/>
    <x v="15"/>
    <n v="32"/>
    <n v="26.67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4"/>
    <s v="GBP"/>
    <n v="1487580602"/>
    <n v="1485161402"/>
    <b v="0"/>
    <n v="25"/>
    <b v="1"/>
    <x v="15"/>
    <n v="133"/>
    <n v="26.61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4"/>
    <s v="GBP"/>
    <n v="1433964444"/>
    <n v="1431372444"/>
    <b v="0"/>
    <n v="41"/>
    <b v="1"/>
    <x v="15"/>
    <n v="109"/>
    <n v="26.54"/>
    <x v="3"/>
    <s v="play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9"/>
    <n v="5"/>
    <n v="267.81"/>
    <x v="1"/>
    <s v="video game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5"/>
    <n v="21"/>
    <n v="26.38"/>
    <x v="3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38"/>
    <n v="5"/>
    <n v="135.04"/>
    <x v="0"/>
    <s v="web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x v="37"/>
    <n v="5"/>
    <n v="640"/>
    <x v="7"/>
    <s v="food trucks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8"/>
    <n v="5"/>
    <n v="136.09"/>
    <x v="4"/>
    <s v="animatio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4"/>
    <s v="GBP"/>
    <n v="1402480221"/>
    <n v="1399888221"/>
    <b v="0"/>
    <n v="37"/>
    <b v="0"/>
    <x v="29"/>
    <n v="5"/>
    <n v="80.3"/>
    <x v="1"/>
    <s v="video game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5"/>
    <n v="4"/>
    <n v="26.33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s v="science fiction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5"/>
    <n v="109.07"/>
    <x v="6"/>
    <s v="photobook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9"/>
    <n v="5"/>
    <n v="29.04"/>
    <x v="1"/>
    <s v="video gam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3"/>
    <n v="5"/>
    <n v="115.75"/>
    <x v="0"/>
    <s v="wearables"/>
  </r>
  <r>
    <n v="3718"/>
    <s v="PUNK ROCK"/>
    <s v="William Carlisle has the world at his feet but its weight on his shoulders. He is intelligent, articulate and fucked."/>
    <n v="500"/>
    <n v="1197"/>
    <x v="0"/>
    <x v="4"/>
    <s v="GBP"/>
    <n v="1425057075"/>
    <n v="1422465075"/>
    <b v="0"/>
    <n v="46"/>
    <b v="1"/>
    <x v="15"/>
    <n v="239"/>
    <n v="26.02"/>
    <x v="3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5"/>
    <n v="5"/>
    <n v="71.59"/>
    <x v="1"/>
    <s v="mobile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2"/>
    <n v="5"/>
    <n v="37.950000000000003"/>
    <x v="5"/>
    <s v="children's book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3"/>
    <n v="5"/>
    <n v="27.36"/>
    <x v="0"/>
    <s v="wearable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4"/>
    <s v="GBP"/>
    <n v="1482321030"/>
    <n v="1477133430"/>
    <b v="0"/>
    <n v="9"/>
    <b v="1"/>
    <x v="15"/>
    <n v="104"/>
    <n v="26"/>
    <x v="3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5"/>
    <n v="33"/>
    <n v="26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4"/>
    <s v="GBP"/>
    <n v="1474793208"/>
    <n v="1472201208"/>
    <b v="0"/>
    <n v="49"/>
    <b v="1"/>
    <x v="15"/>
    <n v="126"/>
    <n v="25.69"/>
    <x v="3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s v="art book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5"/>
    <n v="101"/>
    <n v="25.69"/>
    <x v="3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5"/>
    <n v="9"/>
    <n v="25.65"/>
    <x v="3"/>
    <s v="play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9"/>
    <n v="5"/>
    <n v="17.71"/>
    <x v="1"/>
    <s v="video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x v="35"/>
    <n v="5"/>
    <n v="31.75"/>
    <x v="6"/>
    <s v="people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7"/>
    <n v="5"/>
    <n v="27.08"/>
    <x v="2"/>
    <s v="jazz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9"/>
    <n v="5"/>
    <n v="24.62"/>
    <x v="5"/>
    <s v="translation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5"/>
    <n v="18"/>
    <n v="25.57"/>
    <x v="3"/>
    <s v="play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4"/>
    <n v="20"/>
    <n v="25.52"/>
    <x v="3"/>
    <s v="spaces"/>
  </r>
  <r>
    <n v="191"/>
    <s v="Trillion: Feature Film"/>
    <s v="A young boy passionate about Astronomy and Chemistry tracks down an astroid that scientists said would never hit earth."/>
    <n v="5000"/>
    <n v="250"/>
    <x v="2"/>
    <x v="1"/>
    <s v="AUD"/>
    <n v="1443782138"/>
    <n v="1440326138"/>
    <b v="0"/>
    <n v="3"/>
    <b v="0"/>
    <x v="30"/>
    <n v="5"/>
    <n v="83.33"/>
    <x v="4"/>
    <s v="drama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5"/>
    <n v="13"/>
    <n v="25.5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4"/>
    <s v="GBP"/>
    <n v="1460753307"/>
    <n v="1458161307"/>
    <b v="0"/>
    <n v="28"/>
    <b v="1"/>
    <x v="17"/>
    <n v="130"/>
    <n v="25.46"/>
    <x v="3"/>
    <s v="musical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6"/>
    <n v="5"/>
    <n v="39.17"/>
    <x v="5"/>
    <s v="fictio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4"/>
    <s v="GBP"/>
    <n v="1417474761"/>
    <n v="1414879161"/>
    <b v="0"/>
    <n v="10"/>
    <b v="0"/>
    <x v="27"/>
    <n v="5"/>
    <n v="19.600000000000001"/>
    <x v="2"/>
    <s v="jazz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4"/>
    <s v="GBP"/>
    <n v="1455831000"/>
    <n v="1454366467"/>
    <b v="0"/>
    <n v="15"/>
    <b v="1"/>
    <x v="15"/>
    <n v="127"/>
    <n v="25.4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5"/>
    <n v="106"/>
    <n v="25.31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4"/>
    <s v="GBP"/>
    <n v="1431164115"/>
    <n v="1428572115"/>
    <b v="0"/>
    <n v="64"/>
    <b v="1"/>
    <x v="15"/>
    <n v="108"/>
    <n v="25.25"/>
    <x v="3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8"/>
    <n v="5"/>
    <n v="62.5"/>
    <x v="4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4"/>
    <s v="GBP"/>
    <n v="1456703940"/>
    <n v="1454546859"/>
    <b v="0"/>
    <n v="3"/>
    <b v="0"/>
    <x v="36"/>
    <n v="5"/>
    <n v="41.67"/>
    <x v="5"/>
    <s v="art book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5"/>
    <s v="EUR"/>
    <n v="1455964170"/>
    <n v="1450780170"/>
    <b v="0"/>
    <n v="1"/>
    <b v="0"/>
    <x v="39"/>
    <n v="5"/>
    <n v="100"/>
    <x v="5"/>
    <s v="translation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4"/>
    <s v="GBP"/>
    <n v="1467681107"/>
    <n v="1465866707"/>
    <b v="0"/>
    <n v="20"/>
    <b v="1"/>
    <x v="15"/>
    <n v="101"/>
    <n v="25.16"/>
    <x v="3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7"/>
    <n v="5"/>
    <n v="18"/>
    <x v="2"/>
    <s v="jazz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5"/>
    <n v="21.25"/>
    <x v="2"/>
    <s v="faith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4"/>
    <s v="GBP"/>
    <n v="1438531200"/>
    <n v="1435921992"/>
    <b v="0"/>
    <n v="169"/>
    <b v="1"/>
    <x v="15"/>
    <n v="142"/>
    <n v="25.13"/>
    <x v="3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8"/>
    <n v="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x v="25"/>
    <n v="5"/>
    <n v="50"/>
    <x v="1"/>
    <s v="mobile game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4"/>
    <s v="GBP"/>
    <n v="1457031600"/>
    <n v="1455640559"/>
    <b v="0"/>
    <n v="3"/>
    <b v="1"/>
    <x v="15"/>
    <n v="150"/>
    <n v="25"/>
    <x v="3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x v="4"/>
    <n v="12"/>
    <n v="25"/>
    <x v="3"/>
    <s v="spac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9"/>
    <n v="5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x v="39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2"/>
    <x v="4"/>
    <s v="GBP"/>
    <n v="1440763920"/>
    <n v="1435656759"/>
    <b v="0"/>
    <n v="3"/>
    <b v="0"/>
    <x v="34"/>
    <n v="5"/>
    <n v="11.67"/>
    <x v="6"/>
    <s v="nature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7"/>
    <n v="5"/>
    <n v="25"/>
    <x v="3"/>
    <s v="musical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9"/>
    <n v="5"/>
    <n v="8.33"/>
    <x v="1"/>
    <s v="video gam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4"/>
    <s v="GBP"/>
    <n v="1410281360"/>
    <n v="1406825360"/>
    <b v="0"/>
    <n v="3"/>
    <b v="0"/>
    <x v="15"/>
    <n v="4"/>
    <n v="25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5"/>
    <n v="3"/>
    <n v="25"/>
    <x v="3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5"/>
    <n v="2"/>
    <n v="2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5"/>
    <n v="1"/>
    <n v="25"/>
    <x v="3"/>
    <s v="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0"/>
    <s v="MXN"/>
    <n v="1486317653"/>
    <n v="1481133653"/>
    <b v="0"/>
    <n v="6"/>
    <b v="0"/>
    <x v="3"/>
    <n v="4"/>
    <n v="591.66999999999996"/>
    <x v="0"/>
    <s v="wearable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5"/>
    <n v="1"/>
    <n v="25"/>
    <x v="3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s v="world music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5"/>
    <n v="1"/>
    <n v="25"/>
    <x v="3"/>
    <s v="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5"/>
    <n v="4"/>
    <n v="88.69"/>
    <x v="6"/>
    <s v="people"/>
  </r>
  <r>
    <n v="3747"/>
    <s v="Counting Stars"/>
    <s v="The world premiere of an astonishing new play by acclaimed writer Atiha Sen Gupta."/>
    <n v="2500"/>
    <n v="25"/>
    <x v="2"/>
    <x v="4"/>
    <s v="GBP"/>
    <n v="1436137140"/>
    <n v="1433833896"/>
    <b v="0"/>
    <n v="1"/>
    <b v="0"/>
    <x v="15"/>
    <n v="1"/>
    <n v="25"/>
    <x v="3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37"/>
    <n v="4"/>
    <n v="60.79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3"/>
    <n v="4"/>
    <n v="65.180000000000007"/>
    <x v="0"/>
    <s v="wearable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5"/>
    <n v="0"/>
    <n v="25"/>
    <x v="3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4"/>
    <n v="0"/>
    <n v="25"/>
    <x v="3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5"/>
    <n v="0"/>
    <n v="2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5"/>
    <n v="0"/>
    <n v="25"/>
    <x v="3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n v="3"/>
    <b v="0"/>
    <x v="38"/>
    <n v="4"/>
    <n v="14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4"/>
    <s v="GBP"/>
    <n v="1434063600"/>
    <n v="1430405903"/>
    <b v="0"/>
    <n v="7"/>
    <b v="0"/>
    <x v="15"/>
    <n v="12"/>
    <n v="24.71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4"/>
    <s v="GBP"/>
    <n v="1462697966"/>
    <n v="1460105966"/>
    <b v="0"/>
    <n v="33"/>
    <b v="1"/>
    <x v="15"/>
    <n v="101"/>
    <n v="24.55"/>
    <x v="3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s v="art books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0"/>
    <n v="4"/>
    <n v="108.33"/>
    <x v="4"/>
    <s v="drama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4"/>
    <s v="GBP"/>
    <n v="1424474056"/>
    <n v="1420586056"/>
    <b v="0"/>
    <n v="24"/>
    <b v="0"/>
    <x v="17"/>
    <n v="12"/>
    <n v="24.46"/>
    <x v="3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4"/>
    <s v="GBP"/>
    <n v="1440245273"/>
    <n v="1438085273"/>
    <b v="0"/>
    <n v="18"/>
    <b v="1"/>
    <x v="15"/>
    <n v="110"/>
    <n v="24.44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37"/>
    <n v="4"/>
    <n v="29.13"/>
    <x v="7"/>
    <s v="food truc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4"/>
    <s v="GBP"/>
    <n v="1454936460"/>
    <n v="1452259131"/>
    <b v="0"/>
    <n v="9"/>
    <b v="0"/>
    <x v="38"/>
    <n v="4"/>
    <n v="24.78"/>
    <x v="0"/>
    <s v="web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1"/>
    <n v="4"/>
    <n v="54"/>
    <x v="2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4"/>
    <s v="GBP"/>
    <n v="1468349460"/>
    <n v="1466186988"/>
    <b v="0"/>
    <n v="7"/>
    <b v="0"/>
    <x v="3"/>
    <n v="4"/>
    <n v="30.29"/>
    <x v="0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4"/>
    <n v="12.47"/>
    <x v="6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6"/>
    <n v="4"/>
    <n v="59"/>
    <x v="5"/>
    <s v="fictio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5"/>
    <n v="24"/>
    <n v="24.33"/>
    <x v="3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2"/>
    <s v="indie rock"/>
  </r>
  <r>
    <n v="1791"/>
    <s v="disCover: Napoli"/>
    <s v="For the love of street photography and the beauty of traditional cultures in southern Italy."/>
    <n v="3000"/>
    <n v="107"/>
    <x v="2"/>
    <x v="4"/>
    <s v="GBP"/>
    <n v="1422553565"/>
    <n v="1417369565"/>
    <b v="1"/>
    <n v="4"/>
    <b v="0"/>
    <x v="9"/>
    <n v="4"/>
    <n v="26.75"/>
    <x v="6"/>
    <s v="photo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37"/>
    <n v="4"/>
    <n v="33.33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4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4"/>
    <n v="4"/>
    <n v="23.5"/>
    <x v="6"/>
    <s v="nature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5"/>
    <n v="5"/>
    <n v="24.33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4"/>
    <s v="GBP"/>
    <n v="1441358873"/>
    <n v="1438939673"/>
    <b v="0"/>
    <n v="42"/>
    <b v="1"/>
    <x v="15"/>
    <n v="102"/>
    <n v="24.29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37"/>
    <n v="4"/>
    <n v="10.5"/>
    <x v="7"/>
    <s v="food trucks"/>
  </r>
  <r>
    <n v="3395"/>
    <s v="MIRAMAR"/>
    <s v="Miramar is a a darkly funny play exploring what it is we call â€˜homeâ€™."/>
    <n v="500"/>
    <n v="920"/>
    <x v="0"/>
    <x v="4"/>
    <s v="GBP"/>
    <n v="1433009400"/>
    <n v="1431795944"/>
    <b v="0"/>
    <n v="38"/>
    <b v="1"/>
    <x v="15"/>
    <n v="184"/>
    <n v="24.21"/>
    <x v="3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4"/>
    <s v="GBP"/>
    <n v="1434120856"/>
    <n v="1428936856"/>
    <b v="0"/>
    <n v="25"/>
    <b v="1"/>
    <x v="15"/>
    <n v="242"/>
    <n v="24.2"/>
    <x v="3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x v="34"/>
    <n v="4"/>
    <n v="20"/>
    <x v="6"/>
    <s v="nature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9"/>
    <n v="3"/>
    <n v="34.130000000000003"/>
    <x v="1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s v="science fict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4"/>
    <s v="GBP"/>
    <n v="1432299600"/>
    <n v="1429707729"/>
    <b v="0"/>
    <n v="25"/>
    <b v="0"/>
    <x v="31"/>
    <n v="3"/>
    <n v="106.8"/>
    <x v="0"/>
    <s v="gadge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3"/>
    <n v="3"/>
    <n v="108.63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3"/>
    <n v="3"/>
    <n v="84.94"/>
    <x v="0"/>
    <s v="wearabl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9"/>
    <n v="3"/>
    <n v="17.989999999999998"/>
    <x v="1"/>
    <s v="video games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s v="space exploration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3"/>
    <n v="49.14"/>
    <x v="6"/>
    <s v="photobooks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x v="29"/>
    <n v="3"/>
    <n v="114"/>
    <x v="1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8"/>
    <n v="3"/>
    <n v="61.5"/>
    <x v="4"/>
    <s v="animation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x v="15"/>
    <n v="1"/>
    <n v="24"/>
    <x v="3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9"/>
    <n v="3"/>
    <n v="34.88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x v="29"/>
    <n v="3"/>
    <n v="37.67"/>
    <x v="1"/>
    <s v="video game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8"/>
    <n v="3"/>
    <n v="64"/>
    <x v="4"/>
    <s v="animation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x v="39"/>
    <n v="3"/>
    <n v="75"/>
    <x v="5"/>
    <s v="translations"/>
  </r>
  <r>
    <n v="1806"/>
    <s v="American Presidents Naked"/>
    <s v="Join me in publishing an amazing and unprecedented book with full frontal photopraphs of 8 American Presidents Naked"/>
    <n v="20000"/>
    <n v="591"/>
    <x v="2"/>
    <x v="4"/>
    <s v="GBP"/>
    <n v="1412090349"/>
    <n v="1409066349"/>
    <b v="1"/>
    <n v="8"/>
    <b v="0"/>
    <x v="9"/>
    <n v="3"/>
    <n v="73.88"/>
    <x v="6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37"/>
    <n v="3"/>
    <n v="65"/>
    <x v="7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7"/>
    <n v="3"/>
    <n v="65"/>
    <x v="2"/>
    <s v="jazz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5"/>
    <n v="4"/>
    <n v="23.92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37"/>
    <n v="3"/>
    <n v="35.380000000000003"/>
    <x v="7"/>
    <s v="food trucks"/>
  </r>
  <r>
    <n v="3244"/>
    <s v="'Time Please'"/>
    <s v="'Time Please' is a black comedy set in a failing public house in a run-down part of town, where things are about to get messy."/>
    <n v="1600"/>
    <n v="1647"/>
    <x v="0"/>
    <x v="4"/>
    <s v="GBP"/>
    <n v="1480613982"/>
    <n v="1478018382"/>
    <b v="0"/>
    <n v="69"/>
    <b v="1"/>
    <x v="15"/>
    <n v="103"/>
    <n v="23.87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5"/>
    <n v="3"/>
    <n v="23.75"/>
    <x v="3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x v="3"/>
    <n v="3"/>
    <n v="13"/>
    <x v="0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6"/>
    <n v="3"/>
    <n v="66.67"/>
    <x v="5"/>
    <s v="fic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4"/>
    <n v="0"/>
    <n v="23.67"/>
    <x v="3"/>
    <s v="spaces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0"/>
    <n v="3"/>
    <n v="32.5"/>
    <x v="4"/>
    <s v="drama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5"/>
    <s v="EUR"/>
    <n v="1479410886"/>
    <n v="1474223286"/>
    <b v="0"/>
    <n v="2"/>
    <b v="0"/>
    <x v="38"/>
    <n v="3"/>
    <n v="150.5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s v="web"/>
  </r>
  <r>
    <n v="2817"/>
    <s v="After The End"/>
    <s v="Let Go Theatre Co's very first production is going ahead in June 2015. Help support a brand new theatre co as we begin our adventure"/>
    <n v="600"/>
    <n v="780"/>
    <x v="0"/>
    <x v="4"/>
    <s v="GBP"/>
    <n v="1425136462"/>
    <n v="1421680462"/>
    <b v="0"/>
    <n v="33"/>
    <b v="1"/>
    <x v="15"/>
    <n v="130"/>
    <n v="23.64"/>
    <x v="3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2"/>
    <x v="4"/>
    <s v="GBP"/>
    <n v="1486547945"/>
    <n v="1483955945"/>
    <b v="1"/>
    <n v="35"/>
    <b v="0"/>
    <x v="4"/>
    <n v="24"/>
    <n v="23.63"/>
    <x v="3"/>
    <s v="spac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x v="40"/>
    <n v="3"/>
    <n v="40.14"/>
    <x v="7"/>
    <s v="restaurant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5"/>
    <n v="3"/>
    <n v="23.63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4"/>
    <s v="GBP"/>
    <n v="1463353200"/>
    <n v="1462285182"/>
    <b v="0"/>
    <n v="3"/>
    <b v="1"/>
    <x v="15"/>
    <n v="140"/>
    <n v="23.33"/>
    <x v="3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s v="audio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5"/>
    <n v="0"/>
    <n v="23.33"/>
    <x v="3"/>
    <s v="play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2"/>
    <s v="indie rock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4"/>
    <s v="GBP"/>
    <n v="1412335772"/>
    <n v="1409743772"/>
    <b v="0"/>
    <n v="59"/>
    <b v="1"/>
    <x v="4"/>
    <n v="458"/>
    <n v="23.28"/>
    <x v="3"/>
    <s v="space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38"/>
    <n v="3"/>
    <n v="250"/>
    <x v="0"/>
    <s v="web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s v="world music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3"/>
    <n v="3"/>
    <n v="40"/>
    <x v="0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8"/>
    <n v="3"/>
    <n v="53.75"/>
    <x v="4"/>
    <s v="animatio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s v="world music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38"/>
    <n v="3"/>
    <n v="200"/>
    <x v="0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5"/>
    <n v="21"/>
    <n v="23.14"/>
    <x v="3"/>
    <s v="play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7"/>
    <n v="3"/>
    <n v="32.67"/>
    <x v="2"/>
    <s v="jazz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4"/>
    <s v="GBP"/>
    <n v="1427919468"/>
    <n v="1425331068"/>
    <b v="0"/>
    <n v="69"/>
    <b v="1"/>
    <x v="15"/>
    <n v="106"/>
    <n v="23.1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4"/>
    <s v="GBP"/>
    <n v="1456934893"/>
    <n v="1454342893"/>
    <b v="0"/>
    <n v="3"/>
    <b v="0"/>
    <x v="15"/>
    <n v="4"/>
    <n v="23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4"/>
    <s v="GBP"/>
    <n v="1435352400"/>
    <n v="1431718575"/>
    <b v="0"/>
    <n v="22"/>
    <b v="1"/>
    <x v="15"/>
    <n v="144"/>
    <n v="22.91"/>
    <x v="3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1"/>
    <s v="AUD"/>
    <n v="1429839571"/>
    <n v="1427247571"/>
    <b v="0"/>
    <n v="6"/>
    <b v="0"/>
    <x v="38"/>
    <n v="3"/>
    <n v="30"/>
    <x v="0"/>
    <s v="web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7"/>
    <n v="3"/>
    <n v="32"/>
    <x v="2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7"/>
    <n v="3"/>
    <n v="40"/>
    <x v="2"/>
    <s v="jazz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8"/>
    <n v="3"/>
    <n v="30"/>
    <x v="4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2"/>
    <n v="3"/>
    <n v="75"/>
    <x v="5"/>
    <s v="children's books"/>
  </r>
  <r>
    <n v="1456"/>
    <s v="Sometimes you don't need love (Canceled)"/>
    <s v="English Version of my auto-published novel"/>
    <n v="5000"/>
    <n v="145"/>
    <x v="1"/>
    <x v="5"/>
    <s v="EUR"/>
    <n v="1483459365"/>
    <n v="1480867365"/>
    <b v="0"/>
    <n v="3"/>
    <b v="0"/>
    <x v="39"/>
    <n v="3"/>
    <n v="48.33"/>
    <x v="5"/>
    <s v="translation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s v="web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5"/>
    <n v="27"/>
    <n v="22.83"/>
    <x v="3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2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4"/>
    <s v="GBP"/>
    <n v="1425066546"/>
    <n v="1422474546"/>
    <b v="0"/>
    <n v="7"/>
    <b v="0"/>
    <x v="30"/>
    <n v="3"/>
    <n v="15.71"/>
    <x v="4"/>
    <s v="dram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4"/>
    <s v="GBP"/>
    <n v="1430470772"/>
    <n v="1427878772"/>
    <b v="0"/>
    <n v="12"/>
    <b v="0"/>
    <x v="17"/>
    <n v="3"/>
    <n v="22.75"/>
    <x v="3"/>
    <s v="musical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x v="29"/>
    <n v="3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s v="art book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5"/>
    <n v="1"/>
    <n v="22.67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4"/>
    <s v="GBP"/>
    <n v="1467054000"/>
    <n v="1463144254"/>
    <b v="0"/>
    <n v="28"/>
    <b v="1"/>
    <x v="15"/>
    <n v="127"/>
    <n v="22.61"/>
    <x v="3"/>
    <s v="play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1"/>
    <n v="3"/>
    <n v="21.25"/>
    <x v="7"/>
    <s v="small batch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8"/>
    <n v="3"/>
    <n v="20.5"/>
    <x v="4"/>
    <s v="anima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"/>
    <s v="AUD"/>
    <n v="1392800922"/>
    <n v="1390381722"/>
    <b v="0"/>
    <n v="5"/>
    <b v="0"/>
    <x v="29"/>
    <n v="3"/>
    <n v="16.2"/>
    <x v="1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2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4"/>
    <s v="GBP"/>
    <n v="1436368622"/>
    <n v="1433776622"/>
    <b v="0"/>
    <n v="8"/>
    <b v="0"/>
    <x v="38"/>
    <n v="3"/>
    <n v="8.5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4"/>
    <s v="GBP"/>
    <n v="1431072843"/>
    <n v="1427184843"/>
    <b v="0"/>
    <n v="3"/>
    <b v="0"/>
    <x v="38"/>
    <n v="3"/>
    <n v="20"/>
    <x v="0"/>
    <s v="web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4"/>
    <s v="GBP"/>
    <n v="1470178800"/>
    <n v="1467650771"/>
    <b v="0"/>
    <n v="4"/>
    <b v="0"/>
    <x v="35"/>
    <n v="3"/>
    <n v="12.75"/>
    <x v="6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x v="30"/>
    <n v="3"/>
    <n v="25.5"/>
    <x v="4"/>
    <s v="drama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x v="28"/>
    <n v="3"/>
    <n v="16.670000000000002"/>
    <x v="4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6"/>
    <n v="3"/>
    <n v="50"/>
    <x v="5"/>
    <s v="fiction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5"/>
    <n v="1"/>
    <n v="22.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5"/>
    <n v="1"/>
    <n v="22.5"/>
    <x v="3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s v="science 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5"/>
    <n v="100"/>
    <n v="22.22"/>
    <x v="3"/>
    <s v="plays"/>
  </r>
  <r>
    <n v="3840"/>
    <s v="Tonight I'll be April"/>
    <s v="A gritty play looking at a modern day relationship, highlighting issues of mental health and abuse suffered by men."/>
    <n v="1"/>
    <n v="65"/>
    <x v="0"/>
    <x v="4"/>
    <s v="GBP"/>
    <n v="1459180229"/>
    <n v="1457023829"/>
    <b v="0"/>
    <n v="3"/>
    <b v="1"/>
    <x v="15"/>
    <n v="6500"/>
    <n v="21.67"/>
    <x v="3"/>
    <s v="plays"/>
  </r>
  <r>
    <n v="3820"/>
    <s v="TUSENTACK THEATRE"/>
    <s v="Tusentack Theatre is a professional theatre company providing opportunities to adults who access Mental Health Services."/>
    <n v="300"/>
    <n v="430"/>
    <x v="0"/>
    <x v="4"/>
    <s v="GBP"/>
    <n v="1436110717"/>
    <n v="1433518717"/>
    <b v="0"/>
    <n v="20"/>
    <b v="1"/>
    <x v="15"/>
    <n v="143"/>
    <n v="21.5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4"/>
    <s v="GBP"/>
    <n v="1470078000"/>
    <n v="1467648456"/>
    <b v="0"/>
    <n v="25"/>
    <b v="1"/>
    <x v="15"/>
    <n v="105"/>
    <n v="21.1"/>
    <x v="3"/>
    <s v="play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"/>
    <n v="7.5"/>
    <x v="6"/>
    <s v="photobook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9"/>
    <n v="3"/>
    <n v="1"/>
    <x v="5"/>
    <s v="translation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s v="space explor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8"/>
    <n v="2"/>
    <n v="39.57"/>
    <x v="4"/>
    <s v="anima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3"/>
    <n v="2"/>
    <n v="424.4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"/>
    <s v="AUD"/>
    <n v="1439515497"/>
    <n v="1435627497"/>
    <b v="0"/>
    <n v="18"/>
    <b v="0"/>
    <x v="3"/>
    <n v="2"/>
    <n v="160.5"/>
    <x v="0"/>
    <s v="wearables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x v="3"/>
    <n v="2"/>
    <n v="155.25"/>
    <x v="0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9"/>
    <n v="2"/>
    <n v="21.34"/>
    <x v="1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s v="space explora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s v="science fiction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s v="wearables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s v="web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8"/>
    <n v="2"/>
    <n v="113.64"/>
    <x v="4"/>
    <s v="animation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37"/>
    <n v="2"/>
    <n v="202.83"/>
    <x v="7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3"/>
    <n v="2"/>
    <n v="37.450000000000003"/>
    <x v="0"/>
    <s v="wearabl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4"/>
    <s v="GBP"/>
    <n v="1481132169"/>
    <n v="1479317769"/>
    <b v="0"/>
    <n v="16"/>
    <b v="0"/>
    <x v="4"/>
    <n v="3"/>
    <n v="20.88"/>
    <x v="3"/>
    <s v="spaces"/>
  </r>
  <r>
    <n v="1590"/>
    <s v="An Italian Adventure"/>
    <s v="Discover Italy through photography."/>
    <n v="60000"/>
    <n v="1020"/>
    <x v="2"/>
    <x v="5"/>
    <s v="EUR"/>
    <n v="1443040464"/>
    <n v="1440448464"/>
    <b v="0"/>
    <n v="2"/>
    <b v="0"/>
    <x v="24"/>
    <n v="2"/>
    <n v="510"/>
    <x v="6"/>
    <s v="pl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2"/>
    <n v="66.33"/>
    <x v="6"/>
    <s v="photoboo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37"/>
    <n v="2"/>
    <n v="61.19"/>
    <x v="7"/>
    <s v="food truc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3"/>
    <n v="2"/>
    <n v="50.65"/>
    <x v="0"/>
    <s v="wearables"/>
  </r>
  <r>
    <n v="2916"/>
    <s v="An Interview With Gaddafi - The Stage Play"/>
    <s v="The moving dramatisation of one man's journey to find the truth behind the Libyan regime change."/>
    <n v="1850"/>
    <n v="145"/>
    <x v="2"/>
    <x v="4"/>
    <s v="GBP"/>
    <n v="1400498789"/>
    <n v="1398511589"/>
    <b v="0"/>
    <n v="7"/>
    <b v="0"/>
    <x v="15"/>
    <n v="8"/>
    <n v="20.71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4"/>
    <n v="14"/>
    <n v="20.14"/>
    <x v="3"/>
    <s v="spac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9"/>
    <n v="2"/>
    <n v="25.29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5"/>
    <n v="2"/>
    <n v="25.43"/>
    <x v="1"/>
    <s v="mobile game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9"/>
    <n v="2"/>
    <n v="84.83"/>
    <x v="6"/>
    <s v="photobooks"/>
  </r>
  <r>
    <n v="2835"/>
    <s v="Land of the Three Towers"/>
    <s v="A celebratory community theatre project about the Focus E15 Occupation of empty council homes on Carpenters Estate."/>
    <n v="1000"/>
    <n v="1870.99"/>
    <x v="0"/>
    <x v="4"/>
    <s v="GBP"/>
    <n v="1449273600"/>
    <n v="1446742417"/>
    <b v="0"/>
    <n v="93"/>
    <b v="1"/>
    <x v="15"/>
    <n v="187"/>
    <n v="20.12"/>
    <x v="3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s v="wearable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37"/>
    <n v="2"/>
    <n v="76.67"/>
    <x v="7"/>
    <s v="food truck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4"/>
    <s v="GBP"/>
    <n v="1433113200"/>
    <n v="1431951611"/>
    <b v="0"/>
    <n v="12"/>
    <b v="1"/>
    <x v="15"/>
    <n v="110"/>
    <n v="20.079999999999998"/>
    <x v="3"/>
    <s v="play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0"/>
    <s v="gadget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3"/>
    <n v="2"/>
    <n v="51.38"/>
    <x v="0"/>
    <s v="wearables"/>
  </r>
  <r>
    <n v="1488"/>
    <s v="Nanolution"/>
    <s v="A blockbuster sci-fi adventure. What would you do if one day your life changed to beyond the imaginable?"/>
    <n v="15000"/>
    <n v="360"/>
    <x v="2"/>
    <x v="1"/>
    <s v="AUD"/>
    <n v="1388928660"/>
    <n v="1386336660"/>
    <b v="0"/>
    <n v="6"/>
    <b v="0"/>
    <x v="26"/>
    <n v="2"/>
    <n v="60"/>
    <x v="5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7"/>
    <n v="2"/>
    <n v="55"/>
    <x v="2"/>
    <s v="jazz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8"/>
    <n v="2"/>
    <n v="50.17"/>
    <x v="4"/>
    <s v="animation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3"/>
    <n v="2"/>
    <n v="57.2"/>
    <x v="0"/>
    <s v="wearables"/>
  </r>
  <r>
    <n v="3475"/>
    <s v="Score"/>
    <s v="Score is a musical play inspired by true stories of parents who have recovered from addiction and regained their children."/>
    <n v="300"/>
    <n v="340"/>
    <x v="0"/>
    <x v="4"/>
    <s v="GBP"/>
    <n v="1414972800"/>
    <n v="1412629704"/>
    <b v="0"/>
    <n v="17"/>
    <b v="1"/>
    <x v="15"/>
    <n v="113"/>
    <n v="20"/>
    <x v="3"/>
    <s v="play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9"/>
    <n v="2"/>
    <n v="16.2"/>
    <x v="1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4"/>
    <s v="GBP"/>
    <n v="1424607285"/>
    <n v="1422447285"/>
    <b v="1"/>
    <n v="5"/>
    <b v="0"/>
    <x v="39"/>
    <n v="2"/>
    <n v="48.2"/>
    <x v="5"/>
    <s v="translation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3"/>
    <n v="2"/>
    <n v="33.29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s v="art book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7"/>
    <s v="restaurant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5"/>
    <n v="100"/>
    <n v="20"/>
    <x v="3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2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s v="science 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6"/>
    <n v="2"/>
    <n v="34"/>
    <x v="5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37"/>
    <n v="2"/>
    <n v="50.33"/>
    <x v="7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6"/>
    <n v="2"/>
    <n v="50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s v="food trucks"/>
  </r>
  <r>
    <n v="2155"/>
    <s v="VoxelMaze"/>
    <s v="A Level Editor, Turned up to eleven. Infinite creativity in one package, solo or with up to 16 of your friends."/>
    <n v="5000"/>
    <n v="115"/>
    <x v="2"/>
    <x v="4"/>
    <s v="GBP"/>
    <n v="1459443385"/>
    <n v="1456854985"/>
    <b v="0"/>
    <n v="5"/>
    <b v="0"/>
    <x v="29"/>
    <n v="2"/>
    <n v="23"/>
    <x v="1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4"/>
    <s v="GBP"/>
    <n v="1421498303"/>
    <n v="1418906303"/>
    <b v="0"/>
    <n v="9"/>
    <b v="0"/>
    <x v="28"/>
    <n v="2"/>
    <n v="12.67"/>
    <x v="4"/>
    <s v="animation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5"/>
    <n v="1"/>
    <n v="20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5"/>
    <n v="1"/>
    <n v="20"/>
    <x v="3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"/>
    <s v="AUD"/>
    <n v="1396666779"/>
    <n v="1394078379"/>
    <b v="0"/>
    <n v="3"/>
    <b v="0"/>
    <x v="29"/>
    <n v="2"/>
    <n v="36.33"/>
    <x v="1"/>
    <s v="video gam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x v="26"/>
    <n v="2"/>
    <n v="17.5"/>
    <x v="5"/>
    <s v="fiction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9"/>
    <n v="2"/>
    <n v="34.67"/>
    <x v="1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7"/>
    <n v="2"/>
    <n v="50.5"/>
    <x v="2"/>
    <s v="jazz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0"/>
    <n v="2"/>
    <n v="100"/>
    <x v="4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2"/>
    <n v="2"/>
    <n v="25"/>
    <x v="5"/>
    <s v="children's book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5"/>
    <n v="0"/>
    <n v="2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5"/>
    <n v="0"/>
    <n v="20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5"/>
    <n v="0"/>
    <n v="20"/>
    <x v="3"/>
    <s v="plays"/>
  </r>
  <r>
    <n v="1596"/>
    <s v="The Town We Live In"/>
    <s v="London is beautiful. I want to create a book of stunning images from in and around our great city"/>
    <n v="3250"/>
    <n v="75"/>
    <x v="2"/>
    <x v="4"/>
    <s v="GBP"/>
    <n v="1418469569"/>
    <n v="1414577969"/>
    <b v="0"/>
    <n v="3"/>
    <b v="0"/>
    <x v="24"/>
    <n v="2"/>
    <n v="25"/>
    <x v="6"/>
    <s v="places"/>
  </r>
  <r>
    <n v="1799"/>
    <s v="The UnDiscovered Image"/>
    <s v="The UnDiscovered Image, a monthly publication dedicated to photographers."/>
    <n v="4000"/>
    <n v="69.83"/>
    <x v="2"/>
    <x v="4"/>
    <s v="GBP"/>
    <n v="1415740408"/>
    <n v="1414008808"/>
    <b v="1"/>
    <n v="6"/>
    <b v="0"/>
    <x v="9"/>
    <n v="2"/>
    <n v="11.64"/>
    <x v="6"/>
    <s v="photobook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3"/>
    <n v="2"/>
    <n v="13"/>
    <x v="0"/>
    <s v="wearable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4"/>
    <s v="GBP"/>
    <n v="1426698000"/>
    <n v="1424825479"/>
    <b v="0"/>
    <n v="132"/>
    <b v="1"/>
    <x v="15"/>
    <n v="104"/>
    <n v="19.7"/>
    <x v="3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4"/>
    <s v="GBP"/>
    <n v="1427990071"/>
    <n v="1422809671"/>
    <b v="0"/>
    <n v="39"/>
    <b v="1"/>
    <x v="15"/>
    <n v="152"/>
    <n v="19.489999999999998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4"/>
    <s v="GBP"/>
    <n v="1449257348"/>
    <n v="1444069748"/>
    <b v="0"/>
    <n v="15"/>
    <b v="1"/>
    <x v="15"/>
    <n v="286"/>
    <n v="19.27"/>
    <x v="3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6"/>
    <n v="2"/>
    <n v="19"/>
    <x v="5"/>
    <s v="fict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2"/>
    <n v="2"/>
    <n v="53"/>
    <x v="5"/>
    <s v="children's books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2"/>
    <n v="50"/>
    <x v="2"/>
    <s v="faith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4"/>
    <n v="2"/>
    <n v="18.899999999999999"/>
    <x v="3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4"/>
    <s v="GBP"/>
    <n v="1429793446"/>
    <n v="1428583846"/>
    <b v="0"/>
    <n v="61"/>
    <b v="1"/>
    <x v="15"/>
    <n v="115"/>
    <n v="18.77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7"/>
    <n v="2"/>
    <n v="22.5"/>
    <x v="2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4"/>
    <s v="GBP"/>
    <n v="1382017085"/>
    <n v="1379425085"/>
    <b v="0"/>
    <n v="5"/>
    <b v="0"/>
    <x v="28"/>
    <n v="2"/>
    <n v="9"/>
    <x v="4"/>
    <s v="animation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x v="15"/>
    <n v="23"/>
    <n v="18.75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4"/>
    <s v="GBP"/>
    <n v="1415534400"/>
    <n v="1414538031"/>
    <b v="0"/>
    <n v="4"/>
    <b v="0"/>
    <x v="15"/>
    <n v="5"/>
    <n v="18.75"/>
    <x v="3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4"/>
    <n v="0"/>
    <n v="18.670000000000002"/>
    <x v="3"/>
    <s v="spac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5"/>
    <n v="1"/>
    <n v="18.5"/>
    <x v="3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7"/>
    <n v="6"/>
    <n v="18.329999999999998"/>
    <x v="3"/>
    <s v="musical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37"/>
    <n v="2"/>
    <n v="13"/>
    <x v="7"/>
    <s v="food truc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"/>
    <n v="6.25"/>
    <x v="6"/>
    <s v="photobook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8"/>
    <n v="2"/>
    <n v="4.8"/>
    <x v="4"/>
    <s v="animatio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4"/>
    <s v="GBP"/>
    <n v="1427659200"/>
    <n v="1425678057"/>
    <b v="0"/>
    <n v="6"/>
    <b v="0"/>
    <x v="15"/>
    <n v="2"/>
    <n v="18.329999999999998"/>
    <x v="3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9"/>
    <n v="2"/>
    <n v="5.3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5"/>
    <n v="0"/>
    <n v="18.329999999999998"/>
    <x v="3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s v="audio"/>
  </r>
  <r>
    <n v="3588"/>
    <s v="MENTAL Play short-tour 2015!"/>
    <s v="Touring the fast-paced, playful and poignant story of three twenty-somethings in a mental-health support group."/>
    <n v="200"/>
    <n v="201"/>
    <x v="0"/>
    <x v="4"/>
    <s v="GBP"/>
    <n v="1430348400"/>
    <n v="1428436410"/>
    <b v="0"/>
    <n v="11"/>
    <b v="1"/>
    <x v="15"/>
    <n v="101"/>
    <n v="18.27"/>
    <x v="3"/>
    <s v="plays"/>
  </r>
  <r>
    <n v="3309"/>
    <s v="Collision Course"/>
    <s v="Two unlikely friends, a garage, tinned beans &amp; the end of the world."/>
    <n v="350"/>
    <n v="558"/>
    <x v="0"/>
    <x v="4"/>
    <s v="GBP"/>
    <n v="1476632178"/>
    <n v="1473953778"/>
    <b v="0"/>
    <n v="31"/>
    <b v="1"/>
    <x v="15"/>
    <n v="159"/>
    <n v="18"/>
    <x v="3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0"/>
    <s v="gadget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4"/>
    <s v="GBP"/>
    <n v="1455138000"/>
    <n v="1452448298"/>
    <b v="0"/>
    <n v="47"/>
    <b v="1"/>
    <x v="15"/>
    <n v="105"/>
    <n v="17.829999999999998"/>
    <x v="3"/>
    <s v="plays"/>
  </r>
  <r>
    <n v="2148"/>
    <s v="ZomBlock's"/>
    <s v="zomblock's is a online zombie survival game where you can craft new weapons,find food and water to keep yourself alive."/>
    <n v="100"/>
    <n v="2"/>
    <x v="2"/>
    <x v="4"/>
    <s v="GBP"/>
    <n v="1427992582"/>
    <n v="1425404182"/>
    <b v="0"/>
    <n v="2"/>
    <b v="0"/>
    <x v="29"/>
    <n v="2"/>
    <n v="1"/>
    <x v="1"/>
    <s v="video game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4"/>
    <s v="GBP"/>
    <n v="1463743860"/>
    <n v="1461151860"/>
    <b v="0"/>
    <n v="36"/>
    <b v="1"/>
    <x v="15"/>
    <n v="126"/>
    <n v="17.53"/>
    <x v="3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9"/>
    <s v="SEK"/>
    <n v="1482515937"/>
    <n v="1479923937"/>
    <b v="0"/>
    <n v="7"/>
    <b v="0"/>
    <x v="3"/>
    <n v="1"/>
    <n v="859.86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s v="wearabl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9"/>
    <n v="1"/>
    <n v="49.38"/>
    <x v="1"/>
    <s v="video gam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4"/>
    <s v="GBP"/>
    <n v="1441995769"/>
    <n v="1436811769"/>
    <b v="0"/>
    <n v="3"/>
    <b v="0"/>
    <x v="39"/>
    <n v="1"/>
    <n v="673.33"/>
    <x v="5"/>
    <s v="translation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2"/>
    <s v="NOK"/>
    <n v="1486313040"/>
    <n v="1483131966"/>
    <b v="0"/>
    <n v="4"/>
    <b v="0"/>
    <x v="37"/>
    <n v="1"/>
    <n v="501.25"/>
    <x v="7"/>
    <s v="food truck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x v="3"/>
    <n v="1"/>
    <n v="61.29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x v="38"/>
    <n v="1"/>
    <n v="68.3"/>
    <x v="0"/>
    <s v="web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4"/>
    <s v="GBP"/>
    <n v="1423913220"/>
    <n v="1421339077"/>
    <b v="0"/>
    <n v="4"/>
    <b v="0"/>
    <x v="15"/>
    <n v="35"/>
    <n v="17.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7"/>
    <n v="2"/>
    <n v="17.5"/>
    <x v="3"/>
    <s v="musical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s v="web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7"/>
    <n v="0"/>
    <n v="17.5"/>
    <x v="3"/>
    <s v="musical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4"/>
    <s v="GBP"/>
    <n v="1429554349"/>
    <n v="1424719549"/>
    <b v="0"/>
    <n v="28"/>
    <b v="0"/>
    <x v="40"/>
    <n v="1"/>
    <n v="35.71"/>
    <x v="7"/>
    <s v="restaurants"/>
  </r>
  <r>
    <n v="705"/>
    <s v="SomnoScope"/>
    <s v="The closest thing ever to the Holy Grail of wearables technology"/>
    <n v="100000"/>
    <n v="977"/>
    <x v="2"/>
    <x v="17"/>
    <s v="EUR"/>
    <n v="1484999278"/>
    <n v="1482407278"/>
    <b v="0"/>
    <n v="5"/>
    <b v="0"/>
    <x v="3"/>
    <n v="1"/>
    <n v="195.4"/>
    <x v="0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1"/>
    <s v="AUD"/>
    <n v="1418183325"/>
    <n v="1415591325"/>
    <b v="0"/>
    <n v="11"/>
    <b v="0"/>
    <x v="5"/>
    <n v="1"/>
    <n v="80.45"/>
    <x v="0"/>
    <s v="space explor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x v="3"/>
    <n v="1"/>
    <n v="30.31"/>
    <x v="0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9"/>
    <n v="1"/>
    <n v="31.56"/>
    <x v="1"/>
    <s v="video game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37"/>
    <n v="1"/>
    <n v="200"/>
    <x v="7"/>
    <s v="food truck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s v="web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0"/>
    <n v="1"/>
    <n v="91.43"/>
    <x v="4"/>
    <s v="drama"/>
  </r>
  <r>
    <n v="1913"/>
    <s v="Tibio - Spreading warmth in everyones home"/>
    <s v="Tibio is a revolutionary new product designed to solve an age old problem."/>
    <n v="48000"/>
    <n v="637"/>
    <x v="2"/>
    <x v="4"/>
    <s v="GBP"/>
    <n v="1412770578"/>
    <n v="1410178578"/>
    <b v="0"/>
    <n v="26"/>
    <b v="0"/>
    <x v="31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3"/>
    <n v="1"/>
    <n v="90.8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7"/>
    <s v="EUR"/>
    <n v="1483138800"/>
    <n v="1480610046"/>
    <b v="0"/>
    <n v="3"/>
    <b v="0"/>
    <x v="3"/>
    <n v="1"/>
    <n v="167.67"/>
    <x v="0"/>
    <s v="wearable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4"/>
    <s v="GBP"/>
    <n v="1488240000"/>
    <n v="1486996729"/>
    <b v="0"/>
    <n v="51"/>
    <b v="1"/>
    <x v="15"/>
    <n v="119"/>
    <n v="17.25"/>
    <x v="3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x v="3"/>
    <n v="1"/>
    <n v="120.25"/>
    <x v="0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s v="web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8"/>
    <n v="1"/>
    <n v="35.83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x v="29"/>
    <n v="1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s v="wearables"/>
  </r>
  <r>
    <n v="2150"/>
    <s v="The Unknown Door"/>
    <s v="A pixel styled open world detective game."/>
    <n v="50000"/>
    <n v="405"/>
    <x v="2"/>
    <x v="12"/>
    <s v="NOK"/>
    <n v="1468392599"/>
    <n v="1465800599"/>
    <b v="0"/>
    <n v="4"/>
    <b v="0"/>
    <x v="29"/>
    <n v="1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8"/>
    <n v="1"/>
    <n v="133.33000000000001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8"/>
    <n v="1"/>
    <n v="56.57"/>
    <x v="4"/>
    <s v="animation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3"/>
    <n v="1"/>
    <n v="41.89"/>
    <x v="0"/>
    <s v="wearabl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0"/>
    <n v="1"/>
    <n v="120"/>
    <x v="4"/>
    <s v="drama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s v="space exploration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37"/>
    <n v="1"/>
    <n v="55.83"/>
    <x v="7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8"/>
    <n v="1"/>
    <n v="67"/>
    <x v="4"/>
    <s v="animation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37"/>
    <n v="1"/>
    <n v="34.44"/>
    <x v="7"/>
    <s v="food truck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s v="w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3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3"/>
    <n v="1"/>
    <n v="49.67"/>
    <x v="0"/>
    <s v="wearables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29"/>
    <n v="1"/>
    <n v="28.4"/>
    <x v="1"/>
    <s v="video gam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3"/>
    <n v="1"/>
    <n v="93.33"/>
    <x v="0"/>
    <s v="wearable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0"/>
    <n v="1"/>
    <n v="46.5"/>
    <x v="4"/>
    <s v="drama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x v="20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x v="3"/>
    <n v="1"/>
    <n v="39"/>
    <x v="0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3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0"/>
    <s v="gadget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9"/>
    <n v="1"/>
    <n v="23.18"/>
    <x v="1"/>
    <s v="video games"/>
  </r>
  <r>
    <n v="226"/>
    <s v="MAGGIE Film"/>
    <s v="A TRUE STORY OF DOMESTIC VILOLENCE THAT SEEKS TO OFFER THE VIEWER OUTLEST OF SUPPORT."/>
    <n v="29000"/>
    <n v="250"/>
    <x v="2"/>
    <x v="4"/>
    <s v="GBP"/>
    <n v="1433064540"/>
    <n v="1428854344"/>
    <b v="0"/>
    <n v="2"/>
    <b v="0"/>
    <x v="30"/>
    <n v="1"/>
    <n v="125"/>
    <x v="4"/>
    <s v="dram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3"/>
    <s v="NZD"/>
    <n v="1452942000"/>
    <n v="1449785223"/>
    <b v="0"/>
    <n v="5"/>
    <b v="0"/>
    <x v="38"/>
    <n v="1"/>
    <n v="49"/>
    <x v="0"/>
    <s v="web"/>
  </r>
  <r>
    <n v="1999"/>
    <s v="Planet Venus"/>
    <s v="This is a portrait photo project aiming to inspire women to explore themselves and live their passion"/>
    <n v="31000"/>
    <n v="236"/>
    <x v="2"/>
    <x v="4"/>
    <s v="GBP"/>
    <n v="1415882108"/>
    <n v="1413286508"/>
    <b v="0"/>
    <n v="7"/>
    <b v="0"/>
    <x v="35"/>
    <n v="1"/>
    <n v="33.71"/>
    <x v="6"/>
    <s v="people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8"/>
    <n v="1"/>
    <n v="57.5"/>
    <x v="4"/>
    <s v="animation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5"/>
    <n v="1"/>
    <n v="16.309999999999999"/>
    <x v="1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8"/>
    <n v="1"/>
    <n v="68.33"/>
    <x v="4"/>
    <s v="anima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37"/>
    <n v="1"/>
    <n v="22.33"/>
    <x v="7"/>
    <s v="food truck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5"/>
    <n v="10"/>
    <n v="16.670000000000002"/>
    <x v="3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5"/>
    <s v="EUR"/>
    <n v="1465130532"/>
    <n v="1462538532"/>
    <b v="0"/>
    <n v="1"/>
    <b v="0"/>
    <x v="3"/>
    <n v="1"/>
    <n v="199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3"/>
    <n v="1"/>
    <n v="19.399999999999999"/>
    <x v="0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37"/>
    <n v="1"/>
    <n v="23.5"/>
    <x v="7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5"/>
    <s v="EUR"/>
    <n v="1439827559"/>
    <n v="1434643559"/>
    <b v="0"/>
    <n v="3"/>
    <b v="0"/>
    <x v="4"/>
    <n v="0"/>
    <n v="16.670000000000002"/>
    <x v="3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38"/>
    <n v="1"/>
    <n v="35"/>
    <x v="0"/>
    <s v="web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8"/>
    <n v="1"/>
    <n v="11.77"/>
    <x v="4"/>
    <s v="animation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37"/>
    <n v="1"/>
    <n v="50.33"/>
    <x v="7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s v="w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4"/>
    <s v="GBP"/>
    <n v="1478046661"/>
    <n v="1476837061"/>
    <b v="0"/>
    <n v="12"/>
    <b v="1"/>
    <x v="15"/>
    <n v="130"/>
    <n v="16.25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5"/>
    <n v="9"/>
    <n v="16.25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8"/>
    <n v="1"/>
    <n v="16.63"/>
    <x v="4"/>
    <s v="anim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3"/>
    <n v="1"/>
    <n v="25.2"/>
    <x v="0"/>
    <s v="wearabl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5"/>
    <n v="1"/>
    <n v="62.5"/>
    <x v="1"/>
    <s v="mobile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5"/>
    <n v="0"/>
    <n v="16"/>
    <x v="3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5"/>
    <n v="2"/>
    <n v="15.83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4"/>
    <s v="GBP"/>
    <n v="1435934795"/>
    <n v="1430750795"/>
    <b v="0"/>
    <n v="4"/>
    <b v="0"/>
    <x v="15"/>
    <n v="2"/>
    <n v="15.75"/>
    <x v="3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5"/>
    <n v="3"/>
    <n v="15.67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s v="science fiction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2"/>
    <n v="1"/>
    <n v="55"/>
    <x v="5"/>
    <s v="children's books"/>
  </r>
  <r>
    <n v="2351"/>
    <s v="NZ Auction site.  No listing or success fees. Only $2 p/m"/>
    <s v="Donate $30 or more and receive a free selfie stick."/>
    <n v="18900"/>
    <n v="108"/>
    <x v="1"/>
    <x v="13"/>
    <s v="NZD"/>
    <n v="1430360739"/>
    <n v="1427768739"/>
    <b v="0"/>
    <n v="7"/>
    <b v="0"/>
    <x v="38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1"/>
    <n v="1"/>
    <n v="108"/>
    <x v="7"/>
    <s v="small batc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3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3"/>
    <n v="1"/>
    <n v="26.5"/>
    <x v="0"/>
    <s v="wearabl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4"/>
    <s v="GBP"/>
    <n v="1464712394"/>
    <n v="1459528394"/>
    <b v="0"/>
    <n v="27"/>
    <b v="1"/>
    <x v="15"/>
    <n v="136"/>
    <n v="15.15"/>
    <x v="3"/>
    <s v="play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0"/>
    <s v="gadget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4"/>
    <s v="GBP"/>
    <n v="1457906400"/>
    <n v="1457115427"/>
    <b v="0"/>
    <n v="31"/>
    <b v="1"/>
    <x v="15"/>
    <n v="149"/>
    <n v="15.13"/>
    <x v="3"/>
    <s v="play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7"/>
    <n v="1"/>
    <n v="100"/>
    <x v="2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s v="food truck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4"/>
    <s v="GBP"/>
    <n v="1437606507"/>
    <n v="1435014507"/>
    <b v="0"/>
    <n v="4"/>
    <b v="0"/>
    <x v="15"/>
    <n v="6"/>
    <n v="15"/>
    <x v="3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4"/>
    <s v="GBP"/>
    <n v="1475258327"/>
    <n v="1471370327"/>
    <b v="0"/>
    <n v="2"/>
    <b v="0"/>
    <x v="17"/>
    <n v="6"/>
    <n v="15"/>
    <x v="3"/>
    <s v="musical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3"/>
    <n v="1"/>
    <n v="10.56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s v="science fiction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3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37"/>
    <n v="1"/>
    <n v="18"/>
    <x v="7"/>
    <s v="food truck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9"/>
    <n v="1"/>
    <n v="5.31"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4"/>
    <s v="GBP"/>
    <n v="1394815751"/>
    <n v="1389635351"/>
    <b v="0"/>
    <n v="2"/>
    <b v="0"/>
    <x v="36"/>
    <n v="1"/>
    <n v="42.5"/>
    <x v="5"/>
    <s v="art books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8"/>
    <n v="1"/>
    <n v="16.399999999999999"/>
    <x v="4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4"/>
    <s v="GBP"/>
    <n v="1434738483"/>
    <n v="1432146483"/>
    <b v="0"/>
    <n v="4"/>
    <b v="0"/>
    <x v="36"/>
    <n v="1"/>
    <n v="20"/>
    <x v="5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4"/>
    <s v="GBP"/>
    <n v="1476873507"/>
    <n v="1474281507"/>
    <b v="0"/>
    <n v="4"/>
    <b v="0"/>
    <x v="38"/>
    <n v="1"/>
    <n v="20"/>
    <x v="0"/>
    <s v="web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x v="39"/>
    <n v="1"/>
    <n v="38.5"/>
    <x v="5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8"/>
    <n v="1"/>
    <n v="15.2"/>
    <x v="4"/>
    <s v="animation"/>
  </r>
  <r>
    <n v="1788"/>
    <s v="Beyond the Pale"/>
    <s v="A photo book celebrating Goths, exploring their lives and giving an insight into what Goth is for them."/>
    <n v="5500"/>
    <n v="76"/>
    <x v="2"/>
    <x v="4"/>
    <s v="GBP"/>
    <n v="1414795542"/>
    <n v="1412203542"/>
    <b v="1"/>
    <n v="4"/>
    <b v="0"/>
    <x v="9"/>
    <n v="1"/>
    <n v="19"/>
    <x v="6"/>
    <s v="photoboo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9"/>
    <n v="1"/>
    <n v="35"/>
    <x v="1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37"/>
    <n v="1"/>
    <n v="17.5"/>
    <x v="7"/>
    <s v="food truc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7"/>
    <n v="1"/>
    <n v="32.5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7"/>
    <n v="1"/>
    <n v="32.5"/>
    <x v="2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3"/>
    <n v="1"/>
    <n v="8.1300000000000008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8"/>
    <n v="1"/>
    <n v="20.329999999999998"/>
    <x v="4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4"/>
    <s v="GBP"/>
    <n v="1448722494"/>
    <n v="1446562494"/>
    <b v="0"/>
    <n v="3"/>
    <b v="0"/>
    <x v="15"/>
    <n v="3"/>
    <n v="15"/>
    <x v="3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s v="food truck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38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9"/>
    <n v="1"/>
    <n v="18.670000000000002"/>
    <x v="1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1"/>
    <s v="AUD"/>
    <n v="1430604136"/>
    <n v="1428012136"/>
    <b v="0"/>
    <n v="2"/>
    <b v="0"/>
    <x v="38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37"/>
    <n v="1"/>
    <n v="27.5"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9"/>
    <n v="1"/>
    <n v="27.5"/>
    <x v="5"/>
    <s v="translation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2"/>
    <n v="1"/>
    <n v="13.25"/>
    <x v="5"/>
    <s v="children's book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5"/>
    <n v="1"/>
    <n v="17"/>
    <x v="1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8"/>
    <n v="1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1"/>
    <n v="25.5"/>
    <x v="2"/>
    <s v="faith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4"/>
    <s v="GBP"/>
    <n v="1472745594"/>
    <n v="1470153594"/>
    <b v="0"/>
    <n v="1"/>
    <b v="0"/>
    <x v="37"/>
    <n v="1"/>
    <n v="50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37"/>
    <n v="1"/>
    <n v="50"/>
    <x v="7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6"/>
    <n v="1"/>
    <n v="25"/>
    <x v="5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4"/>
    <s v="GBP"/>
    <n v="1440272093"/>
    <n v="1435088093"/>
    <b v="0"/>
    <n v="4"/>
    <b v="0"/>
    <x v="15"/>
    <n v="2"/>
    <n v="15"/>
    <x v="3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5"/>
    <n v="1"/>
    <n v="50"/>
    <x v="6"/>
    <s v="people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x v="15"/>
    <n v="2"/>
    <n v="15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4"/>
    <s v="GBP"/>
    <n v="1403886084"/>
    <n v="1401294084"/>
    <b v="0"/>
    <n v="9"/>
    <b v="0"/>
    <x v="15"/>
    <n v="1"/>
    <n v="15"/>
    <x v="3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7"/>
    <n v="1"/>
    <n v="25"/>
    <x v="2"/>
    <s v="jazz"/>
  </r>
  <r>
    <n v="3926"/>
    <s v="Caryl Churchill's 'Top Girls' - NSW HSC Text"/>
    <s v="Producing syllabus-relevant theatre targeted to HSC students on the NSW Central Coast"/>
    <n v="5000"/>
    <n v="15"/>
    <x v="2"/>
    <x v="1"/>
    <s v="AUD"/>
    <n v="1419645748"/>
    <n v="1417053748"/>
    <b v="0"/>
    <n v="1"/>
    <b v="0"/>
    <x v="15"/>
    <n v="0"/>
    <n v="15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4"/>
    <n v="124"/>
    <n v="14.84"/>
    <x v="3"/>
    <s v="space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2"/>
    <n v="1"/>
    <n v="11.25"/>
    <x v="5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7"/>
    <n v="1"/>
    <n v="9"/>
    <x v="2"/>
    <s v="jazz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1"/>
    <n v="10"/>
    <x v="6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37"/>
    <n v="1"/>
    <n v="13.33"/>
    <x v="7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7"/>
    <n v="1"/>
    <n v="20"/>
    <x v="2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"/>
    <s v="AUD"/>
    <n v="1417127040"/>
    <n v="1414531440"/>
    <b v="1"/>
    <n v="2"/>
    <b v="0"/>
    <x v="9"/>
    <n v="1"/>
    <n v="20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4"/>
    <s v="GBP"/>
    <n v="1433930302"/>
    <n v="1432115902"/>
    <b v="0"/>
    <n v="9"/>
    <b v="0"/>
    <x v="17"/>
    <n v="65"/>
    <n v="14.44"/>
    <x v="3"/>
    <s v="musical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7"/>
    <n v="1"/>
    <n v="20"/>
    <x v="2"/>
    <s v="jazz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4"/>
    <s v="GBP"/>
    <n v="1469113351"/>
    <n v="1463929351"/>
    <b v="0"/>
    <n v="6"/>
    <b v="0"/>
    <x v="15"/>
    <n v="29"/>
    <n v="14.33"/>
    <x v="3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4"/>
    <s v="GBP"/>
    <n v="1456444800"/>
    <n v="1454337589"/>
    <b v="0"/>
    <n v="20"/>
    <b v="1"/>
    <x v="15"/>
    <n v="136"/>
    <n v="13.6"/>
    <x v="3"/>
    <s v="play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2"/>
    <n v="1"/>
    <n v="9"/>
    <x v="5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1"/>
    <n v="8.75"/>
    <x v="2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x v="38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1"/>
    <n v="11.67"/>
    <x v="2"/>
    <s v="faith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4"/>
    <s v="GBP"/>
    <n v="1450612740"/>
    <n v="1448040425"/>
    <b v="0"/>
    <n v="17"/>
    <b v="1"/>
    <x v="15"/>
    <n v="153"/>
    <n v="13.53"/>
    <x v="3"/>
    <s v="plays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x v="21"/>
    <n v="1"/>
    <n v="34"/>
    <x v="2"/>
    <s v="faith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x v="32"/>
    <n v="1"/>
    <n v="11.33"/>
    <x v="5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4"/>
    <s v="GBP"/>
    <n v="1431298860"/>
    <n v="1428341985"/>
    <b v="0"/>
    <n v="2"/>
    <b v="0"/>
    <x v="26"/>
    <n v="1"/>
    <n v="16"/>
    <x v="5"/>
    <s v="fict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7"/>
    <n v="1"/>
    <n v="30"/>
    <x v="2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4"/>
    <s v="GBP"/>
    <n v="1443906000"/>
    <n v="1441955269"/>
    <b v="0"/>
    <n v="2"/>
    <b v="0"/>
    <x v="40"/>
    <n v="1"/>
    <n v="15"/>
    <x v="7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8"/>
    <n v="1"/>
    <n v="10"/>
    <x v="4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6"/>
    <n v="1"/>
    <n v="15"/>
    <x v="5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7"/>
    <n v="1"/>
    <n v="15"/>
    <x v="2"/>
    <s v="jazz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7"/>
    <n v="3"/>
    <n v="13.33"/>
    <x v="3"/>
    <s v="musical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s v="art books"/>
  </r>
  <r>
    <n v="2864"/>
    <s v="'Haunting Julia' by Alan Ayckbourn"/>
    <s v="Accessible, original theatre for all!"/>
    <n v="2500"/>
    <n v="40"/>
    <x v="2"/>
    <x v="4"/>
    <s v="GBP"/>
    <n v="1437139080"/>
    <n v="1434552207"/>
    <b v="0"/>
    <n v="3"/>
    <b v="0"/>
    <x v="15"/>
    <n v="2"/>
    <n v="13.33"/>
    <x v="3"/>
    <s v="play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9"/>
    <n v="1"/>
    <n v="13"/>
    <x v="1"/>
    <s v="video gam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4"/>
    <n v="0"/>
    <n v="13.33"/>
    <x v="3"/>
    <s v="spaces"/>
  </r>
  <r>
    <n v="1099"/>
    <s v="Xeno - A Sci-Fi FPS"/>
    <s v="Xeno is an FPS which combines all the best elements of old school and modern games to create a fresh and unique gameplay experience."/>
    <n v="5000"/>
    <n v="25"/>
    <x v="2"/>
    <x v="4"/>
    <s v="GBP"/>
    <n v="1431547468"/>
    <n v="1428955468"/>
    <b v="0"/>
    <n v="1"/>
    <b v="0"/>
    <x v="29"/>
    <n v="1"/>
    <n v="25"/>
    <x v="1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5"/>
    <n v="1"/>
    <n v="13.11"/>
    <x v="3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38"/>
    <n v="1"/>
    <n v="25"/>
    <x v="0"/>
    <s v="web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5"/>
    <n v="1"/>
    <n v="13"/>
    <x v="3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37"/>
    <n v="1"/>
    <n v="25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2"/>
    <n v="1"/>
    <n v="25"/>
    <x v="5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37"/>
    <n v="1"/>
    <n v="8.33"/>
    <x v="7"/>
    <s v="food truck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5"/>
    <n v="0"/>
    <n v="13"/>
    <x v="3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s v="world music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4"/>
    <n v="0"/>
    <n v="13"/>
    <x v="3"/>
    <s v="spaces"/>
  </r>
  <r>
    <n v="3120"/>
    <s v="Subtropisch zwemparadijs Tropicana"/>
    <s v="Wij willen Tropicana het subtropisch zwemparadijs van Rotterdam op een nieuwe locatie gaan bouwen."/>
    <n v="1300000"/>
    <n v="128"/>
    <x v="2"/>
    <x v="17"/>
    <s v="EUR"/>
    <n v="1462484196"/>
    <n v="1457303796"/>
    <b v="0"/>
    <n v="10"/>
    <b v="0"/>
    <x v="4"/>
    <n v="0"/>
    <n v="12.8"/>
    <x v="3"/>
    <s v="spaces"/>
  </r>
  <r>
    <n v="3192"/>
    <s v="Arts in Conflict"/>
    <s v="This project challenges social issues affecting young people in areas of deprivation within the Belfast area (Northern Ireland)."/>
    <n v="10000"/>
    <n v="102"/>
    <x v="2"/>
    <x v="4"/>
    <s v="GBP"/>
    <n v="1425160800"/>
    <n v="1421274859"/>
    <b v="0"/>
    <n v="8"/>
    <b v="0"/>
    <x v="17"/>
    <n v="1"/>
    <n v="12.75"/>
    <x v="3"/>
    <s v="musical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1"/>
    <n v="22"/>
    <x v="2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6"/>
    <n v="1"/>
    <n v="7"/>
    <x v="5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37"/>
    <n v="1"/>
    <n v="10.5"/>
    <x v="7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9"/>
    <n v="1"/>
    <n v="3"/>
    <x v="1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4"/>
    <n v="3"/>
    <n v="12.5"/>
    <x v="3"/>
    <s v="spaces"/>
  </r>
  <r>
    <n v="1133"/>
    <s v="Ping"/>
    <s v="Ping is a simple game currently in the design process, where the player lives off of the power of their connection to the internet."/>
    <n v="3000"/>
    <n v="20"/>
    <x v="2"/>
    <x v="4"/>
    <s v="GBP"/>
    <n v="1406799981"/>
    <n v="1404207981"/>
    <b v="0"/>
    <n v="1"/>
    <b v="0"/>
    <x v="25"/>
    <n v="1"/>
    <n v="20"/>
    <x v="1"/>
    <s v="mobile games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x v="38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2"/>
    <s v="indie rock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9"/>
    <n v="1"/>
    <n v="7.5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5"/>
    <n v="1"/>
    <n v="15"/>
    <x v="0"/>
    <s v="space exploration"/>
  </r>
  <r>
    <n v="1902"/>
    <s v="Cardboard reality"/>
    <s v="Virtual reality is expensive, here is the solution. I've created a VR device out of cardboard. I present: World's cheapest VR Device."/>
    <n v="1000"/>
    <n v="12"/>
    <x v="2"/>
    <x v="17"/>
    <s v="EUR"/>
    <n v="1425495447"/>
    <n v="1422903447"/>
    <b v="0"/>
    <n v="3"/>
    <b v="0"/>
    <x v="31"/>
    <n v="1"/>
    <n v="4"/>
    <x v="0"/>
    <s v="gadget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5"/>
    <n v="1"/>
    <n v="12.5"/>
    <x v="3"/>
    <s v="play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5"/>
    <n v="1"/>
    <n v="5"/>
    <x v="1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2"/>
    <n v="1"/>
    <n v="5"/>
    <x v="5"/>
    <s v="children's book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4"/>
    <s v="GBP"/>
    <n v="1407565504"/>
    <n v="1404973504"/>
    <b v="0"/>
    <n v="2"/>
    <b v="0"/>
    <x v="15"/>
    <n v="1"/>
    <n v="12.5"/>
    <x v="3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4"/>
    <s v="GBP"/>
    <n v="1409509477"/>
    <n v="1407695077"/>
    <b v="0"/>
    <n v="2"/>
    <b v="0"/>
    <x v="17"/>
    <n v="1"/>
    <n v="12.5"/>
    <x v="3"/>
    <s v="musical"/>
  </r>
  <r>
    <n v="3508"/>
    <s v="Roll The Dice Theatre Company"/>
    <s v="Roll The Dice Theatre Company revolves around taking risks in the game of life vicariously through beloved childhood games."/>
    <n v="100"/>
    <n v="180"/>
    <x v="0"/>
    <x v="4"/>
    <s v="GBP"/>
    <n v="1462914000"/>
    <n v="1460914253"/>
    <b v="0"/>
    <n v="15"/>
    <b v="1"/>
    <x v="15"/>
    <n v="180"/>
    <n v="12"/>
    <x v="3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38"/>
    <n v="1"/>
    <n v="5"/>
    <x v="0"/>
    <s v="web"/>
  </r>
  <r>
    <n v="3397"/>
    <s v="Waiting for Godot - Blue Sky Theatre &amp; Arts"/>
    <s v="Help a group of recovering alcoholics bring Samuel Beckett's classic to a seaside town!"/>
    <n v="250"/>
    <n v="280"/>
    <x v="0"/>
    <x v="4"/>
    <s v="GBP"/>
    <n v="1455832800"/>
    <n v="1452338929"/>
    <b v="0"/>
    <n v="24"/>
    <b v="1"/>
    <x v="15"/>
    <n v="112"/>
    <n v="11.67"/>
    <x v="3"/>
    <s v="plays"/>
  </r>
  <r>
    <n v="3987"/>
    <s v="Write Now 5"/>
    <s v="Write Now 5 is a new writing festival in south east London promoting new work from emerging playwrights."/>
    <n v="400"/>
    <n v="151"/>
    <x v="2"/>
    <x v="4"/>
    <s v="GBP"/>
    <n v="1400278290"/>
    <n v="1399414290"/>
    <b v="0"/>
    <n v="13"/>
    <b v="0"/>
    <x v="15"/>
    <n v="38"/>
    <n v="11.62"/>
    <x v="3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9"/>
    <n v="1"/>
    <n v="10"/>
    <x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s v="web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4"/>
    <s v="GBP"/>
    <n v="1419368925"/>
    <n v="1417208925"/>
    <b v="0"/>
    <n v="22"/>
    <b v="1"/>
    <x v="15"/>
    <n v="100"/>
    <n v="11.36"/>
    <x v="3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38"/>
    <n v="1"/>
    <n v="3"/>
    <x v="0"/>
    <s v="web"/>
  </r>
  <r>
    <n v="1113"/>
    <s v="A YouTube Gaming Channel"/>
    <s v="A start up YouTube PC Gaming channel named ''Jeansie''. Comprised of witty banter and slightly above average  gaming skills :)"/>
    <n v="1000"/>
    <n v="5"/>
    <x v="2"/>
    <x v="4"/>
    <s v="GBP"/>
    <n v="1408058820"/>
    <n v="1405466820"/>
    <b v="0"/>
    <n v="1"/>
    <b v="0"/>
    <x v="29"/>
    <n v="1"/>
    <n v="5"/>
    <x v="1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4"/>
    <s v="GBP"/>
    <n v="1450521990"/>
    <n v="1447757190"/>
    <b v="0"/>
    <n v="1"/>
    <b v="0"/>
    <x v="24"/>
    <n v="1"/>
    <n v="5"/>
    <x v="6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37"/>
    <n v="1"/>
    <n v="1"/>
    <x v="7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4"/>
    <s v="GBP"/>
    <n v="1448761744"/>
    <n v="1446166144"/>
    <b v="0"/>
    <n v="1"/>
    <b v="0"/>
    <x v="38"/>
    <n v="1"/>
    <n v="5"/>
    <x v="0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5"/>
    <n v="2"/>
    <n v="11.25"/>
    <x v="3"/>
    <s v="play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9"/>
    <n v="1"/>
    <n v="1"/>
    <x v="1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5"/>
    <n v="3"/>
    <n v="10.6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4"/>
    <s v="GBP"/>
    <n v="1399584210"/>
    <n v="1397683410"/>
    <b v="0"/>
    <n v="2"/>
    <b v="0"/>
    <x v="15"/>
    <n v="0"/>
    <n v="10.5"/>
    <x v="3"/>
    <s v="plays"/>
  </r>
  <r>
    <n v="4041"/>
    <s v="In the Land of Gold"/>
    <s v="A bold, colouful, vibrant play centred around the last remaining monarchy of Africa."/>
    <n v="5000"/>
    <n v="21"/>
    <x v="2"/>
    <x v="4"/>
    <s v="GBP"/>
    <n v="1473160954"/>
    <n v="1467976954"/>
    <b v="0"/>
    <n v="2"/>
    <b v="0"/>
    <x v="15"/>
    <n v="0"/>
    <n v="10.5"/>
    <x v="3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9"/>
    <n v="0"/>
    <n v="71.55"/>
    <x v="1"/>
    <s v="video gam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x v="37"/>
    <n v="0"/>
    <n v="306"/>
    <x v="7"/>
    <s v="food truck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x v="20"/>
    <n v="0"/>
    <n v="550"/>
    <x v="0"/>
    <s v="makerspac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x v="3"/>
    <n v="0"/>
    <n v="100"/>
    <x v="0"/>
    <s v="wearabl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4"/>
    <s v="GBP"/>
    <n v="1442440800"/>
    <n v="1440497876"/>
    <b v="0"/>
    <n v="4"/>
    <b v="0"/>
    <x v="4"/>
    <n v="4"/>
    <n v="10.25"/>
    <x v="3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5"/>
    <n v="2"/>
    <n v="10.25"/>
    <x v="3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3"/>
    <n v="0"/>
    <n v="84.29"/>
    <x v="0"/>
    <s v="wearabl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9"/>
    <n v="0"/>
    <n v="50.91"/>
    <x v="1"/>
    <s v="video gam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3"/>
    <n v="0"/>
    <n v="116.75"/>
    <x v="0"/>
    <s v="wearable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38"/>
    <n v="0"/>
    <n v="53.25"/>
    <x v="0"/>
    <s v="web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5"/>
    <n v="0"/>
    <n v="60.71"/>
    <x v="1"/>
    <s v="mobile gam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5"/>
    <n v="8"/>
    <n v="10.17"/>
    <x v="3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1"/>
    <s v="AUD"/>
    <n v="1463239108"/>
    <n v="1460647108"/>
    <b v="0"/>
    <n v="3"/>
    <b v="0"/>
    <x v="38"/>
    <n v="0"/>
    <n v="116.67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38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0"/>
    <n v="0"/>
    <n v="69"/>
    <x v="4"/>
    <s v="drama"/>
  </r>
  <r>
    <n v="4016"/>
    <s v="MENTAL Play"/>
    <s v="A new play and project exploring challenges faced by young adults struggling with mental health issues in contemporary Britain."/>
    <n v="500"/>
    <n v="70"/>
    <x v="2"/>
    <x v="4"/>
    <s v="GBP"/>
    <n v="1410987400"/>
    <n v="1408395400"/>
    <b v="0"/>
    <n v="7"/>
    <b v="0"/>
    <x v="15"/>
    <n v="14"/>
    <n v="10"/>
    <x v="3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0"/>
    <s v="MXN"/>
    <n v="1483773169"/>
    <n v="1481181169"/>
    <b v="0"/>
    <n v="3"/>
    <b v="0"/>
    <x v="29"/>
    <n v="0"/>
    <n v="103.33"/>
    <x v="1"/>
    <s v="video gam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3"/>
    <n v="0"/>
    <n v="76.25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4"/>
    <n v="0"/>
    <n v="40"/>
    <x v="6"/>
    <s v="pl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x v="38"/>
    <n v="0"/>
    <n v="64.75"/>
    <x v="0"/>
    <s v="web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8"/>
    <n v="0"/>
    <n v="250"/>
    <x v="4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1"/>
    <s v="AUD"/>
    <n v="1463645521"/>
    <n v="1458461521"/>
    <b v="0"/>
    <n v="4"/>
    <b v="0"/>
    <x v="37"/>
    <n v="0"/>
    <n v="62.5"/>
    <x v="7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0"/>
    <s v="MXN"/>
    <n v="1482953115"/>
    <n v="1480361115"/>
    <b v="0"/>
    <n v="1"/>
    <b v="0"/>
    <x v="3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s v="audio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3"/>
    <n v="0"/>
    <n v="45.2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s v="wearable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8"/>
    <n v="0"/>
    <n v="71.67"/>
    <x v="4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3"/>
    <n v="0"/>
    <n v="68.33"/>
    <x v="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x v="39"/>
    <n v="0"/>
    <n v="100"/>
    <x v="5"/>
    <s v="translation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5"/>
    <n v="0"/>
    <n v="23.25"/>
    <x v="1"/>
    <s v="mobile games"/>
  </r>
  <r>
    <n v="3735"/>
    <s v="Women Beware Women"/>
    <s v="Young Actor's taking on a Jacobean tragedy. Family, betrayal, love, lust, sex and death."/>
    <n v="150"/>
    <n v="20"/>
    <x v="2"/>
    <x v="4"/>
    <s v="GBP"/>
    <n v="1432831089"/>
    <n v="1430239089"/>
    <b v="0"/>
    <n v="2"/>
    <b v="0"/>
    <x v="15"/>
    <n v="13"/>
    <n v="10"/>
    <x v="3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9"/>
    <n v="0"/>
    <n v="17.850000000000001"/>
    <x v="1"/>
    <s v="video game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5"/>
    <n v="10"/>
    <n v="10"/>
    <x v="3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4"/>
    <s v="GBP"/>
    <n v="1384179548"/>
    <n v="1381583948"/>
    <b v="0"/>
    <n v="4"/>
    <b v="0"/>
    <x v="27"/>
    <n v="0"/>
    <n v="42.5"/>
    <x v="2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3"/>
    <n v="0"/>
    <n v="39"/>
    <x v="0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7"/>
    <n v="0"/>
    <n v="50.33"/>
    <x v="2"/>
    <s v="jazz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4"/>
    <s v="GBP"/>
    <n v="1446766372"/>
    <n v="1443220372"/>
    <b v="0"/>
    <n v="11"/>
    <b v="0"/>
    <x v="28"/>
    <n v="0"/>
    <n v="13.55"/>
    <x v="4"/>
    <s v="animation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38"/>
    <n v="0"/>
    <n v="142"/>
    <x v="0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1"/>
    <s v="AUD"/>
    <n v="1434633191"/>
    <n v="1429449191"/>
    <b v="0"/>
    <n v="5"/>
    <b v="0"/>
    <x v="22"/>
    <n v="0"/>
    <n v="28"/>
    <x v="4"/>
    <s v="science fiction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5"/>
    <n v="5"/>
    <n v="10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0"/>
    <n v="0"/>
    <n v="44"/>
    <x v="0"/>
    <s v="makerspace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4"/>
    <s v="GBP"/>
    <n v="1432328400"/>
    <n v="1430734844"/>
    <b v="0"/>
    <n v="1"/>
    <b v="0"/>
    <x v="15"/>
    <n v="2"/>
    <n v="10"/>
    <x v="3"/>
    <s v="play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4"/>
    <n v="1"/>
    <n v="10"/>
    <x v="3"/>
    <s v="spac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5"/>
    <n v="0"/>
    <n v="31.25"/>
    <x v="1"/>
    <s v="mobile game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s v="space exploration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38"/>
    <n v="0"/>
    <n v="20.5"/>
    <x v="0"/>
    <s v="web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4"/>
    <s v="GBP"/>
    <n v="1427133600"/>
    <n v="1423847093"/>
    <b v="0"/>
    <n v="1"/>
    <b v="0"/>
    <x v="15"/>
    <n v="1"/>
    <n v="10"/>
    <x v="3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9"/>
    <n v="0"/>
    <n v="19.670000000000002"/>
    <x v="1"/>
    <s v="video gam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5"/>
    <n v="1"/>
    <n v="10"/>
    <x v="3"/>
    <s v="play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4"/>
    <s v="GBP"/>
    <n v="1432223125"/>
    <n v="1429631125"/>
    <b v="0"/>
    <n v="4"/>
    <b v="0"/>
    <x v="3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38"/>
    <n v="0"/>
    <n v="53"/>
    <x v="0"/>
    <s v="web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3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9"/>
    <n v="0"/>
    <n v="6.18"/>
    <x v="5"/>
    <s v="translations"/>
  </r>
  <r>
    <n v="2841"/>
    <s v="The Dead Loss"/>
    <s v="1920's London; two brothers try to make a name for themselves in the underground crime world but encounter a ruthless Irish mob boss."/>
    <n v="1000"/>
    <n v="10"/>
    <x v="2"/>
    <x v="4"/>
    <s v="GBP"/>
    <n v="1450032297"/>
    <n v="1444844697"/>
    <b v="0"/>
    <n v="1"/>
    <b v="0"/>
    <x v="15"/>
    <n v="1"/>
    <n v="10"/>
    <x v="3"/>
    <s v="play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37"/>
    <n v="0"/>
    <n v="100"/>
    <x v="7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"/>
    <s v="AUD"/>
    <n v="1451637531"/>
    <n v="1449045531"/>
    <b v="0"/>
    <n v="1"/>
    <b v="0"/>
    <x v="39"/>
    <n v="0"/>
    <n v="100"/>
    <x v="5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4"/>
    <s v="GBP"/>
    <n v="1433021171"/>
    <n v="1430429171"/>
    <b v="0"/>
    <n v="2"/>
    <b v="0"/>
    <x v="37"/>
    <n v="0"/>
    <n v="50"/>
    <x v="7"/>
    <s v="food truck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9"/>
    <s v="SEK"/>
    <n v="1457996400"/>
    <n v="1452842511"/>
    <b v="0"/>
    <n v="1"/>
    <b v="0"/>
    <x v="38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2"/>
    <n v="0"/>
    <n v="30"/>
    <x v="5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7"/>
    <n v="0"/>
    <n v="30"/>
    <x v="2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7"/>
    <s v="restauran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9"/>
    <n v="0"/>
    <n v="21.25"/>
    <x v="1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0"/>
    <s v="gadget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s v="science fiction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9"/>
    <n v="0"/>
    <n v="25"/>
    <x v="5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37"/>
    <n v="0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7"/>
    <s v="restaurant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5"/>
    <n v="1"/>
    <n v="10"/>
    <x v="3"/>
    <s v="play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0"/>
    <n v="37.5"/>
    <x v="2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s v="wearable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37"/>
    <n v="0"/>
    <n v="5.29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37"/>
    <n v="0"/>
    <n v="24.33"/>
    <x v="7"/>
    <s v="food truck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5"/>
    <n v="0"/>
    <n v="10"/>
    <x v="3"/>
    <s v="play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37"/>
    <n v="0"/>
    <n v="23.67"/>
    <x v="7"/>
    <s v="food truck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5"/>
    <n v="0"/>
    <n v="10"/>
    <x v="3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"/>
    <s v="AUD"/>
    <n v="1414807962"/>
    <n v="1412215962"/>
    <b v="0"/>
    <n v="2"/>
    <b v="0"/>
    <x v="38"/>
    <n v="0"/>
    <n v="3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"/>
    <s v="AUD"/>
    <n v="1424137247"/>
    <n v="1421545247"/>
    <b v="0"/>
    <n v="2"/>
    <b v="0"/>
    <x v="38"/>
    <n v="0"/>
    <n v="34"/>
    <x v="0"/>
    <s v="web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7"/>
    <s v="restaurant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4"/>
    <s v="GBP"/>
    <n v="1377995523"/>
    <n v="1375403523"/>
    <b v="0"/>
    <n v="5"/>
    <b v="0"/>
    <x v="27"/>
    <n v="0"/>
    <n v="12.4"/>
    <x v="2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38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3"/>
    <n v="0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0"/>
    <n v="0"/>
    <n v="30"/>
    <x v="4"/>
    <s v="drama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4"/>
    <n v="0"/>
    <n v="10"/>
    <x v="3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38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s v="web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7"/>
    <n v="0"/>
    <n v="10"/>
    <x v="3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3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9"/>
    <n v="0"/>
    <n v="13.25"/>
    <x v="1"/>
    <s v="video gam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38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8"/>
    <n v="0"/>
    <n v="3.71"/>
    <x v="4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37"/>
    <n v="0"/>
    <n v="52"/>
    <x v="7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9"/>
    <n v="0"/>
    <n v="12.75"/>
    <x v="1"/>
    <s v="video games"/>
  </r>
  <r>
    <n v="2373"/>
    <s v="Cykelauktion.com (Canceled)"/>
    <s v="We want to create a safe marketplace for buying and selling bicycles."/>
    <n v="850000"/>
    <n v="50"/>
    <x v="1"/>
    <x v="9"/>
    <s v="SEK"/>
    <n v="1440863624"/>
    <n v="1438271624"/>
    <b v="0"/>
    <n v="1"/>
    <b v="0"/>
    <x v="38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"/>
    <s v="AUD"/>
    <n v="1401662239"/>
    <n v="1399070239"/>
    <b v="0"/>
    <n v="1"/>
    <b v="0"/>
    <x v="28"/>
    <n v="0"/>
    <n v="50"/>
    <x v="4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38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7"/>
    <n v="0"/>
    <n v="50"/>
    <x v="2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9"/>
    <n v="0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37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37"/>
    <n v="0"/>
    <n v="50"/>
    <x v="7"/>
    <s v="food truc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5"/>
    <n v="0"/>
    <n v="10"/>
    <x v="3"/>
    <s v="play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0"/>
    <n v="0"/>
    <n v="50"/>
    <x v="4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4"/>
    <n v="0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37"/>
    <n v="0"/>
    <n v="50"/>
    <x v="7"/>
    <s v="food trucks"/>
  </r>
  <r>
    <n v="3868"/>
    <s v="1000 words (Canceled)"/>
    <s v="New collection of music by Scott Evan Davis!"/>
    <n v="5000"/>
    <n v="10"/>
    <x v="1"/>
    <x v="4"/>
    <s v="GBP"/>
    <n v="1410191405"/>
    <n v="1408031405"/>
    <b v="0"/>
    <n v="1"/>
    <b v="0"/>
    <x v="17"/>
    <n v="0"/>
    <n v="10"/>
    <x v="3"/>
    <s v="musical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0"/>
    <n v="0"/>
    <n v="50"/>
    <x v="4"/>
    <s v="drama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6"/>
    <n v="0"/>
    <n v="16"/>
    <x v="5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9"/>
    <n v="0"/>
    <n v="11.92"/>
    <x v="1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9"/>
    <n v="0"/>
    <n v="6.71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x v="37"/>
    <n v="0"/>
    <n v="22.5"/>
    <x v="7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8"/>
    <n v="0"/>
    <n v="22.5"/>
    <x v="4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9"/>
    <n v="0"/>
    <n v="11.25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9"/>
    <n v="0"/>
    <n v="15"/>
    <x v="1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9"/>
    <n v="0"/>
    <n v="6.83"/>
    <x v="1"/>
    <s v="video gam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0"/>
    <n v="1.54"/>
    <x v="6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s v="science fiction"/>
  </r>
  <r>
    <n v="3917"/>
    <s v="Romeo and Juliet by Cry of Curs"/>
    <s v="We place the actors and script to the fore, with productions stripped down to barest level, aiming to make theatre accessible."/>
    <n v="3500"/>
    <n v="10"/>
    <x v="2"/>
    <x v="4"/>
    <s v="GBP"/>
    <n v="1410439161"/>
    <n v="1407847161"/>
    <b v="0"/>
    <n v="1"/>
    <b v="0"/>
    <x v="15"/>
    <n v="0"/>
    <n v="10"/>
    <x v="3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s v="web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37"/>
    <n v="0"/>
    <n v="12"/>
    <x v="7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x v="25"/>
    <n v="0"/>
    <n v="18"/>
    <x v="1"/>
    <s v="mobile games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x v="37"/>
    <n v="0"/>
    <n v="17.5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37"/>
    <n v="0"/>
    <n v="17.5"/>
    <x v="7"/>
    <s v="food truck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5"/>
    <n v="0"/>
    <n v="10"/>
    <x v="3"/>
    <s v="play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2"/>
    <n v="0"/>
    <n v="8.75"/>
    <x v="5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37"/>
    <n v="0"/>
    <n v="11.67"/>
    <x v="7"/>
    <s v="food truck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9"/>
    <n v="0"/>
    <n v="8.5"/>
    <x v="1"/>
    <s v="video game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38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8"/>
    <n v="0"/>
    <n v="10.33"/>
    <x v="4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37"/>
    <n v="0"/>
    <n v="30"/>
    <x v="7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37"/>
    <n v="0"/>
    <n v="15"/>
    <x v="7"/>
    <s v="food truck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9"/>
    <n v="0"/>
    <n v="5.8"/>
    <x v="1"/>
    <s v="video game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5"/>
    <s v="EUR"/>
    <n v="1476008906"/>
    <n v="1473416906"/>
    <b v="0"/>
    <n v="1"/>
    <b v="0"/>
    <x v="15"/>
    <n v="0"/>
    <n v="10"/>
    <x v="3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37"/>
    <n v="0"/>
    <n v="13.01"/>
    <x v="7"/>
    <s v="food truck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5"/>
    <n v="1"/>
    <n v="9.75"/>
    <x v="3"/>
    <s v="play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5"/>
    <n v="0"/>
    <n v="13"/>
    <x v="1"/>
    <s v="mobile game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4"/>
    <s v="GBP"/>
    <n v="1415404800"/>
    <n v="1412809644"/>
    <b v="0"/>
    <n v="10"/>
    <b v="0"/>
    <x v="15"/>
    <n v="6"/>
    <n v="9.5"/>
    <x v="3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8"/>
    <n v="0"/>
    <n v="13"/>
    <x v="4"/>
    <s v="animation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5"/>
    <n v="4"/>
    <n v="9.5"/>
    <x v="3"/>
    <s v="play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38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3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3"/>
    <s v="NZD"/>
    <n v="1474436704"/>
    <n v="1471844704"/>
    <b v="0"/>
    <n v="2"/>
    <b v="0"/>
    <x v="39"/>
    <n v="0"/>
    <n v="13"/>
    <x v="5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37"/>
    <n v="0"/>
    <n v="13"/>
    <x v="7"/>
    <s v="food truck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5"/>
    <n v="5"/>
    <n v="9.4"/>
    <x v="3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4"/>
    <s v="GBP"/>
    <n v="1427842740"/>
    <n v="1425428206"/>
    <b v="0"/>
    <n v="14"/>
    <b v="1"/>
    <x v="15"/>
    <n v="124"/>
    <n v="8.86"/>
    <x v="3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8"/>
    <n v="0"/>
    <n v="25"/>
    <x v="4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s v="web"/>
  </r>
  <r>
    <n v="2976"/>
    <s v="Pizza Delique"/>
    <s v="A play that addresses an important social issue, brought to light by members of the UoM Drama Society."/>
    <n v="70"/>
    <n v="120"/>
    <x v="0"/>
    <x v="4"/>
    <s v="GBP"/>
    <n v="1457870400"/>
    <n v="1456421530"/>
    <b v="0"/>
    <n v="14"/>
    <b v="1"/>
    <x v="15"/>
    <n v="171"/>
    <n v="8.57"/>
    <x v="3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37"/>
    <n v="0"/>
    <n v="25"/>
    <x v="7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x v="29"/>
    <n v="0"/>
    <n v="25"/>
    <x v="1"/>
    <s v="video game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5"/>
    <n v="9"/>
    <n v="8.5"/>
    <x v="3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8"/>
    <n v="0"/>
    <n v="12.5"/>
    <x v="4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7"/>
    <n v="0"/>
    <n v="25"/>
    <x v="2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5"/>
    <n v="0"/>
    <n v="25"/>
    <x v="6"/>
    <s v="people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5"/>
    <n v="2"/>
    <n v="8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x v="17"/>
    <n v="2"/>
    <n v="7.5"/>
    <x v="3"/>
    <s v="musical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5"/>
    <n v="0"/>
    <n v="10.5"/>
    <x v="1"/>
    <s v="mobile gam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x v="4"/>
    <n v="0"/>
    <n v="7.33"/>
    <x v="3"/>
    <s v="space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7"/>
    <n v="0"/>
    <n v="10.5"/>
    <x v="2"/>
    <s v="jazz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5"/>
    <n v="1"/>
    <n v="7.25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5"/>
    <n v="1"/>
    <n v="7"/>
    <x v="3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5"/>
    <n v="0"/>
    <n v="7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5"/>
    <n v="0"/>
    <n v="7"/>
    <x v="3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0"/>
    <n v="0"/>
    <n v="20"/>
    <x v="4"/>
    <s v="drama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5"/>
    <n v="1"/>
    <n v="6.75"/>
    <x v="3"/>
    <s v="play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4"/>
    <n v="0"/>
    <n v="6.5"/>
    <x v="3"/>
    <s v="space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38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0"/>
    <n v="20"/>
    <x v="2"/>
    <s v="faith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s v="space exploration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x v="21"/>
    <n v="0"/>
    <n v="18"/>
    <x v="2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0"/>
    <n v="0"/>
    <n v="5.67"/>
    <x v="4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37"/>
    <n v="0"/>
    <n v="5.67"/>
    <x v="7"/>
    <s v="food truck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5"/>
    <n v="5"/>
    <n v="5.75"/>
    <x v="3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3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4"/>
    <s v="GBP"/>
    <n v="1411681391"/>
    <n v="1409089391"/>
    <b v="0"/>
    <n v="1"/>
    <b v="0"/>
    <x v="24"/>
    <n v="0"/>
    <n v="15"/>
    <x v="6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9"/>
    <n v="0"/>
    <n v="7.5"/>
    <x v="1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5"/>
    <s v="EUR"/>
    <n v="1444589020"/>
    <n v="1441997020"/>
    <b v="0"/>
    <n v="2"/>
    <b v="0"/>
    <x v="39"/>
    <n v="0"/>
    <n v="7.5"/>
    <x v="5"/>
    <s v="translations"/>
  </r>
  <r>
    <n v="1406"/>
    <s v="Man Down! Translation project"/>
    <s v="The White coat and the battle dress uniform"/>
    <n v="12000"/>
    <n v="15"/>
    <x v="2"/>
    <x v="5"/>
    <s v="EUR"/>
    <n v="1449914400"/>
    <n v="1445336607"/>
    <b v="0"/>
    <n v="3"/>
    <b v="0"/>
    <x v="39"/>
    <n v="0"/>
    <n v="5"/>
    <x v="5"/>
    <s v="translation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5"/>
    <n v="2"/>
    <n v="5.75"/>
    <x v="3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8"/>
    <n v="0"/>
    <n v="4.83"/>
    <x v="4"/>
    <s v="animation"/>
  </r>
  <r>
    <n v="578"/>
    <s v="weBuy Crowdsourced Shopping"/>
    <s v="weBuy trade built on technology and Crowd Sourced Power"/>
    <n v="125000"/>
    <n v="14"/>
    <x v="2"/>
    <x v="4"/>
    <s v="GBP"/>
    <n v="1441633993"/>
    <n v="1439560393"/>
    <b v="0"/>
    <n v="7"/>
    <b v="0"/>
    <x v="38"/>
    <n v="0"/>
    <n v="2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x v="38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9"/>
    <n v="0"/>
    <n v="3"/>
    <x v="1"/>
    <s v="video game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0"/>
    <n v="0"/>
    <n v="5.5"/>
    <x v="4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3"/>
    <n v="0"/>
    <n v="2.75"/>
    <x v="0"/>
    <s v="wearabl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5"/>
    <n v="1"/>
    <n v="5.5"/>
    <x v="3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8"/>
    <n v="0"/>
    <n v="5.5"/>
    <x v="4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9"/>
    <n v="0"/>
    <n v="3.67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5"/>
    <n v="0"/>
    <n v="3.67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0"/>
    <n v="5.5"/>
    <x v="2"/>
    <s v="faith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5"/>
    <n v="0"/>
    <n v="5.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5"/>
    <n v="0"/>
    <n v="5.5"/>
    <x v="3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1"/>
    <s v="AUD"/>
    <n v="1488805200"/>
    <n v="1484094498"/>
    <b v="0"/>
    <n v="1"/>
    <b v="0"/>
    <x v="37"/>
    <n v="0"/>
    <n v="10"/>
    <x v="7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37"/>
    <n v="0"/>
    <n v="10"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3"/>
    <s v="NZD"/>
    <n v="1407545334"/>
    <n v="1404953334"/>
    <b v="0"/>
    <n v="1"/>
    <b v="0"/>
    <x v="31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6"/>
    <n v="0"/>
    <n v="10"/>
    <x v="5"/>
    <s v="fiction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4"/>
    <n v="0"/>
    <n v="5.5"/>
    <x v="3"/>
    <s v="space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5"/>
    <n v="10"/>
    <n v="5"/>
    <x v="3"/>
    <s v="plays"/>
  </r>
  <r>
    <n v="3795"/>
    <s v="Duodeca"/>
    <s v="Poppin Productions are currently entering the development stage of their very first production -  &quot;Duodeca&quot;."/>
    <n v="600"/>
    <n v="10"/>
    <x v="2"/>
    <x v="4"/>
    <s v="GBP"/>
    <n v="1440801000"/>
    <n v="1437042490"/>
    <b v="0"/>
    <n v="2"/>
    <b v="0"/>
    <x v="17"/>
    <n v="2"/>
    <n v="5"/>
    <x v="3"/>
    <s v="musical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5"/>
    <n v="0"/>
    <n v="10"/>
    <x v="1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9"/>
    <n v="0"/>
    <n v="5"/>
    <x v="1"/>
    <s v="video games"/>
  </r>
  <r>
    <n v="2849"/>
    <s v="100, Acre Wood"/>
    <s v="NonSens!cal tackles the struggles of four people with mental health issues/disorders inspired by A.A Milne's Winnie the Pooh"/>
    <n v="500"/>
    <n v="5"/>
    <x v="2"/>
    <x v="4"/>
    <s v="GBP"/>
    <n v="1461406600"/>
    <n v="1458814600"/>
    <b v="0"/>
    <n v="1"/>
    <b v="0"/>
    <x v="15"/>
    <n v="1"/>
    <n v="5"/>
    <x v="3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x v="28"/>
    <n v="0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8"/>
    <n v="0"/>
    <n v="10"/>
    <x v="4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s v="art book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4"/>
    <n v="0"/>
    <n v="5"/>
    <x v="3"/>
    <s v="spaces"/>
  </r>
  <r>
    <n v="1114"/>
    <s v="TeleRide"/>
    <s v="SciFi racing game for Android &amp; iOS platforms. Player gets a unique weapon which introduces an additional dimension to the competition."/>
    <n v="6000"/>
    <n v="10"/>
    <x v="2"/>
    <x v="4"/>
    <s v="GBP"/>
    <n v="1381306687"/>
    <n v="1378714687"/>
    <b v="0"/>
    <n v="3"/>
    <b v="0"/>
    <x v="29"/>
    <n v="0"/>
    <n v="3.33"/>
    <x v="1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0"/>
    <n v="5"/>
    <x v="2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4"/>
    <s v="GBP"/>
    <n v="1435504170"/>
    <n v="1432912170"/>
    <b v="0"/>
    <n v="1"/>
    <b v="0"/>
    <x v="28"/>
    <n v="0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38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7"/>
    <s v="EUR"/>
    <n v="1432479600"/>
    <n v="1428507409"/>
    <b v="0"/>
    <n v="1"/>
    <b v="0"/>
    <x v="38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38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19"/>
    <s v="EUR"/>
    <n v="1455399313"/>
    <n v="1452807313"/>
    <b v="0"/>
    <n v="2"/>
    <b v="0"/>
    <x v="37"/>
    <n v="0"/>
    <n v="5"/>
    <x v="7"/>
    <s v="food truck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4"/>
    <n v="0"/>
    <n v="5"/>
    <x v="3"/>
    <s v="spaces"/>
  </r>
  <r>
    <n v="215"/>
    <s v="Invisible Scars"/>
    <s v="A short drama based on a true events. Story of a British Soldier who comes back home suffering from Post Traumatic Stress Disorder."/>
    <n v="4400"/>
    <n v="10"/>
    <x v="2"/>
    <x v="4"/>
    <s v="GBP"/>
    <n v="1455753540"/>
    <n v="1452058282"/>
    <b v="0"/>
    <n v="1"/>
    <b v="0"/>
    <x v="30"/>
    <n v="0"/>
    <n v="10"/>
    <x v="4"/>
    <s v="drama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"/>
    <s v="AUD"/>
    <n v="1404022381"/>
    <n v="1402294381"/>
    <b v="0"/>
    <n v="1"/>
    <b v="0"/>
    <x v="17"/>
    <n v="0"/>
    <n v="5"/>
    <x v="3"/>
    <s v="musical"/>
  </r>
  <r>
    <n v="3939"/>
    <s v="'Potter.' Funding 2015"/>
    <s v="'Potter.' is a parody of the popular Harry Potter series allowing aspiring actors a chance to work in a professional production."/>
    <n v="5000"/>
    <n v="5"/>
    <x v="2"/>
    <x v="1"/>
    <s v="AUD"/>
    <n v="1412656200"/>
    <n v="1412328979"/>
    <b v="0"/>
    <n v="1"/>
    <b v="0"/>
    <x v="15"/>
    <n v="0"/>
    <n v="5"/>
    <x v="3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2"/>
    <n v="0"/>
    <n v="10"/>
    <x v="5"/>
    <s v="children's boo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5"/>
    <n v="0"/>
    <n v="5"/>
    <x v="3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5"/>
    <n v="0"/>
    <n v="5"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4"/>
    <n v="0"/>
    <n v="10"/>
    <x v="6"/>
    <s v="nature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4"/>
    <s v="GBP"/>
    <n v="1446154848"/>
    <n v="1443562848"/>
    <b v="0"/>
    <n v="1"/>
    <b v="0"/>
    <x v="38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3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37"/>
    <n v="0"/>
    <n v="8"/>
    <x v="7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s v="science fiction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5"/>
    <n v="0"/>
    <n v="5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5"/>
    <n v="0"/>
    <n v="5"/>
    <x v="3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4"/>
    <s v="GBP"/>
    <n v="1423185900"/>
    <n v="1420766700"/>
    <b v="0"/>
    <n v="3"/>
    <b v="0"/>
    <x v="39"/>
    <n v="0"/>
    <n v="2.33"/>
    <x v="5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8"/>
    <n v="0"/>
    <n v="3"/>
    <x v="4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38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4"/>
    <n v="0"/>
    <n v="3"/>
    <x v="6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x v="25"/>
    <n v="0"/>
    <n v="3"/>
    <x v="1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x v="39"/>
    <n v="0"/>
    <n v="6"/>
    <x v="5"/>
    <s v="translation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37"/>
    <n v="0"/>
    <n v="5"/>
    <x v="7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0"/>
    <n v="0"/>
    <n v="5"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x v="37"/>
    <n v="0"/>
    <n v="5"/>
    <x v="7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4"/>
    <s v="GBP"/>
    <n v="1364041163"/>
    <n v="1361884763"/>
    <b v="0"/>
    <n v="1"/>
    <b v="0"/>
    <x v="28"/>
    <n v="0"/>
    <n v="5"/>
    <x v="4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37"/>
    <n v="0"/>
    <n v="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37"/>
    <n v="0"/>
    <n v="5"/>
    <x v="7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"/>
    <s v="AUD"/>
    <n v="1432873653"/>
    <n v="1430281653"/>
    <b v="0"/>
    <n v="1"/>
    <b v="0"/>
    <x v="29"/>
    <n v="0"/>
    <n v="5"/>
    <x v="1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1"/>
    <n v="0"/>
    <n v="5"/>
    <x v="2"/>
    <s v="faith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5"/>
    <n v="0"/>
    <n v="5"/>
    <x v="3"/>
    <s v="play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5"/>
    <n v="0"/>
    <n v="5"/>
    <x v="1"/>
    <s v="mobile game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5"/>
    <n v="0"/>
    <n v="5"/>
    <x v="3"/>
    <s v="plays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8"/>
    <n v="0"/>
    <n v="5"/>
    <x v="4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6"/>
    <n v="0"/>
    <n v="5"/>
    <x v="5"/>
    <s v="fiction"/>
  </r>
  <r>
    <n v="3915"/>
    <s v="Hardcross"/>
    <s v="Following the enormous success of Hardcross, we are looking for new ways to bring this wonderful play to a wider audience."/>
    <n v="1500"/>
    <n v="5"/>
    <x v="2"/>
    <x v="4"/>
    <s v="GBP"/>
    <n v="1464824309"/>
    <n v="1462232309"/>
    <b v="0"/>
    <n v="1"/>
    <b v="0"/>
    <x v="15"/>
    <n v="0"/>
    <n v="5"/>
    <x v="3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4"/>
    <s v="GBP"/>
    <n v="1376563408"/>
    <n v="1373971408"/>
    <b v="0"/>
    <n v="1"/>
    <b v="0"/>
    <x v="26"/>
    <n v="0"/>
    <n v="5"/>
    <x v="5"/>
    <s v="fiction"/>
  </r>
  <r>
    <n v="2586"/>
    <s v="Inspire Healthy Eating"/>
    <s v="I would like to bring fresh salad and food to the streets of London at a reasonable price."/>
    <n v="3000"/>
    <n v="5"/>
    <x v="2"/>
    <x v="4"/>
    <s v="GBP"/>
    <n v="1451030136"/>
    <n v="1448438136"/>
    <b v="0"/>
    <n v="1"/>
    <b v="0"/>
    <x v="37"/>
    <n v="0"/>
    <n v="5"/>
    <x v="7"/>
    <s v="food truck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4"/>
    <s v="GBP"/>
    <n v="1422450278"/>
    <n v="1419858278"/>
    <b v="0"/>
    <n v="4"/>
    <b v="0"/>
    <x v="15"/>
    <n v="8"/>
    <n v="4.75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5"/>
    <n v="130"/>
    <n v="3.25"/>
    <x v="3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9"/>
    <n v="0"/>
    <n v="5"/>
    <x v="1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6"/>
    <n v="0"/>
    <n v="5"/>
    <x v="5"/>
    <s v="fiction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5"/>
    <n v="1"/>
    <n v="3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5"/>
    <n v="0"/>
    <n v="3"/>
    <x v="3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4"/>
    <n v="0"/>
    <n v="2.67"/>
    <x v="3"/>
    <s v="space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5"/>
    <n v="0"/>
    <n v="2.33"/>
    <x v="3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4"/>
    <s v="GBP"/>
    <n v="1478425747"/>
    <n v="1475398147"/>
    <b v="0"/>
    <n v="2"/>
    <b v="0"/>
    <x v="25"/>
    <n v="0"/>
    <n v="2"/>
    <x v="1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37"/>
    <n v="0"/>
    <n v="1.33"/>
    <x v="7"/>
    <s v="food trucks"/>
  </r>
  <r>
    <n v="636"/>
    <s v="Keto Advice (Canceled)"/>
    <s v="With no central location for keto knowledge, keto advice will be a community run knowledge base."/>
    <n v="2000"/>
    <n v="4"/>
    <x v="1"/>
    <x v="4"/>
    <s v="GBP"/>
    <n v="1433587620"/>
    <n v="1430996150"/>
    <b v="0"/>
    <n v="1"/>
    <b v="0"/>
    <x v="38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4"/>
    <s v="GBP"/>
    <n v="1408646111"/>
    <n v="1403462111"/>
    <b v="0"/>
    <n v="2"/>
    <b v="0"/>
    <x v="15"/>
    <n v="0"/>
    <n v="2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5"/>
    <n v="0"/>
    <n v="2"/>
    <x v="3"/>
    <s v="plays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8"/>
    <n v="0"/>
    <n v="1"/>
    <x v="4"/>
    <s v="animation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5"/>
    <n v="2"/>
    <n v="1.5"/>
    <x v="3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4"/>
    <n v="0"/>
    <n v="1"/>
    <x v="6"/>
    <s v="pl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7"/>
    <n v="0"/>
    <n v="1.5"/>
    <x v="3"/>
    <s v="musical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3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5"/>
    <n v="0"/>
    <n v="1.5"/>
    <x v="3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n v="2"/>
    <b v="0"/>
    <x v="38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4"/>
    <s v="GBP"/>
    <n v="1457308531"/>
    <n v="1452124531"/>
    <b v="0"/>
    <n v="3"/>
    <b v="0"/>
    <x v="30"/>
    <n v="0"/>
    <n v="1"/>
    <x v="4"/>
    <s v="dram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5"/>
    <s v="EUR"/>
    <n v="1463734740"/>
    <n v="1459414740"/>
    <b v="0"/>
    <n v="3"/>
    <b v="0"/>
    <x v="4"/>
    <n v="0"/>
    <n v="1"/>
    <x v="3"/>
    <s v="spac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5"/>
    <n v="0"/>
    <n v="1"/>
    <x v="3"/>
    <s v="play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37"/>
    <n v="0"/>
    <n v="1"/>
    <x v="7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8"/>
    <n v="0"/>
    <n v="1"/>
    <x v="4"/>
    <s v="animation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7"/>
    <n v="0"/>
    <n v="1"/>
    <x v="3"/>
    <s v="musical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37"/>
    <n v="0"/>
    <n v="1"/>
    <x v="7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4"/>
    <n v="0"/>
    <n v="1"/>
    <x v="3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5"/>
    <n v="0"/>
    <n v="1"/>
    <x v="3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5"/>
    <n v="0"/>
    <n v="1"/>
    <x v="3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4"/>
    <s v="GBP"/>
    <n v="1471265092"/>
    <n v="1468673092"/>
    <b v="0"/>
    <n v="2"/>
    <b v="0"/>
    <x v="4"/>
    <n v="0"/>
    <n v="1"/>
    <x v="3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5"/>
    <n v="0"/>
    <n v="1"/>
    <x v="6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4"/>
    <s v="GBP"/>
    <n v="1401997790"/>
    <n v="1397677790"/>
    <b v="0"/>
    <n v="2"/>
    <b v="0"/>
    <x v="32"/>
    <n v="0"/>
    <n v="1"/>
    <x v="5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6"/>
    <n v="0"/>
    <n v="2"/>
    <x v="5"/>
    <s v="fiction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38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x v="15"/>
    <n v="0"/>
    <n v="1"/>
    <x v="3"/>
    <s v="plays"/>
  </r>
  <r>
    <n v="696"/>
    <s v="trustee"/>
    <s v="Show your fidelity by wearing the Trustee rings! Show where you are (at)!"/>
    <n v="175000"/>
    <n v="1"/>
    <x v="2"/>
    <x v="17"/>
    <s v="EUR"/>
    <n v="1406326502"/>
    <n v="1403734502"/>
    <b v="0"/>
    <n v="1"/>
    <b v="0"/>
    <x v="3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9"/>
    <n v="0"/>
    <n v="1"/>
    <x v="5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37"/>
    <n v="0"/>
    <n v="1"/>
    <x v="7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38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37"/>
    <n v="0"/>
    <n v="1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8"/>
    <n v="0"/>
    <n v="1"/>
    <x v="4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0"/>
    <n v="0"/>
    <n v="1"/>
    <x v="4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37"/>
    <n v="0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7"/>
    <n v="0"/>
    <n v="1"/>
    <x v="3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37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37"/>
    <n v="0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37"/>
    <n v="0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2"/>
    <x v="4"/>
    <s v="GBP"/>
    <n v="1434139887"/>
    <n v="1428955887"/>
    <b v="0"/>
    <n v="1"/>
    <b v="0"/>
    <x v="15"/>
    <n v="0"/>
    <n v="1"/>
    <x v="3"/>
    <s v="plays"/>
  </r>
  <r>
    <n v="1134"/>
    <s v="New Mario Bro's style game!"/>
    <s v="We are creating a new Mario Bro's style game called KFK:Original. It's challenging, fun and totally awesome!!!"/>
    <n v="25000"/>
    <n v="1"/>
    <x v="2"/>
    <x v="1"/>
    <s v="AUD"/>
    <n v="1417235580"/>
    <n v="1416034228"/>
    <b v="0"/>
    <n v="1"/>
    <b v="0"/>
    <x v="25"/>
    <n v="0"/>
    <n v="1"/>
    <x v="1"/>
    <s v="mobile games"/>
  </r>
  <r>
    <n v="2914"/>
    <s v="Hercules the Panto"/>
    <s v="Hercules must complete four challenges in order to meet the father he never knew"/>
    <n v="25000"/>
    <n v="1"/>
    <x v="2"/>
    <x v="4"/>
    <s v="GBP"/>
    <n v="1426365994"/>
    <n v="1421185594"/>
    <b v="0"/>
    <n v="1"/>
    <b v="0"/>
    <x v="15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4"/>
    <n v="0"/>
    <n v="1"/>
    <x v="3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7"/>
    <n v="0"/>
    <n v="1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7"/>
    <n v="0"/>
    <n v="1"/>
    <x v="3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4"/>
    <n v="0"/>
    <n v="1"/>
    <x v="3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x v="38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0"/>
    <n v="1"/>
    <x v="2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38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6"/>
    <n v="0"/>
    <n v="1"/>
    <x v="5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5"/>
    <n v="0"/>
    <n v="1"/>
    <x v="3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5"/>
    <s v="EUR"/>
    <n v="1464285463"/>
    <n v="1461693463"/>
    <b v="0"/>
    <n v="1"/>
    <b v="0"/>
    <x v="39"/>
    <n v="0"/>
    <n v="1"/>
    <x v="5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0"/>
    <n v="0"/>
    <n v="1"/>
    <x v="4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5"/>
    <n v="0"/>
    <n v="1"/>
    <x v="3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38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38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4"/>
    <n v="0"/>
    <n v="1"/>
    <x v="6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5"/>
    <n v="0"/>
    <n v="1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5"/>
    <n v="0"/>
    <n v="1"/>
    <x v="3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0"/>
    <n v="0"/>
    <n v="1"/>
    <x v="4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5"/>
    <s v="EUR"/>
    <n v="1464939520"/>
    <n v="1461051520"/>
    <b v="0"/>
    <n v="1"/>
    <b v="0"/>
    <x v="39"/>
    <n v="0"/>
    <n v="1"/>
    <x v="5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37"/>
    <n v="0"/>
    <n v="1"/>
    <x v="7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38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9"/>
    <n v="0"/>
    <n v="1"/>
    <x v="1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5"/>
    <n v="0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1"/>
    <s v="AUD"/>
    <n v="1408596589"/>
    <n v="1406004589"/>
    <b v="0"/>
    <n v="1"/>
    <b v="0"/>
    <x v="15"/>
    <n v="0"/>
    <n v="1"/>
    <x v="3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0"/>
    <n v="1"/>
    <x v="2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37"/>
    <n v="0"/>
    <n v="1"/>
    <x v="7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8"/>
    <n v="0"/>
    <n v="1"/>
    <x v="4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38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4"/>
    <n v="0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4"/>
    <s v="GBP"/>
    <n v="1428231600"/>
    <n v="1423520177"/>
    <b v="0"/>
    <n v="1"/>
    <b v="0"/>
    <x v="21"/>
    <n v="0"/>
    <n v="1"/>
    <x v="2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4"/>
    <s v="GBP"/>
    <n v="1417295990"/>
    <n v="1414700390"/>
    <b v="0"/>
    <n v="1"/>
    <b v="0"/>
    <x v="17"/>
    <n v="0"/>
    <n v="1"/>
    <x v="3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0"/>
    <n v="1"/>
    <x v="2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3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9"/>
    <n v="0"/>
    <n v="1"/>
    <x v="1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5"/>
    <n v="0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x v="15"/>
    <n v="0"/>
    <n v="1"/>
    <x v="3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4"/>
    <s v="GBP"/>
    <n v="1457947483"/>
    <n v="1455359083"/>
    <b v="0"/>
    <n v="1"/>
    <b v="0"/>
    <x v="35"/>
    <n v="0"/>
    <n v="1"/>
    <x v="6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5"/>
    <n v="0"/>
    <n v="1"/>
    <x v="3"/>
    <s v="plays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x v="28"/>
    <n v="0"/>
    <n v="1"/>
    <x v="4"/>
    <s v="animation"/>
  </r>
  <r>
    <n v="1128"/>
    <s v="Flying Turds"/>
    <s v="#havingfunFTW"/>
    <n v="1000"/>
    <n v="1"/>
    <x v="2"/>
    <x v="4"/>
    <s v="GBP"/>
    <n v="1407425717"/>
    <n v="1404833717"/>
    <b v="0"/>
    <n v="1"/>
    <b v="0"/>
    <x v="25"/>
    <n v="0"/>
    <n v="1"/>
    <x v="1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0"/>
    <n v="1"/>
    <x v="2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4"/>
    <s v="GBP"/>
    <n v="1464354720"/>
    <n v="1463648360"/>
    <b v="0"/>
    <n v="1"/>
    <b v="0"/>
    <x v="4"/>
    <n v="0"/>
    <n v="1"/>
    <x v="3"/>
    <s v="spaces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x v="17"/>
    <n v="0"/>
    <n v="1"/>
    <x v="3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4"/>
    <n v="0"/>
    <n v="1"/>
    <x v="6"/>
    <s v="places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x v="32"/>
    <n v="0"/>
    <n v="1"/>
    <x v="5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9"/>
    <n v="0"/>
    <n v="1"/>
    <x v="5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37"/>
    <n v="0"/>
    <n v="1"/>
    <x v="7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5"/>
    <n v="0"/>
    <n v="1"/>
    <x v="3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4"/>
    <n v="0"/>
    <n v="0"/>
    <x v="3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x v="28"/>
    <n v="0"/>
    <n v="0"/>
    <x v="4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"/>
    <s v="AUD"/>
    <n v="1436506726"/>
    <n v="1431322726"/>
    <b v="0"/>
    <n v="0"/>
    <b v="0"/>
    <x v="30"/>
    <n v="0"/>
    <n v="0"/>
    <x v="4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4"/>
    <n v="0"/>
    <n v="0"/>
    <x v="3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0"/>
    <n v="0"/>
    <n v="0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0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0"/>
    <n v="0"/>
    <n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0"/>
    <n v="0"/>
    <n v="0"/>
    <x v="4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x v="4"/>
    <n v="0"/>
    <n v="0"/>
    <x v="3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4"/>
    <n v="0"/>
    <n v="0"/>
    <x v="3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1"/>
    <s v="AUD"/>
    <n v="1420352264"/>
    <n v="1416896264"/>
    <b v="0"/>
    <n v="0"/>
    <b v="0"/>
    <x v="38"/>
    <n v="0"/>
    <n v="0"/>
    <x v="0"/>
    <s v="web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x v="30"/>
    <n v="0"/>
    <n v="0"/>
    <x v="4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5"/>
    <s v="EUR"/>
    <n v="1438618170"/>
    <n v="1436026170"/>
    <b v="0"/>
    <n v="0"/>
    <b v="0"/>
    <x v="3"/>
    <n v="0"/>
    <n v="0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x v="5"/>
    <n v="0"/>
    <n v="0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9"/>
    <s v="SEK"/>
    <n v="1439318228"/>
    <n v="1436812628"/>
    <b v="0"/>
    <n v="0"/>
    <b v="0"/>
    <x v="38"/>
    <n v="0"/>
    <n v="0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7"/>
    <n v="0"/>
    <n v="0"/>
    <x v="3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0"/>
    <n v="0"/>
    <n v="0"/>
    <x v="4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1"/>
    <n v="0"/>
    <n v="0"/>
    <x v="2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4"/>
    <s v="GBP"/>
    <n v="1422256341"/>
    <n v="1419664341"/>
    <b v="0"/>
    <n v="0"/>
    <b v="0"/>
    <x v="25"/>
    <n v="0"/>
    <n v="0"/>
    <x v="1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"/>
    <s v="AUD"/>
    <n v="1432272300"/>
    <n v="1429655318"/>
    <b v="0"/>
    <n v="0"/>
    <b v="0"/>
    <x v="39"/>
    <n v="0"/>
    <n v="0"/>
    <x v="5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x v="35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x v="40"/>
    <n v="0"/>
    <n v="0"/>
    <x v="7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0"/>
    <n v="0"/>
    <n v="0"/>
    <x v="4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5"/>
    <n v="0"/>
    <n v="0"/>
    <x v="3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7"/>
    <n v="0"/>
    <n v="0"/>
    <x v="3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5"/>
    <n v="0"/>
    <n v="0"/>
    <x v="6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x v="39"/>
    <n v="0"/>
    <n v="0"/>
    <x v="5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1"/>
    <n v="0"/>
    <n v="0"/>
    <x v="2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8"/>
    <n v="0"/>
    <n v="0"/>
    <x v="4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38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4"/>
    <s v="GBP"/>
    <n v="1488063840"/>
    <n v="1485558318"/>
    <b v="0"/>
    <n v="0"/>
    <b v="0"/>
    <x v="38"/>
    <n v="0"/>
    <n v="0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x v="3"/>
    <n v="0"/>
    <n v="0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7"/>
    <n v="0"/>
    <n v="0"/>
    <x v="2"/>
    <s v="jazz"/>
  </r>
  <r>
    <n v="2511"/>
    <s v="loluli's"/>
    <s v="Fresh Fast Food. A bbq ramen bar thats healthy, tasty and made to order right in front of your eyes....... From flame to bowl"/>
    <n v="100000"/>
    <n v="0"/>
    <x v="2"/>
    <x v="4"/>
    <s v="GBP"/>
    <n v="1454323413"/>
    <n v="1451731413"/>
    <b v="0"/>
    <n v="0"/>
    <b v="0"/>
    <x v="40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s v="food trucks"/>
  </r>
  <r>
    <n v="2780"/>
    <s v="Travel with baby"/>
    <s v="Turn the World with my kids, and then write a book with the advice for traveling with baby"/>
    <n v="100000"/>
    <n v="0"/>
    <x v="2"/>
    <x v="5"/>
    <s v="EUR"/>
    <n v="1489142688"/>
    <n v="1486550688"/>
    <b v="0"/>
    <n v="0"/>
    <b v="0"/>
    <x v="32"/>
    <n v="0"/>
    <n v="0"/>
    <x v="5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4"/>
    <n v="0"/>
    <n v="0"/>
    <x v="3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7"/>
    <n v="0"/>
    <n v="0"/>
    <x v="3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0"/>
    <n v="0"/>
    <n v="0"/>
    <x v="4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4"/>
    <n v="0"/>
    <n v="0"/>
    <x v="3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1"/>
    <s v="AUD"/>
    <n v="1432771997"/>
    <n v="1430179997"/>
    <b v="0"/>
    <n v="0"/>
    <b v="0"/>
    <x v="38"/>
    <n v="0"/>
    <n v="0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4"/>
    <n v="0"/>
    <n v="0"/>
    <x v="3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5"/>
    <n v="0"/>
    <n v="0"/>
    <x v="3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8"/>
    <s v="DKK"/>
    <n v="1444657593"/>
    <n v="1440337593"/>
    <b v="0"/>
    <n v="0"/>
    <b v="0"/>
    <x v="22"/>
    <n v="0"/>
    <n v="0"/>
    <x v="4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1"/>
    <s v="AUD"/>
    <n v="1418719967"/>
    <n v="1416127967"/>
    <b v="0"/>
    <n v="0"/>
    <b v="0"/>
    <x v="30"/>
    <n v="0"/>
    <n v="0"/>
    <x v="4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0"/>
    <n v="0"/>
    <n v="0"/>
    <x v="4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x v="28"/>
    <n v="0"/>
    <n v="0"/>
    <x v="4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7"/>
    <s v="EUR"/>
    <n v="1482052815"/>
    <n v="1479460815"/>
    <b v="0"/>
    <n v="0"/>
    <b v="0"/>
    <x v="38"/>
    <n v="0"/>
    <n v="0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4"/>
    <s v="GBP"/>
    <n v="1422903342"/>
    <n v="1420311342"/>
    <b v="0"/>
    <n v="0"/>
    <b v="0"/>
    <x v="33"/>
    <n v="0"/>
    <n v="0"/>
    <x v="2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9"/>
    <n v="0"/>
    <n v="0"/>
    <x v="5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1"/>
    <s v="EUR"/>
    <n v="1483474370"/>
    <n v="1480882370"/>
    <b v="0"/>
    <n v="0"/>
    <b v="0"/>
    <x v="38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1"/>
    <s v="AUD"/>
    <n v="1460615164"/>
    <n v="1458023164"/>
    <b v="0"/>
    <n v="0"/>
    <b v="0"/>
    <x v="38"/>
    <n v="0"/>
    <n v="0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5"/>
    <n v="0"/>
    <n v="0"/>
    <x v="3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4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4"/>
    <s v="GBP"/>
    <n v="1459694211"/>
    <n v="1457105811"/>
    <b v="0"/>
    <n v="0"/>
    <b v="0"/>
    <x v="4"/>
    <n v="0"/>
    <n v="0"/>
    <x v="3"/>
    <s v="spaces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x v="38"/>
    <n v="0"/>
    <n v="0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7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1"/>
    <s v="AUD"/>
    <n v="1450993668"/>
    <n v="1448401668"/>
    <b v="0"/>
    <n v="0"/>
    <b v="0"/>
    <x v="25"/>
    <n v="0"/>
    <n v="0"/>
    <x v="1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9"/>
    <n v="0"/>
    <n v="0"/>
    <x v="5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18"/>
    <s v="DKK"/>
    <n v="1449077100"/>
    <n v="1446612896"/>
    <b v="0"/>
    <n v="0"/>
    <b v="0"/>
    <x v="39"/>
    <n v="0"/>
    <n v="0"/>
    <x v="5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4"/>
    <s v="GBP"/>
    <n v="1432142738"/>
    <n v="1429550738"/>
    <b v="0"/>
    <n v="0"/>
    <b v="0"/>
    <x v="28"/>
    <n v="0"/>
    <n v="0"/>
    <x v="4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37"/>
    <n v="0"/>
    <n v="0"/>
    <x v="7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5"/>
    <n v="0"/>
    <n v="0"/>
    <x v="3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8"/>
    <s v="DKK"/>
    <n v="1472896800"/>
    <n v="1472804365"/>
    <b v="0"/>
    <n v="0"/>
    <b v="0"/>
    <x v="17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"/>
    <s v="AUD"/>
    <n v="1454281380"/>
    <n v="1451950570"/>
    <b v="0"/>
    <n v="0"/>
    <b v="0"/>
    <x v="17"/>
    <n v="0"/>
    <n v="0"/>
    <x v="3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"/>
    <s v="AUD"/>
    <n v="1410076123"/>
    <n v="1404892123"/>
    <b v="0"/>
    <n v="0"/>
    <b v="0"/>
    <x v="15"/>
    <n v="0"/>
    <n v="0"/>
    <x v="3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0"/>
    <n v="0"/>
    <n v="0"/>
    <x v="4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4"/>
    <s v="GBP"/>
    <n v="1445093578"/>
    <n v="1442501578"/>
    <b v="0"/>
    <n v="0"/>
    <b v="0"/>
    <x v="38"/>
    <n v="0"/>
    <n v="0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0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0"/>
    <n v="0"/>
    <n v="0"/>
    <x v="4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4"/>
    <s v="GBP"/>
    <n v="1436554249"/>
    <n v="1433962249"/>
    <b v="0"/>
    <n v="0"/>
    <b v="0"/>
    <x v="38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9"/>
    <n v="0"/>
    <n v="0"/>
    <x v="1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x v="37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37"/>
    <n v="0"/>
    <n v="0"/>
    <x v="7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4"/>
    <n v="0"/>
    <n v="0"/>
    <x v="3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5"/>
    <n v="0"/>
    <n v="0"/>
    <x v="3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7"/>
    <n v="0"/>
    <n v="0"/>
    <x v="3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x v="15"/>
    <n v="0"/>
    <n v="0"/>
    <x v="3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7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8"/>
    <n v="0"/>
    <n v="0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x v="28"/>
    <n v="0"/>
    <n v="0"/>
    <x v="4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7"/>
    <s v="EUR"/>
    <n v="1448470165"/>
    <n v="1445874565"/>
    <b v="0"/>
    <n v="0"/>
    <b v="0"/>
    <x v="38"/>
    <n v="0"/>
    <n v="0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7"/>
    <n v="0"/>
    <n v="0"/>
    <x v="2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"/>
    <s v="AUD"/>
    <n v="1438495390"/>
    <n v="1435903390"/>
    <b v="0"/>
    <n v="0"/>
    <b v="0"/>
    <x v="34"/>
    <n v="0"/>
    <n v="0"/>
    <x v="6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37"/>
    <n v="0"/>
    <n v="0"/>
    <x v="7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7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5"/>
    <n v="0"/>
    <n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5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5"/>
    <n v="0"/>
    <n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0"/>
    <s v="MXN"/>
    <n v="1482779931"/>
    <n v="1480187931"/>
    <b v="0"/>
    <n v="0"/>
    <b v="0"/>
    <x v="15"/>
    <n v="0"/>
    <n v="0"/>
    <x v="3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2"/>
    <n v="0"/>
    <n v="0"/>
    <x v="5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37"/>
    <n v="0"/>
    <n v="0"/>
    <x v="7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5"/>
    <n v="0"/>
    <n v="0"/>
    <x v="3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6"/>
    <n v="0"/>
    <n v="0"/>
    <x v="5"/>
    <s v="fiction"/>
  </r>
  <r>
    <n v="165"/>
    <s v="NET"/>
    <s v="A teacher. A boy. The beach and a heatwave that drove them all insane."/>
    <n v="17000"/>
    <n v="0"/>
    <x v="2"/>
    <x v="4"/>
    <s v="GBP"/>
    <n v="1452613724"/>
    <n v="1450021724"/>
    <b v="0"/>
    <n v="0"/>
    <b v="0"/>
    <x v="30"/>
    <n v="0"/>
    <n v="0"/>
    <x v="4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7"/>
    <n v="0"/>
    <n v="0"/>
    <x v="2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4"/>
    <n v="0"/>
    <n v="0"/>
    <x v="6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n v="0"/>
    <x v="6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9"/>
    <n v="0"/>
    <n v="0"/>
    <x v="1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37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"/>
    <s v="AUD"/>
    <n v="1441619275"/>
    <n v="1439027275"/>
    <b v="0"/>
    <n v="0"/>
    <b v="0"/>
    <x v="37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37"/>
    <n v="0"/>
    <n v="0"/>
    <x v="7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4"/>
    <n v="0"/>
    <n v="0"/>
    <x v="3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7"/>
    <n v="0"/>
    <n v="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7"/>
    <n v="0"/>
    <n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4"/>
    <s v="GBP"/>
    <n v="1422218396"/>
    <n v="1419626396"/>
    <b v="0"/>
    <n v="0"/>
    <b v="0"/>
    <x v="17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4"/>
    <s v="GBP"/>
    <n v="1409668069"/>
    <n v="1407076069"/>
    <b v="0"/>
    <n v="0"/>
    <b v="0"/>
    <x v="17"/>
    <n v="0"/>
    <n v="0"/>
    <x v="3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8"/>
    <n v="0"/>
    <n v="0"/>
    <x v="4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9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x v="39"/>
    <n v="0"/>
    <n v="0"/>
    <x v="5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9"/>
    <s v="SEK"/>
    <n v="1418934506"/>
    <n v="1415910506"/>
    <b v="0"/>
    <n v="0"/>
    <b v="0"/>
    <x v="38"/>
    <n v="0"/>
    <n v="0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0"/>
    <n v="0"/>
    <n v="0"/>
    <x v="4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8"/>
    <n v="0"/>
    <n v="0"/>
    <x v="4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7"/>
    <n v="0"/>
    <n v="0"/>
    <x v="3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3"/>
    <n v="0"/>
    <n v="0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0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0"/>
    <n v="0"/>
    <n v="0"/>
    <x v="4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8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8"/>
    <n v="0"/>
    <n v="0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8"/>
    <n v="0"/>
    <n v="0"/>
    <x v="4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38"/>
    <n v="0"/>
    <n v="0"/>
    <x v="0"/>
    <s v="web"/>
  </r>
  <r>
    <n v="612"/>
    <s v="Web Streaming 2.0 (Canceled)"/>
    <s v="A Fast and Reliable new Web platform to stream videos from Internet"/>
    <n v="10000"/>
    <n v="0"/>
    <x v="1"/>
    <x v="5"/>
    <s v="EUR"/>
    <n v="1472777146"/>
    <n v="1470185146"/>
    <b v="0"/>
    <n v="0"/>
    <b v="0"/>
    <x v="38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9"/>
    <n v="0"/>
    <n v="0"/>
    <x v="1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37"/>
    <n v="0"/>
    <n v="0"/>
    <x v="7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9"/>
    <n v="0"/>
    <n v="0"/>
    <x v="5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6"/>
    <n v="0"/>
    <n v="0"/>
    <x v="5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0"/>
    <n v="0"/>
    <x v="2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5"/>
    <n v="0"/>
    <n v="0"/>
    <x v="1"/>
    <s v="mobile games"/>
  </r>
  <r>
    <n v="2356"/>
    <s v="HardstyleUnited.com (Canceled)"/>
    <s v="HardstyleUnited.com The Global Hardstyle community. Your Hardstyle community."/>
    <n v="10000"/>
    <n v="0"/>
    <x v="1"/>
    <x v="17"/>
    <s v="EUR"/>
    <n v="1433530104"/>
    <n v="1430938104"/>
    <b v="0"/>
    <n v="0"/>
    <b v="0"/>
    <x v="38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37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37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7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37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37"/>
    <n v="0"/>
    <n v="0"/>
    <x v="7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2"/>
    <n v="0"/>
    <n v="0"/>
    <x v="5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5"/>
    <n v="0"/>
    <n v="0"/>
    <x v="3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4"/>
    <s v="GBP"/>
    <n v="1465258325"/>
    <n v="1462666325"/>
    <b v="0"/>
    <n v="0"/>
    <b v="0"/>
    <x v="4"/>
    <n v="0"/>
    <n v="0"/>
    <x v="3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7"/>
    <n v="0"/>
    <n v="0"/>
    <x v="3"/>
    <s v="musical"/>
  </r>
  <r>
    <n v="3886"/>
    <s v="a (Canceled)"/>
    <n v="1"/>
    <n v="10000"/>
    <n v="0"/>
    <x v="1"/>
    <x v="1"/>
    <s v="AUD"/>
    <n v="1418275702"/>
    <n v="1415683702"/>
    <b v="0"/>
    <n v="0"/>
    <b v="0"/>
    <x v="17"/>
    <n v="0"/>
    <n v="0"/>
    <x v="3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"/>
    <s v="AUD"/>
    <n v="1459490400"/>
    <n v="1457078868"/>
    <b v="0"/>
    <n v="0"/>
    <b v="0"/>
    <x v="15"/>
    <n v="0"/>
    <n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x v="15"/>
    <n v="0"/>
    <n v="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4"/>
    <s v="GBP"/>
    <n v="1454284500"/>
    <n v="1449431237"/>
    <b v="0"/>
    <n v="0"/>
    <b v="0"/>
    <x v="15"/>
    <n v="0"/>
    <n v="0"/>
    <x v="3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5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x v="15"/>
    <n v="0"/>
    <n v="0"/>
    <x v="3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37"/>
    <n v="0"/>
    <n v="0"/>
    <x v="7"/>
    <s v="food trucks"/>
  </r>
  <r>
    <n v="585"/>
    <s v="Link Card"/>
    <s v="SAVE UP TO 40% WHEN YOU SPEND!_x000a__x000a_PRE-ORDER YOUR LINK CARD TODAY"/>
    <n v="9000"/>
    <n v="0"/>
    <x v="2"/>
    <x v="4"/>
    <s v="GBP"/>
    <n v="1448928000"/>
    <n v="1444123377"/>
    <b v="0"/>
    <n v="0"/>
    <b v="0"/>
    <x v="38"/>
    <n v="0"/>
    <n v="0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37"/>
    <n v="0"/>
    <n v="0"/>
    <x v="7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4"/>
    <n v="0"/>
    <n v="0"/>
    <x v="3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5"/>
    <n v="0"/>
    <n v="0"/>
    <x v="3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9"/>
    <n v="0"/>
    <n v="0"/>
    <x v="5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5"/>
    <n v="0"/>
    <n v="0"/>
    <x v="3"/>
    <s v="plays"/>
  </r>
  <r>
    <n v="1813"/>
    <s v="Libya : The Lost Days"/>
    <s v="This project aims to document, Libyan photographic history; through both print and artisan mediums ."/>
    <n v="8750"/>
    <n v="0"/>
    <x v="2"/>
    <x v="4"/>
    <s v="GBP"/>
    <n v="1407532812"/>
    <n v="1404940812"/>
    <b v="0"/>
    <n v="0"/>
    <b v="0"/>
    <x v="9"/>
    <n v="0"/>
    <n v="0"/>
    <x v="6"/>
    <s v="photobooks"/>
  </r>
  <r>
    <n v="228"/>
    <s v="Facets of a Geek life"/>
    <s v="I am making a film from one one of my books called facets of a Geek life."/>
    <n v="8000"/>
    <n v="0"/>
    <x v="2"/>
    <x v="4"/>
    <s v="GBP"/>
    <n v="1433176105"/>
    <n v="1427992105"/>
    <b v="0"/>
    <n v="0"/>
    <b v="0"/>
    <x v="30"/>
    <n v="0"/>
    <n v="0"/>
    <x v="4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1"/>
    <s v="AUD"/>
    <n v="1402618355"/>
    <n v="1400026355"/>
    <b v="0"/>
    <n v="0"/>
    <b v="0"/>
    <x v="25"/>
    <n v="0"/>
    <n v="0"/>
    <x v="1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x v="37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37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2"/>
    <n v="0"/>
    <n v="0"/>
    <x v="5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5"/>
    <n v="0"/>
    <n v="0"/>
    <x v="3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7"/>
    <n v="0"/>
    <n v="0"/>
    <x v="3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5"/>
    <n v="0"/>
    <n v="0"/>
    <x v="3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8"/>
    <n v="0"/>
    <n v="0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4"/>
    <s v="GBP"/>
    <n v="1455122564"/>
    <n v="1452530564"/>
    <b v="0"/>
    <n v="0"/>
    <b v="0"/>
    <x v="38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4"/>
    <s v="GBP"/>
    <n v="1465720143"/>
    <n v="1463128143"/>
    <b v="0"/>
    <n v="0"/>
    <b v="0"/>
    <x v="38"/>
    <n v="0"/>
    <n v="0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8"/>
    <n v="0"/>
    <n v="0"/>
    <x v="4"/>
    <s v="animation"/>
  </r>
  <r>
    <n v="147"/>
    <s v="Consumed (Static Air) (Canceled)"/>
    <s v="Film makers catch live footage beyond their wildest dreams."/>
    <n v="7000"/>
    <n v="0"/>
    <x v="1"/>
    <x v="4"/>
    <s v="GBP"/>
    <n v="1420741080"/>
    <n v="1417026340"/>
    <b v="0"/>
    <n v="0"/>
    <b v="0"/>
    <x v="22"/>
    <n v="0"/>
    <n v="0"/>
    <x v="4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x v="28"/>
    <n v="0"/>
    <n v="0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8"/>
    <n v="0"/>
    <n v="0"/>
    <x v="4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7"/>
    <n v="0"/>
    <n v="0"/>
    <x v="2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0"/>
    <n v="0"/>
    <x v="2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7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5"/>
    <n v="0"/>
    <n v="0"/>
    <x v="3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37"/>
    <n v="0"/>
    <n v="0"/>
    <x v="7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8"/>
    <n v="0"/>
    <n v="0"/>
    <x v="4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7"/>
    <n v="0"/>
    <n v="0"/>
    <x v="2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37"/>
    <n v="0"/>
    <n v="0"/>
    <x v="7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5"/>
    <n v="0"/>
    <n v="0"/>
    <x v="6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7"/>
    <s v="EUR"/>
    <n v="1431108776"/>
    <n v="1425924776"/>
    <b v="0"/>
    <n v="0"/>
    <b v="0"/>
    <x v="30"/>
    <n v="0"/>
    <n v="0"/>
    <x v="4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0"/>
    <n v="0"/>
    <n v="0"/>
    <x v="4"/>
    <s v="drama"/>
  </r>
  <r>
    <n v="469"/>
    <s v="Dreamland PERSONALISED Animated Shorts Film"/>
    <s v="Create a personalised animation film using your child's name and photo."/>
    <n v="6000"/>
    <n v="0"/>
    <x v="2"/>
    <x v="4"/>
    <s v="GBP"/>
    <n v="1409960724"/>
    <n v="1404776724"/>
    <b v="0"/>
    <n v="0"/>
    <b v="0"/>
    <x v="28"/>
    <n v="0"/>
    <n v="0"/>
    <x v="4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4"/>
    <s v="GBP"/>
    <n v="1413388296"/>
    <n v="1410796296"/>
    <b v="0"/>
    <n v="0"/>
    <b v="0"/>
    <x v="37"/>
    <n v="0"/>
    <n v="0"/>
    <x v="7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4"/>
    <n v="0"/>
    <n v="0"/>
    <x v="6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1"/>
    <n v="0"/>
    <n v="0"/>
    <x v="2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5"/>
    <n v="0"/>
    <n v="0"/>
    <x v="3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2"/>
    <n v="0"/>
    <n v="0"/>
    <x v="5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1"/>
    <s v="AUD"/>
    <n v="1472882100"/>
    <n v="1467941542"/>
    <b v="0"/>
    <n v="0"/>
    <b v="0"/>
    <x v="22"/>
    <n v="0"/>
    <n v="0"/>
    <x v="4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7"/>
    <n v="0"/>
    <n v="0"/>
    <x v="2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x v="21"/>
    <n v="0"/>
    <n v="0"/>
    <x v="2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5"/>
    <n v="0"/>
    <n v="0"/>
    <x v="3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7"/>
    <n v="0"/>
    <n v="0"/>
    <x v="3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5"/>
    <n v="0"/>
    <n v="0"/>
    <x v="3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37"/>
    <n v="0"/>
    <n v="0"/>
    <x v="7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0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0"/>
    <n v="0"/>
    <n v="0"/>
    <x v="4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8"/>
    <n v="0"/>
    <n v="0"/>
    <x v="4"/>
    <s v="animation"/>
  </r>
  <r>
    <n v="516"/>
    <s v="Shipmates"/>
    <s v="A big brother style comedy animation series starring famous seafarers"/>
    <n v="5000"/>
    <n v="0"/>
    <x v="2"/>
    <x v="4"/>
    <s v="GBP"/>
    <n v="1432752080"/>
    <n v="1427568080"/>
    <b v="0"/>
    <n v="0"/>
    <b v="0"/>
    <x v="28"/>
    <n v="0"/>
    <n v="0"/>
    <x v="4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6"/>
    <n v="0"/>
    <n v="0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7"/>
    <n v="0"/>
    <n v="0"/>
    <x v="2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5"/>
    <s v="EUR"/>
    <n v="1475310825"/>
    <n v="1472718825"/>
    <b v="0"/>
    <n v="0"/>
    <b v="0"/>
    <x v="3"/>
    <n v="0"/>
    <n v="0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4"/>
    <s v="GBP"/>
    <n v="1438859121"/>
    <n v="1436267121"/>
    <b v="0"/>
    <n v="0"/>
    <b v="0"/>
    <x v="25"/>
    <n v="0"/>
    <n v="0"/>
    <x v="1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6"/>
    <n v="0"/>
    <n v="0"/>
    <x v="5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0"/>
    <n v="0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0"/>
    <n v="0"/>
    <x v="2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7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4"/>
    <s v="GBP"/>
    <n v="1371726258"/>
    <n v="1369134258"/>
    <b v="0"/>
    <n v="0"/>
    <b v="0"/>
    <x v="32"/>
    <n v="0"/>
    <n v="0"/>
    <x v="5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7"/>
    <n v="0"/>
    <n v="0"/>
    <x v="3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5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5"/>
    <n v="0"/>
    <n v="0"/>
    <x v="3"/>
    <s v="plays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x v="39"/>
    <n v="0"/>
    <n v="0"/>
    <x v="5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x v="15"/>
    <n v="0"/>
    <n v="0"/>
    <x v="3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x v="26"/>
    <n v="0"/>
    <n v="0"/>
    <x v="5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5"/>
    <n v="0"/>
    <n v="0"/>
    <x v="1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9"/>
    <n v="0"/>
    <n v="0"/>
    <x v="5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0"/>
    <n v="0"/>
    <x v="2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2"/>
    <n v="0"/>
    <n v="0"/>
    <x v="5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x v="17"/>
    <n v="0"/>
    <n v="0"/>
    <x v="3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5"/>
    <n v="0"/>
    <n v="0"/>
    <x v="3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0"/>
    <s v="MXN"/>
    <n v="1480831200"/>
    <n v="1479328570"/>
    <b v="0"/>
    <n v="0"/>
    <b v="0"/>
    <x v="26"/>
    <n v="0"/>
    <n v="0"/>
    <x v="5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4"/>
    <n v="0"/>
    <n v="0"/>
    <x v="6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7"/>
    <n v="0"/>
    <n v="0"/>
    <x v="2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2"/>
    <n v="0"/>
    <n v="0"/>
    <x v="5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4"/>
    <s v="GBP"/>
    <n v="1369932825"/>
    <n v="1368723225"/>
    <b v="0"/>
    <n v="0"/>
    <b v="0"/>
    <x v="29"/>
    <n v="0"/>
    <n v="0"/>
    <x v="1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5"/>
    <n v="0"/>
    <n v="0"/>
    <x v="6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x v="30"/>
    <n v="0"/>
    <n v="0"/>
    <x v="4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8"/>
    <n v="0"/>
    <n v="0"/>
    <x v="4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2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4"/>
    <s v="GBP"/>
    <n v="1443193130"/>
    <n v="1438009130"/>
    <b v="0"/>
    <n v="0"/>
    <b v="0"/>
    <x v="25"/>
    <n v="0"/>
    <n v="0"/>
    <x v="1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0"/>
    <n v="0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0"/>
    <n v="0"/>
    <x v="2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n v="0"/>
    <x v="6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37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"/>
    <s v="AUD"/>
    <n v="1453817297"/>
    <n v="1453212497"/>
    <b v="0"/>
    <n v="0"/>
    <b v="0"/>
    <x v="37"/>
    <n v="0"/>
    <n v="0"/>
    <x v="7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5"/>
    <n v="0"/>
    <n v="0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4"/>
    <n v="0"/>
    <n v="0"/>
    <x v="3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7"/>
    <n v="0"/>
    <n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7"/>
    <n v="0"/>
    <n v="0"/>
    <x v="3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4"/>
    <s v="GBP"/>
    <n v="1414346400"/>
    <n v="1413291655"/>
    <b v="0"/>
    <n v="0"/>
    <b v="0"/>
    <x v="15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5"/>
    <n v="0"/>
    <n v="0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4"/>
    <s v="GBP"/>
    <n v="1428222221"/>
    <n v="1425633821"/>
    <b v="0"/>
    <n v="0"/>
    <b v="0"/>
    <x v="15"/>
    <n v="0"/>
    <n v="0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5"/>
    <n v="0"/>
    <n v="0"/>
    <x v="3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7"/>
    <n v="0"/>
    <n v="0"/>
    <x v="2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5"/>
    <n v="0"/>
    <n v="0"/>
    <x v="3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38"/>
    <n v="0"/>
    <n v="0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6"/>
    <n v="0"/>
    <n v="0"/>
    <x v="5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7"/>
    <n v="0"/>
    <n v="0"/>
    <x v="2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1"/>
    <s v="AUD"/>
    <n v="1405478025"/>
    <n v="1402886025"/>
    <b v="0"/>
    <n v="0"/>
    <b v="0"/>
    <x v="3"/>
    <n v="0"/>
    <n v="0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6"/>
    <n v="0"/>
    <n v="0"/>
    <x v="5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6"/>
    <n v="0"/>
    <n v="0"/>
    <x v="5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5"/>
    <n v="0"/>
    <n v="0"/>
    <x v="3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8"/>
    <n v="0"/>
    <n v="0"/>
    <x v="4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6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6"/>
    <n v="0"/>
    <n v="0"/>
    <x v="5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0"/>
    <n v="0"/>
    <x v="2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4"/>
    <s v="GBP"/>
    <n v="1450706837"/>
    <n v="1448114837"/>
    <b v="0"/>
    <n v="0"/>
    <b v="0"/>
    <x v="35"/>
    <n v="0"/>
    <n v="0"/>
    <x v="6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9"/>
    <n v="0"/>
    <n v="0"/>
    <x v="1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5"/>
    <n v="0"/>
    <n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x v="15"/>
    <n v="0"/>
    <n v="0"/>
    <x v="3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2"/>
    <n v="0"/>
    <n v="0"/>
    <x v="5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0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0"/>
    <n v="0"/>
    <n v="0"/>
    <x v="4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8"/>
    <n v="0"/>
    <n v="0"/>
    <x v="4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7"/>
    <n v="0"/>
    <n v="0"/>
    <x v="2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9"/>
    <n v="0"/>
    <n v="0"/>
    <x v="5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6"/>
    <n v="0"/>
    <n v="0"/>
    <x v="5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4"/>
    <n v="0"/>
    <n v="0"/>
    <x v="6"/>
    <s v="places"/>
  </r>
  <r>
    <n v="1766"/>
    <s v="Photographic book on Melbourne's music scene"/>
    <s v="I want to create a beautiful book which documents the Melbourne music scene."/>
    <n v="1500"/>
    <n v="0"/>
    <x v="2"/>
    <x v="1"/>
    <s v="AUD"/>
    <n v="1408999088"/>
    <n v="1407184688"/>
    <b v="1"/>
    <n v="0"/>
    <b v="0"/>
    <x v="9"/>
    <n v="0"/>
    <n v="0"/>
    <x v="6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4"/>
    <s v="GBP"/>
    <n v="1422664740"/>
    <n v="1417818036"/>
    <b v="0"/>
    <n v="0"/>
    <b v="0"/>
    <x v="38"/>
    <n v="0"/>
    <n v="0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4"/>
    <s v="GBP"/>
    <n v="1403348400"/>
    <n v="1401058295"/>
    <b v="0"/>
    <n v="0"/>
    <b v="0"/>
    <x v="15"/>
    <n v="0"/>
    <n v="0"/>
    <x v="3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5"/>
    <n v="0"/>
    <n v="0"/>
    <x v="3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7"/>
    <n v="0"/>
    <n v="0"/>
    <x v="3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5"/>
    <n v="0"/>
    <n v="0"/>
    <x v="3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7"/>
    <n v="0"/>
    <n v="0"/>
    <x v="2"/>
    <s v="jazz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s v="science fiction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x v="3"/>
    <n v="0"/>
    <n v="0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4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4"/>
    <n v="0"/>
    <n v="0"/>
    <x v="6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5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5"/>
    <n v="0"/>
    <n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5"/>
    <n v="0"/>
    <n v="0"/>
    <x v="3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2"/>
    <x v="4"/>
    <s v="GBP"/>
    <n v="1425131108"/>
    <n v="1422539108"/>
    <b v="0"/>
    <n v="0"/>
    <b v="0"/>
    <x v="30"/>
    <n v="0"/>
    <n v="0"/>
    <x v="4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9"/>
    <n v="0"/>
    <n v="0"/>
    <x v="1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0"/>
    <n v="0"/>
    <n v="0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4"/>
    <s v="GBP"/>
    <n v="1417217166"/>
    <n v="1412029566"/>
    <b v="0"/>
    <n v="0"/>
    <b v="0"/>
    <x v="30"/>
    <n v="0"/>
    <n v="0"/>
    <x v="4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8"/>
    <n v="0"/>
    <n v="0"/>
    <x v="4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8"/>
    <n v="0"/>
    <n v="0"/>
    <x v="4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2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x v="39"/>
    <n v="0"/>
    <n v="0"/>
    <x v="5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4"/>
    <n v="0"/>
    <n v="0"/>
    <x v="6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0"/>
    <n v="0"/>
    <x v="2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n v="0"/>
    <b v="0"/>
    <x v="38"/>
    <n v="0"/>
    <n v="0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37"/>
    <n v="0"/>
    <n v="0"/>
    <x v="7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7"/>
    <s v="EUR"/>
    <n v="1417778880"/>
    <n v="1415711095"/>
    <b v="0"/>
    <n v="0"/>
    <b v="0"/>
    <x v="15"/>
    <n v="0"/>
    <n v="0"/>
    <x v="3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5"/>
    <n v="0"/>
    <n v="0"/>
    <x v="3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5"/>
    <s v="EUR"/>
    <n v="1461235478"/>
    <n v="1459507478"/>
    <b v="0"/>
    <n v="0"/>
    <b v="0"/>
    <x v="39"/>
    <n v="0"/>
    <n v="0"/>
    <x v="5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3"/>
    <n v="0"/>
    <n v="0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38"/>
    <n v="0"/>
    <n v="0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4"/>
    <n v="0"/>
    <n v="0"/>
    <x v="6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x v="15"/>
    <n v="0"/>
    <n v="0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5"/>
    <n v="0"/>
    <n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5"/>
    <n v="0"/>
    <n v="0"/>
    <x v="3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n v="0"/>
    <b v="0"/>
    <x v="17"/>
    <n v="0"/>
    <n v="0"/>
    <x v="3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4"/>
    <s v="GBP"/>
    <n v="1402949760"/>
    <n v="1400536692"/>
    <b v="0"/>
    <n v="0"/>
    <b v="0"/>
    <x v="22"/>
    <n v="0"/>
    <n v="0"/>
    <x v="4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5"/>
    <n v="0"/>
    <n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4"/>
    <s v="GBP"/>
    <n v="1430571849"/>
    <n v="1427979849"/>
    <b v="0"/>
    <n v="0"/>
    <b v="0"/>
    <x v="15"/>
    <n v="0"/>
    <n v="0"/>
    <x v="3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4"/>
    <s v="GBP"/>
    <n v="1370204367"/>
    <n v="1368476367"/>
    <b v="0"/>
    <n v="0"/>
    <b v="0"/>
    <x v="28"/>
    <n v="0"/>
    <n v="0"/>
    <x v="4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9"/>
    <n v="0"/>
    <n v="0"/>
    <x v="1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5"/>
    <n v="0"/>
    <n v="0"/>
    <x v="3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4"/>
    <n v="0"/>
    <n v="0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n v="0"/>
    <b v="0"/>
    <x v="38"/>
    <n v="0"/>
    <n v="0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7"/>
    <n v="0"/>
    <n v="0"/>
    <x v="2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s v="audio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x v="25"/>
    <n v="0"/>
    <n v="0"/>
    <x v="1"/>
    <s v="mobile games"/>
  </r>
  <r>
    <n v="1599"/>
    <s v="The Londoner: Prints &amp; Canvas"/>
    <s v="A London photographer trekking 5,895m up Africa's Mount Kilimanjaro to pursue and enrich a career."/>
    <n v="500"/>
    <n v="0"/>
    <x v="2"/>
    <x v="4"/>
    <s v="GBP"/>
    <n v="1460116576"/>
    <n v="1457528176"/>
    <b v="0"/>
    <n v="0"/>
    <b v="0"/>
    <x v="24"/>
    <n v="0"/>
    <n v="0"/>
    <x v="6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7"/>
    <n v="0"/>
    <n v="0"/>
    <x v="3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5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2"/>
    <x v="4"/>
    <s v="GBP"/>
    <n v="1448805404"/>
    <n v="1446209804"/>
    <b v="0"/>
    <n v="0"/>
    <b v="0"/>
    <x v="15"/>
    <n v="0"/>
    <n v="0"/>
    <x v="3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8"/>
    <n v="0"/>
    <n v="0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4"/>
    <s v="GBP"/>
    <n v="1383418996"/>
    <n v="1380826996"/>
    <b v="0"/>
    <n v="0"/>
    <b v="0"/>
    <x v="28"/>
    <n v="0"/>
    <n v="0"/>
    <x v="4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38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4"/>
    <n v="0"/>
    <n v="0"/>
    <x v="3"/>
    <s v="spaces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x v="15"/>
    <n v="0"/>
    <n v="0"/>
    <x v="3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1"/>
    <s v="AUD"/>
    <n v="1402901405"/>
    <n v="1400309405"/>
    <b v="0"/>
    <n v="0"/>
    <b v="0"/>
    <x v="25"/>
    <n v="0"/>
    <n v="0"/>
    <x v="1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5"/>
    <n v="0"/>
    <n v="0"/>
    <x v="3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4"/>
    <s v="GBP"/>
    <n v="1485543242"/>
    <n v="1482951242"/>
    <b v="0"/>
    <n v="0"/>
    <b v="0"/>
    <x v="15"/>
    <n v="0"/>
    <n v="0"/>
    <x v="3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0"/>
    <n v="0"/>
    <n v="0"/>
    <x v="4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x v="15"/>
    <n v="0"/>
    <n v="0"/>
    <x v="3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12"/>
    <s v="NOK"/>
    <n v="1447787093"/>
    <n v="1445191493"/>
    <b v="0"/>
    <n v="0"/>
    <b v="0"/>
    <x v="29"/>
    <n v="0"/>
    <n v="0"/>
    <x v="1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5"/>
    <n v="0"/>
    <n v="0"/>
    <x v="1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4"/>
    <n v="0"/>
    <n v="0"/>
    <x v="6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4"/>
    <n v="0"/>
    <n v="0"/>
    <x v="6"/>
    <s v="nature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x v="37"/>
    <n v="0"/>
    <n v="0"/>
    <x v="7"/>
    <s v="food truck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6"/>
    <x v="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6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2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6"/>
    <x v="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7"/>
    <x v="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7"/>
    <x v="1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2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6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2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7"/>
    <x v="1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6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1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2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x v="1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3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2"/>
    <x v="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3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3"/>
    <x v="1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6"/>
    <x v="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3"/>
    <x v="1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3"/>
    <x v="1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4"/>
    <x v="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3"/>
    <x v="1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3"/>
    <x v="1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2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7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1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2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6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3"/>
    <x v="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3"/>
    <x v="1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3"/>
    <x v="1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1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6"/>
    <x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6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6"/>
    <x v="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2"/>
    <x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2"/>
    <x v="1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3"/>
    <x v="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2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2"/>
    <x v="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6"/>
    <x v="9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6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1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6"/>
    <x v="9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7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2"/>
    <x v="1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6"/>
    <x v="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3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6"/>
    <x v="9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3"/>
    <x v="1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3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2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1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3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2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3"/>
    <x v="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2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4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3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2"/>
    <x v="1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3"/>
    <x v="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3"/>
    <x v="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1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3"/>
    <x v="1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2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3"/>
    <x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2"/>
    <x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6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3"/>
    <x v="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1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2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3"/>
    <x v="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2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7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2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3"/>
    <x v="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3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3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6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1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2"/>
    <x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1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7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"/>
    <x v="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3"/>
    <x v="1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3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6"/>
    <x v="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"/>
    <x v="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2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"/>
    <x v="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3"/>
    <x v="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3"/>
    <x v="1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3"/>
    <x v="1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3"/>
    <x v="1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"/>
    <x v="1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3"/>
    <x v="1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3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3"/>
    <x v="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7"/>
    <x v="1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7"/>
    <x v="1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6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1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2"/>
    <x v="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3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3"/>
    <x v="1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3"/>
    <x v="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x v="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3"/>
    <x v="1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2"/>
    <x v="7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2"/>
    <x v="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6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3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7"/>
    <x v="1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2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2"/>
    <x v="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1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6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2"/>
    <x v="1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2"/>
    <x v="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3"/>
    <x v="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2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3"/>
    <x v="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2"/>
    <x v="1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3"/>
    <x v="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x v="1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3"/>
    <x v="1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3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3"/>
    <x v="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3"/>
    <x v="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7"/>
    <x v="1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3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x v="1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3"/>
    <x v="1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3"/>
    <x v="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3"/>
    <x v="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1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6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3"/>
    <x v="1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2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6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3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3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3"/>
    <x v="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6"/>
    <x v="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2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3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3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3"/>
    <x v="1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6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3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2"/>
    <x v="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3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x v="1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x v="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3"/>
    <x v="1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2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2"/>
    <x v="1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6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2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4"/>
    <x v="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3"/>
    <x v="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7"/>
    <x v="1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1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6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3"/>
    <x v="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3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3"/>
    <x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1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3"/>
    <x v="1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1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3"/>
    <x v="1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3"/>
    <x v="1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3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4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3"/>
    <x v="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2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2"/>
    <x v="1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2"/>
    <x v="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3"/>
    <x v="1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3"/>
    <x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2"/>
    <x v="1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6"/>
    <x v="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3"/>
    <x v="1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2"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3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6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1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2"/>
    <x v="1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1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3"/>
    <x v="17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1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1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3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6"/>
    <x v="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2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2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2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3"/>
    <x v="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3"/>
    <x v="1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3"/>
    <x v="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6"/>
    <x v="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2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2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2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2"/>
    <x v="1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2"/>
    <x v="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7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3"/>
    <x v="1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3"/>
    <x v="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2"/>
    <x v="1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3"/>
    <x v="1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1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2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3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2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3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3"/>
    <x v="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2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3"/>
    <x v="1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1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1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3"/>
    <x v="1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2"/>
    <x v="7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3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1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5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4"/>
    <x v="1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3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3"/>
    <x v="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3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3"/>
    <x v="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4"/>
    <x v="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4"/>
    <x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5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4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5"/>
    <x v="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4"/>
    <x v="1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3"/>
    <x v="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3"/>
    <x v="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3"/>
    <x v="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3"/>
    <x v="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6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6"/>
    <x v="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3"/>
    <x v="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1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6"/>
    <x v="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4"/>
    <x v="1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5"/>
    <x v="1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7"/>
    <x v="1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4"/>
    <x v="1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3"/>
    <x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3"/>
    <x v="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3"/>
    <x v="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3"/>
    <x v="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1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3"/>
    <x v="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3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1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4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3"/>
    <x v="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x v="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4"/>
    <x v="1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5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5"/>
    <x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4"/>
    <x v="1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1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6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3"/>
    <x v="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3"/>
    <x v="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4"/>
    <x v="1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3"/>
    <x v="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4"/>
    <x v="1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x v="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5"/>
    <x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3"/>
    <x v="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4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3"/>
    <x v="1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x v="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4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6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4"/>
    <x v="1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1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3"/>
    <x v="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3"/>
    <x v="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4"/>
    <x v="1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3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5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3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3"/>
    <x v="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3"/>
    <x v="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3"/>
    <x v="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3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3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3"/>
    <x v="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1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4"/>
    <x v="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3"/>
    <x v="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6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3"/>
    <x v="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3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3"/>
    <x v="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3"/>
    <x v="1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3"/>
    <x v="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3"/>
    <x v="1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4"/>
    <x v="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3"/>
    <x v="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5"/>
    <x v="1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3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4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3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3"/>
    <x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3"/>
    <x v="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3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3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4"/>
    <x v="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3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3"/>
    <x v="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3"/>
    <x v="1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1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3"/>
    <x v="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3"/>
    <x v="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4"/>
    <x v="1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3"/>
    <x v="1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3"/>
    <x v="1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3"/>
    <x v="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3"/>
    <x v="1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4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3"/>
    <x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4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3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4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4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3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3"/>
    <x v="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7"/>
    <x v="1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5"/>
    <x v="1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5"/>
    <x v="1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4"/>
    <x v="1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5"/>
    <x v="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3"/>
    <x v="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6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2"/>
    <x v="1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4"/>
    <x v="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4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0"/>
    <x v="4"/>
    <x v="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4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6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4"/>
    <x v="1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2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2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2"/>
    <x v="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2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0"/>
    <x v="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2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4"/>
    <x v="1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6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2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4"/>
    <x v="1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2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4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2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4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0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1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5"/>
    <x v="1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3"/>
    <x v="1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3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3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5"/>
    <x v="1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5"/>
    <x v="1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3"/>
    <x v="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3"/>
    <x v="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3"/>
    <x v="1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3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3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3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3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3"/>
    <x v="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3"/>
    <x v="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3"/>
    <x v="1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3"/>
    <x v="1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3"/>
    <x v="1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5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3"/>
    <x v="1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3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3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6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3"/>
    <x v="1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3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1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3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3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5"/>
    <x v="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3"/>
    <x v="1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3"/>
    <x v="1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3"/>
    <x v="1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3"/>
    <x v="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3"/>
    <x v="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3"/>
    <x v="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3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1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3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6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3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3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3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3"/>
    <x v="1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5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3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3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6"/>
    <x v="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6"/>
    <x v="9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3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3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3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3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3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1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3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5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3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3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3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3"/>
    <x v="1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3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3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3"/>
    <x v="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3"/>
    <x v="1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3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4"/>
    <x v="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4"/>
    <x v="1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3"/>
    <x v="1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3"/>
    <x v="17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4"/>
    <x v="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1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4"/>
    <x v="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3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6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1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3"/>
    <x v="1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3"/>
    <x v="1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3"/>
    <x v="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3"/>
    <x v="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3"/>
    <x v="1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4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1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3"/>
    <x v="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1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3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3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5"/>
    <x v="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4"/>
    <x v="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7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3"/>
    <x v="1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3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4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4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3"/>
    <x v="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3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3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3"/>
    <x v="1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3"/>
    <x v="1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4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3"/>
    <x v="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x v="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6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1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3"/>
    <x v="1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6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4"/>
    <x v="1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5"/>
    <x v="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3"/>
    <x v="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4"/>
    <x v="1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4"/>
    <x v="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4"/>
    <x v="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3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6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1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2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3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3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3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3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3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3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0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3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3"/>
    <x v="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4"/>
    <x v="1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4"/>
    <x v="1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3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3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4"/>
    <x v="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3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2"/>
    <x v="1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4"/>
    <x v="1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4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3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3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3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3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3"/>
    <x v="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4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3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4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2"/>
    <x v="1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2"/>
    <x v="1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2"/>
    <x v="1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3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2"/>
    <x v="1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2"/>
    <x v="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2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2"/>
    <x v="1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2"/>
    <x v="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4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2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3"/>
    <x v="1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4"/>
    <x v="1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4"/>
    <x v="1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4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2"/>
    <x v="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0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4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2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4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2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5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4"/>
    <x v="1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2"/>
    <x v="1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2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2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2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5"/>
    <x v="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4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5"/>
    <x v="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0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2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4"/>
    <x v="1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5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4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2"/>
    <x v="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7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4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2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2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2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3"/>
    <x v="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4"/>
    <x v="1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4"/>
    <x v="1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2"/>
    <x v="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3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2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4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2"/>
    <x v="1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2"/>
    <x v="1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3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3"/>
    <x v="1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5"/>
    <x v="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6"/>
    <x v="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2"/>
    <x v="1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3"/>
    <x v="1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6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3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2"/>
    <x v="1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3"/>
    <x v="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0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5"/>
    <x v="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6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3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2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2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1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3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3"/>
    <x v="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3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3"/>
    <x v="1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3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0"/>
    <x v="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2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3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2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1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1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3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3"/>
    <x v="1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3"/>
    <x v="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3"/>
    <x v="1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3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4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3"/>
    <x v="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3"/>
    <x v="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4"/>
    <x v="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3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3"/>
    <x v="1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4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3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2"/>
    <x v="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3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3"/>
    <x v="1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3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3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3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3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3"/>
    <x v="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2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0"/>
    <x v="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3"/>
    <x v="1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3"/>
    <x v="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3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4"/>
    <x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4"/>
    <x v="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4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3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3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4"/>
    <x v="1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4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3"/>
    <x v="15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2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3"/>
    <x v="1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3"/>
    <x v="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3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3"/>
    <x v="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3"/>
    <x v="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5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3"/>
    <x v="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3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5"/>
    <x v="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3"/>
    <x v="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3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3"/>
    <x v="1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3"/>
    <x v="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3"/>
    <x v="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3"/>
    <x v="1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3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3"/>
    <x v="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3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3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6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3"/>
    <x v="1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3"/>
    <x v="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1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5"/>
    <x v="1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3"/>
    <x v="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3"/>
    <x v="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3"/>
    <x v="1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5"/>
    <x v="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3"/>
    <x v="1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5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6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6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3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3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4"/>
    <x v="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4"/>
    <x v="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1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1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1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1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4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4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1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3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x v="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4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x v="1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4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x v="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1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x v="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x v="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3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x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3"/>
    <x v="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x v="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x v="1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7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4"/>
    <x v="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6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4"/>
    <x v="1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4"/>
    <x v="1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4"/>
    <x v="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2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4"/>
    <x v="1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1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4"/>
    <x v="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4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4"/>
    <x v="1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3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4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4"/>
    <x v="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6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4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2"/>
    <x v="1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2"/>
    <x v="1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6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4"/>
    <x v="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2"/>
    <x v="1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2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2"/>
    <x v="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3"/>
    <x v="1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5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1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3"/>
    <x v="1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3"/>
    <x v="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3"/>
    <x v="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3"/>
    <x v="1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3"/>
    <x v="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1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3"/>
    <x v="1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3"/>
    <x v="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0"/>
    <x v="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3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5"/>
    <x v="1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3"/>
    <x v="1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6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1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2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4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4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1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2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4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4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4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2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1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2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4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0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4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15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4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1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1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2"/>
    <x v="1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0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2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1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1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4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2"/>
    <x v="1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4"/>
    <x v="1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4"/>
    <x v="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2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4"/>
    <x v="1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4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6"/>
    <x v="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0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4"/>
    <x v="1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0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4"/>
    <x v="1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1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1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4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1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6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1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4"/>
    <x v="1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4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2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2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2"/>
    <x v="18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3"/>
    <x v="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3"/>
    <x v="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3"/>
    <x v="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2"/>
    <x v="1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3"/>
    <x v="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3"/>
    <x v="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3"/>
    <x v="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3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4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3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3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3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3"/>
    <x v="1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3"/>
    <x v="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3"/>
    <x v="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3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4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3"/>
    <x v="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3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3"/>
    <x v="1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3"/>
    <x v="1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3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3"/>
    <x v="1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3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4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3"/>
    <x v="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4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4"/>
    <x v="1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4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3"/>
    <x v="1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5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0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3"/>
    <x v="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0"/>
    <x v="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4"/>
    <x v="1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1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3"/>
    <x v="1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1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3"/>
    <x v="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4"/>
    <x v="1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6"/>
    <x v="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3"/>
    <x v="1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4"/>
    <x v="1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4"/>
    <x v="1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3"/>
    <x v="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4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2"/>
    <x v="1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6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4"/>
    <x v="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2"/>
    <x v="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2"/>
    <x v="1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2"/>
    <x v="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1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4"/>
    <x v="1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2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3"/>
    <x v="1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4"/>
    <x v="1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3"/>
    <x v="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1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3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1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3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3"/>
    <x v="1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5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3"/>
    <x v="1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3"/>
    <x v="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3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3"/>
    <x v="1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3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3"/>
    <x v="1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3"/>
    <x v="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3"/>
    <x v="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3"/>
    <x v="1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3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3"/>
    <x v="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3"/>
    <x v="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3"/>
    <x v="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3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3"/>
    <x v="1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6"/>
    <x v="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3"/>
    <x v="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6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0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3"/>
    <x v="1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3"/>
    <x v="1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3"/>
    <x v="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3"/>
    <x v="1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3"/>
    <x v="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1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3"/>
    <x v="1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6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3"/>
    <x v="1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3"/>
    <x v="1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3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3"/>
    <x v="1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3"/>
    <x v="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3"/>
    <x v="1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3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3"/>
    <x v="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0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5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3"/>
    <x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3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1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3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3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3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3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3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3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3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3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3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3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3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3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1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3"/>
    <x v="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3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3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3"/>
    <x v="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3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3"/>
    <x v="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3"/>
    <x v="1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3"/>
    <x v="1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3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3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1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1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1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3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3"/>
    <x v="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1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1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3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1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0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3"/>
    <x v="1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3"/>
    <x v="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1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1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3"/>
    <x v="1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1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7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4"/>
    <x v="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3"/>
    <x v="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7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3"/>
    <x v="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3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3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3"/>
    <x v="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4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3"/>
    <x v="1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7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5"/>
    <x v="1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3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3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0"/>
    <x v="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3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3"/>
    <x v="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3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5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2"/>
    <x v="1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4"/>
    <x v="1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3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3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4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3"/>
    <x v="1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2"/>
    <x v="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3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5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3"/>
    <x v="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3"/>
    <x v="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4"/>
    <x v="1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3"/>
    <x v="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5"/>
    <x v="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3"/>
    <x v="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3"/>
    <x v="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5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3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3"/>
    <x v="1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3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3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7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3"/>
    <x v="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3"/>
    <x v="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3"/>
    <x v="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3"/>
    <x v="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3"/>
    <x v="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3"/>
    <x v="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3"/>
    <x v="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3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3"/>
    <x v="1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3"/>
    <x v="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3"/>
    <x v="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3"/>
    <x v="1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5"/>
    <x v="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3"/>
    <x v="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5"/>
    <x v="1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3"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3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3"/>
    <x v="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3"/>
    <x v="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3"/>
    <x v="1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3"/>
    <x v="1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3"/>
    <x v="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3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3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3"/>
    <x v="1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3"/>
    <x v="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3"/>
    <x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3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3"/>
    <x v="1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3"/>
    <x v="1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0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3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6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5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4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4"/>
    <x v="1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4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2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5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7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2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3"/>
    <x v="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4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3"/>
    <x v="1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2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3"/>
    <x v="1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4"/>
    <x v="1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3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3"/>
    <x v="1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3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0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3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1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4"/>
    <x v="1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1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4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1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3"/>
    <x v="1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3"/>
    <x v="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3"/>
    <x v="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3"/>
    <x v="1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1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3"/>
    <x v="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3"/>
    <x v="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3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3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3"/>
    <x v="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3"/>
    <x v="1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3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3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3"/>
    <x v="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3"/>
    <x v="1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4"/>
    <x v="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6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5"/>
    <x v="1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3"/>
    <x v="1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3"/>
    <x v="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3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3"/>
    <x v="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4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3"/>
    <x v="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3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3"/>
    <x v="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3"/>
    <x v="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3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1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3"/>
    <x v="1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3"/>
    <x v="1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3"/>
    <x v="1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3"/>
    <x v="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3"/>
    <x v="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3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2"/>
    <x v="1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4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4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3"/>
    <x v="1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3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3"/>
    <x v="1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3"/>
    <x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3"/>
    <x v="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3"/>
    <x v="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3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3"/>
    <x v="1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3"/>
    <x v="1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1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3"/>
    <x v="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3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3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4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3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3"/>
    <x v="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3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5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4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3"/>
    <x v="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4"/>
    <x v="1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4"/>
    <x v="1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4"/>
    <x v="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3"/>
    <x v="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4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4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3"/>
    <x v="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3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3"/>
    <x v="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1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3"/>
    <x v="1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3"/>
    <x v="1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3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4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1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3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3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5"/>
    <x v="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1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3"/>
    <x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1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3"/>
    <x v="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3"/>
    <x v="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3"/>
    <x v="1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3"/>
    <x v="1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3"/>
    <x v="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3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3"/>
    <x v="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3"/>
    <x v="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3"/>
    <x v="1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3"/>
    <x v="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3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4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1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3"/>
    <x v="1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3"/>
    <x v="1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3"/>
    <x v="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3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3"/>
    <x v="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3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3"/>
    <x v="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3"/>
    <x v="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3"/>
    <x v="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3"/>
    <x v="1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3"/>
    <x v="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3"/>
    <x v="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4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4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3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3"/>
    <x v="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3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2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3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5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3"/>
    <x v="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3"/>
    <x v="1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3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3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3"/>
    <x v="1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2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2"/>
    <x v="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3"/>
    <x v="1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2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2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"/>
    <x v="12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3"/>
    <x v="1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4"/>
    <x v="1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2"/>
    <x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2"/>
    <x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3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3"/>
    <x v="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3"/>
    <x v="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3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3"/>
    <x v="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2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3"/>
    <x v="1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3"/>
    <x v="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3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3"/>
    <x v="1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3"/>
    <x v="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3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3"/>
    <x v="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3"/>
    <x v="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2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2"/>
    <x v="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2"/>
    <x v="1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2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2"/>
    <x v="1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3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4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2"/>
    <x v="1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8"/>
    <x v="2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3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0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6"/>
    <x v="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3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0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3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1"/>
    <x v="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3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0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3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5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3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6"/>
    <x v="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2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0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2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4"/>
    <x v="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1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0"/>
    <x v="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3"/>
    <x v="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4"/>
    <x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1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3"/>
    <x v="1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0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0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0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4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1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4"/>
    <x v="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1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5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4"/>
    <x v="3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5"/>
    <x v="2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2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4"/>
    <x v="2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0"/>
    <x v="2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0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2"/>
    <x v="2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3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7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0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1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0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0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0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3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0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6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6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3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6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3"/>
    <x v="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0"/>
    <x v="3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0"/>
    <x v="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1"/>
    <x v="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0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3"/>
    <x v="1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3"/>
    <x v="1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6"/>
    <x v="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3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5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5"/>
    <x v="2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2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1"/>
    <x v="2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0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6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1"/>
    <x v="2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6"/>
    <x v="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4"/>
    <x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0"/>
    <x v="3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0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0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6"/>
    <x v="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1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2"/>
    <x v="2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x v="1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x v="1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3"/>
    <x v="1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x v="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6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4"/>
    <x v="3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6"/>
    <x v="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5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x v="1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x v="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x v="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3"/>
    <x v="1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3"/>
    <x v="1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x v="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6"/>
    <x v="3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2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4"/>
    <x v="2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x v="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4"/>
    <x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3"/>
    <x v="1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x v="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5"/>
    <x v="3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3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x v="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6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2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2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x v="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x v="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5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2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1"/>
    <x v="2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2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3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3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3"/>
    <x v="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0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1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6"/>
    <x v="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2"/>
    <x v="3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5"/>
    <x v="3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3"/>
    <x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6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0"/>
    <x v="3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3"/>
    <x v="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1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0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0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3"/>
    <x v="1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0"/>
    <x v="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3"/>
    <x v="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5"/>
    <x v="3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0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0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3"/>
    <x v="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3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5"/>
    <x v="3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3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3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3"/>
    <x v="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3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3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0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0"/>
    <x v="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0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3"/>
    <x v="4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3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2"/>
    <x v="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6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5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6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1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5"/>
    <x v="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2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3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x v="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6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2"/>
    <x v="2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3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3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0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2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3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5"/>
    <x v="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3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3"/>
    <x v="1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0"/>
    <x v="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0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0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2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6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5"/>
    <x v="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3"/>
    <x v="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2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3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0"/>
    <x v="3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5"/>
    <x v="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6"/>
    <x v="3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3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6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2"/>
    <x v="2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3"/>
    <x v="1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3"/>
    <x v="1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3"/>
    <x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6"/>
    <x v="2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3"/>
    <x v="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3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3"/>
    <x v="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6"/>
    <x v="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3"/>
    <x v="1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0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6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2"/>
    <x v="2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3"/>
    <x v="1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6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5"/>
    <x v="3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1"/>
    <x v="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3"/>
    <x v="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3"/>
    <x v="1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3"/>
    <x v="1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3"/>
    <x v="1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3"/>
    <x v="1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0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3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3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5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0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0"/>
    <x v="2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1"/>
    <x v="2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3"/>
    <x v="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2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1"/>
    <x v="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3"/>
    <x v="1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3"/>
    <x v="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3"/>
    <x v="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3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3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3"/>
    <x v="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3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0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3"/>
    <x v="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3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0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3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3"/>
    <x v="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6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3"/>
    <x v="1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3"/>
    <x v="1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3"/>
    <x v="1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0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3"/>
    <x v="1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3"/>
    <x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3"/>
    <x v="1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3"/>
    <x v="1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3"/>
    <x v="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3"/>
    <x v="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3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3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3"/>
    <x v="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3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3"/>
    <x v="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0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0"/>
    <x v="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0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6"/>
    <x v="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3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4"/>
    <x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3"/>
    <x v="1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0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6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3"/>
    <x v="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3"/>
    <x v="15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2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0"/>
    <x v="3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0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0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3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3"/>
    <x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3"/>
    <x v="1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4"/>
    <x v="2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1"/>
    <x v="2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5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6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6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3"/>
    <x v="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1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5"/>
    <x v="3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5"/>
    <x v="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4"/>
    <x v="2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3"/>
    <x v="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3"/>
    <x v="1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3"/>
    <x v="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4"/>
    <x v="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3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1"/>
    <x v="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3"/>
    <x v="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6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3"/>
    <x v="1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5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6"/>
    <x v="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4"/>
    <x v="2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3"/>
    <x v="1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3"/>
    <x v="1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4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1"/>
    <x v="2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6"/>
    <x v="3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x v="2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3"/>
    <x v="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3"/>
    <x v="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4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4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7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2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2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3"/>
    <x v="1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x v="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x v="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x v="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5"/>
    <x v="3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x v="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7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3"/>
    <x v="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3"/>
    <x v="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5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2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4"/>
    <x v="2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3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2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6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3"/>
    <x v="1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3"/>
    <x v="1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6"/>
    <x v="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3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5"/>
    <x v="3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3"/>
    <x v="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3"/>
    <x v="1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2"/>
    <x v="2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0"/>
    <x v="3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1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3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3"/>
    <x v="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5"/>
    <x v="3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3"/>
    <x v="1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2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5"/>
    <x v="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3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5"/>
    <x v="3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4"/>
    <x v="2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5"/>
    <x v="3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7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5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0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4"/>
    <x v="2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2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4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7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2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3"/>
    <x v="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3"/>
    <x v="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3"/>
    <x v="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8"/>
    <x v="2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38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4"/>
    <x v="2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3"/>
    <x v="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1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3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3"/>
    <x v="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3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3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7"/>
    <x v="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3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5"/>
    <x v="2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1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2"/>
    <x v="2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6"/>
    <x v="2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6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0"/>
    <x v="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1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0"/>
    <x v="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0"/>
    <x v="2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1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1"/>
    <x v="2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4"/>
    <x v="2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4"/>
    <x v="2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2"/>
    <x v="2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1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2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7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6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1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1"/>
    <x v="2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7"/>
    <x v="3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2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2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6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0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5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4"/>
    <x v="2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0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5"/>
    <x v="3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1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2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7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3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4"/>
    <x v="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5"/>
    <x v="3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3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2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5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0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2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7"/>
    <x v="3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0"/>
    <x v="2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4"/>
    <x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4"/>
    <x v="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4"/>
    <x v="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4"/>
    <x v="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7"/>
    <x v="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7"/>
    <x v="3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7"/>
    <x v="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0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4"/>
    <x v="2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2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0"/>
    <x v="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2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7"/>
    <x v="3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1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0"/>
    <x v="3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7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4"/>
    <x v="2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2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4"/>
    <x v="2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3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5"/>
    <x v="3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5"/>
    <x v="3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3"/>
    <x v="1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2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3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"/>
    <x v="2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5"/>
    <x v="3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3"/>
    <x v="1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4"/>
    <x v="3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3"/>
    <x v="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5"/>
    <x v="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"/>
    <x v="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1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4"/>
    <x v="2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5"/>
    <x v="3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5"/>
    <x v="3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1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"/>
    <x v="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1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4"/>
    <x v="2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5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3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2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1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"/>
    <x v="3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3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7"/>
    <x v="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0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0"/>
    <x v="3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1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5"/>
    <x v="3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4"/>
    <x v="3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1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1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7"/>
    <x v="3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"/>
    <x v="2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5"/>
    <x v="2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7"/>
    <x v="3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6"/>
    <x v="3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3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7"/>
    <x v="3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3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2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4"/>
    <x v="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0"/>
    <x v="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2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2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4"/>
    <x v="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2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2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4"/>
    <x v="2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0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5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7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"/>
    <x v="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7"/>
    <x v="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5"/>
    <x v="2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4"/>
    <x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7"/>
    <x v="4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0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"/>
    <x v="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4"/>
    <x v="2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3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0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1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0"/>
    <x v="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"/>
    <x v="2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4"/>
    <x v="2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5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5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0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4"/>
    <x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5"/>
    <x v="3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7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4"/>
    <x v="2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0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1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0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0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3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4"/>
    <x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4"/>
    <x v="2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5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3"/>
    <x v="1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4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3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5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4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4"/>
    <x v="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0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4"/>
    <x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7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0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7"/>
    <x v="3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2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0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7"/>
    <x v="3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0"/>
    <x v="3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5"/>
    <x v="2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4"/>
    <x v="2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2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5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0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5"/>
    <x v="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7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4"/>
    <x v="2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5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7"/>
    <x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5"/>
    <x v="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7"/>
    <x v="3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2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4"/>
    <x v="2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5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2"/>
    <x v="2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4"/>
    <x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0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5"/>
    <x v="3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3"/>
    <x v="1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2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0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5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5"/>
    <x v="3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2"/>
    <x v="2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2"/>
    <x v="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4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4"/>
    <x v="2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2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0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8"/>
    <x v="2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"/>
    <x v="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0"/>
    <x v="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3"/>
    <x v="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0"/>
    <x v="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2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0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5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7"/>
    <x v="3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0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0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3"/>
    <x v="1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7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7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0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0"/>
    <x v="3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4"/>
    <x v="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0"/>
    <x v="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0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0"/>
    <x v="3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4"/>
    <x v="2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2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4"/>
    <x v="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4"/>
    <x v="2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4"/>
    <x v="3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4"/>
    <x v="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7"/>
    <x v="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4"/>
    <x v="2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7"/>
    <x v="3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0"/>
    <x v="3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0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2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4"/>
    <x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0"/>
    <x v="2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0"/>
    <x v="3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0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0"/>
    <x v="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4"/>
    <x v="3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0"/>
    <x v="3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3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4"/>
    <x v="2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2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8"/>
    <x v="2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4"/>
    <x v="2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7"/>
    <x v="3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7"/>
    <x v="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0"/>
    <x v="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4"/>
    <x v="2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7"/>
    <x v="3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0"/>
    <x v="3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1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4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0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2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4"/>
    <x v="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5"/>
    <x v="3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x v="3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7"/>
    <x v="1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0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0"/>
    <x v="3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3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2"/>
    <x v="2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4"/>
    <x v="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7"/>
    <x v="3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5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4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5"/>
    <x v="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0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5"/>
    <x v="3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4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7"/>
    <x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2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7"/>
    <x v="3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5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2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2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4"/>
    <x v="2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7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0"/>
    <x v="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5"/>
    <x v="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0"/>
    <x v="3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7"/>
    <x v="3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5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5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7"/>
    <x v="3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4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7"/>
    <x v="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7"/>
    <x v="3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5"/>
    <x v="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2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5"/>
    <x v="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2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2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2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5"/>
    <x v="3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0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0"/>
    <x v="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2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2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5"/>
    <x v="3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5"/>
    <x v="2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7"/>
    <x v="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4"/>
    <x v="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5"/>
    <x v="2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2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1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5"/>
    <x v="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2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0"/>
    <x v="3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7"/>
    <x v="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5"/>
    <x v="3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7"/>
    <x v="3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3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7"/>
    <x v="3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2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0"/>
    <x v="3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5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5"/>
    <x v="3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0"/>
    <x v="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0"/>
    <x v="3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5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1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1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0"/>
    <x v="3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2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0"/>
    <x v="3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0"/>
    <x v="3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7"/>
    <x v="3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3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0"/>
    <x v="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2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3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7"/>
    <x v="3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0"/>
    <x v="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2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0"/>
    <x v="3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0"/>
    <x v="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0"/>
    <x v="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4"/>
    <x v="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2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7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0"/>
    <x v="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0"/>
    <x v="3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4"/>
    <x v="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7"/>
    <x v="3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8"/>
    <x v="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0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4"/>
    <x v="2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5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2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4"/>
    <x v="2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2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4"/>
    <x v="2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0"/>
    <x v="3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4"/>
    <x v="2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0"/>
    <x v="2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1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0"/>
    <x v="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0"/>
    <x v="3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7"/>
    <x v="3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2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0"/>
    <x v="3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0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5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7"/>
    <x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0"/>
    <x v="3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5"/>
    <x v="3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7"/>
    <x v="3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0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0"/>
    <x v="3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5"/>
    <x v="3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7"/>
    <x v="4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0"/>
    <x v="3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0"/>
    <x v="38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4"/>
    <x v="2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5"/>
    <x v="3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7"/>
    <x v="3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7"/>
    <x v="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2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0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7"/>
    <x v="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7"/>
    <x v="3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1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7"/>
    <x v="3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0"/>
    <x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0"/>
    <x v="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7"/>
    <x v="4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0"/>
    <x v="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0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4"/>
    <x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0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0"/>
    <x v="3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3"/>
    <x v="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0"/>
    <x v="3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4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7"/>
    <x v="3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0"/>
    <x v="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2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0"/>
    <x v="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4"/>
    <x v="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0"/>
    <x v="3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0"/>
    <x v="3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0"/>
    <x v="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2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2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7"/>
    <x v="3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7"/>
    <x v="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4"/>
    <x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3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7"/>
    <x v="3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1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4"/>
    <x v="3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5"/>
    <x v="2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2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2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7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4"/>
    <x v="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2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4"/>
    <x v="2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0"/>
    <x v="3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7"/>
    <x v="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7"/>
    <x v="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7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1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5"/>
    <x v="3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7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2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0"/>
    <x v="3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4"/>
    <x v="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4"/>
    <x v="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7"/>
    <x v="3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0"/>
    <x v="3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7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2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1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7"/>
    <x v="3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2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4"/>
    <x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0"/>
    <x v="3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0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5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7"/>
    <x v="3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3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4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0"/>
    <x v="3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7"/>
    <x v="3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0"/>
    <x v="3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4"/>
    <x v="2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1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3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4"/>
    <x v="3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0"/>
    <x v="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2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0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0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4"/>
    <x v="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7"/>
    <x v="3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2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5"/>
    <x v="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5"/>
    <x v="3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1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4"/>
    <x v="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0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0"/>
    <x v="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2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4"/>
    <x v="3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4"/>
    <x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2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4"/>
    <x v="2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7"/>
    <x v="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4"/>
    <x v="2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7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0"/>
    <x v="3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5"/>
    <x v="2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1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0"/>
    <x v="3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0"/>
    <x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4"/>
    <x v="2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4"/>
    <x v="2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5"/>
    <x v="3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2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4"/>
    <x v="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0"/>
    <x v="3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0"/>
    <x v="3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0"/>
    <x v="3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7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4"/>
    <x v="3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3"/>
    <x v="1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3"/>
    <x v="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4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5"/>
    <x v="3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1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0"/>
    <x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7"/>
    <x v="3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4"/>
    <x v="2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1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5"/>
    <x v="3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4"/>
    <x v="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0"/>
    <x v="3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2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5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7"/>
    <x v="3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4"/>
    <x v="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7"/>
    <x v="3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4"/>
    <x v="2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7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7"/>
    <x v="3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2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2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1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4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5"/>
    <x v="2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5"/>
    <x v="2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7"/>
    <x v="3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3"/>
    <x v="1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2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5"/>
    <x v="2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7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0"/>
    <x v="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4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1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1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0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0"/>
    <x v="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4"/>
    <x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7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4"/>
    <x v="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1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0"/>
    <x v="3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5"/>
    <x v="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7"/>
    <x v="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0"/>
    <x v="3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5"/>
    <x v="3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5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0"/>
    <x v="3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0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0"/>
    <x v="3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5"/>
    <x v="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7"/>
    <x v="3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0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7"/>
    <x v="3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4"/>
    <x v="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4"/>
    <x v="3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7"/>
    <x v="3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3"/>
    <x v="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7"/>
    <x v="3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7"/>
    <x v="3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7"/>
    <x v="3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3"/>
    <x v="1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1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1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0"/>
    <x v="3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2"/>
    <x v="2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0"/>
    <x v="3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5"/>
    <x v="2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5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4"/>
    <x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0"/>
    <x v="3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0"/>
    <x v="3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4"/>
    <x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5"/>
    <x v="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7"/>
    <x v="3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0"/>
    <x v="3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0"/>
    <x v="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2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7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4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4"/>
    <x v="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0"/>
    <x v="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3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2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2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2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8"/>
    <x v="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3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4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0"/>
    <x v="3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1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2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5"/>
    <x v="3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5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7"/>
    <x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4"/>
    <x v="2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5"/>
    <x v="3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4"/>
    <x v="2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4"/>
    <x v="3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4"/>
    <x v="3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4"/>
    <x v="3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4"/>
    <x v="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4"/>
    <x v="3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0"/>
    <x v="3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4"/>
    <x v="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0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3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0"/>
    <x v="3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3"/>
    <x v="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4"/>
    <x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4"/>
    <x v="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5"/>
    <x v="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7"/>
    <x v="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0"/>
    <x v="3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4"/>
    <x v="3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3"/>
    <x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1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3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5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2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0"/>
    <x v="3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0"/>
    <x v="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4"/>
    <x v="2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0"/>
    <x v="3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0"/>
    <x v="3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0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2"/>
    <x v="2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7"/>
    <x v="4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7"/>
    <x v="4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5"/>
    <x v="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"/>
    <x v="3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7"/>
    <x v="3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0"/>
    <x v="3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0"/>
    <x v="3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4"/>
    <x v="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0"/>
    <x v="3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"/>
    <x v="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4"/>
    <x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4"/>
    <x v="3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4"/>
    <x v="2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0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3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5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0"/>
    <x v="3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0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0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7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8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5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7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5"/>
    <x v="3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7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7"/>
    <x v="3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0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4"/>
    <x v="2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5"/>
    <x v="3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0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0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7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7"/>
    <x v="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4"/>
    <x v="3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0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4"/>
    <x v="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0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0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7"/>
    <x v="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7"/>
    <x v="3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2"/>
    <x v="3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5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0"/>
    <x v="3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3"/>
    <x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7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4"/>
    <x v="2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4"/>
    <x v="2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4"/>
    <x v="2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0"/>
    <x v="3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2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3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7"/>
    <x v="3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7"/>
    <x v="4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7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5"/>
    <x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7"/>
    <x v="3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5"/>
    <x v="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4"/>
    <x v="3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2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7"/>
    <x v="3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7"/>
    <x v="3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7"/>
    <x v="3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7"/>
    <x v="3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1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4"/>
    <x v="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5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0"/>
    <x v="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5"/>
    <x v="3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5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0"/>
    <x v="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4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4"/>
    <x v="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1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0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4"/>
    <x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4"/>
    <x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4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4"/>
    <x v="2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4"/>
    <x v="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0"/>
    <x v="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0"/>
    <x v="3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0"/>
    <x v="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2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7"/>
    <x v="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5"/>
    <x v="3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5"/>
    <x v="2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2"/>
    <x v="2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2"/>
    <x v="2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0"/>
    <x v="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0"/>
    <x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7"/>
    <x v="3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7"/>
    <x v="3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7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7"/>
    <x v="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7"/>
    <x v="3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7"/>
    <x v="3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7"/>
    <x v="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5"/>
    <x v="3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7"/>
    <x v="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x v="3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7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5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4"/>
    <x v="3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2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7"/>
    <x v="3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7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7"/>
    <x v="3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5"/>
    <x v="3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1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1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4"/>
    <x v="2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0"/>
    <x v="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0"/>
    <x v="3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4"/>
    <x v="2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4"/>
    <x v="2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4"/>
    <x v="2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4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2"/>
    <x v="2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2"/>
    <x v="2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7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7"/>
    <x v="3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4"/>
    <x v="28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2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3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4"/>
    <x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4"/>
    <x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7"/>
    <x v="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5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3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2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7"/>
    <x v="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5"/>
    <x v="3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4"/>
    <x v="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2"/>
    <x v="2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2"/>
    <x v="2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0"/>
    <x v="3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1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7"/>
    <x v="3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4"/>
    <x v="2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4"/>
    <x v="2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4"/>
    <x v="3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4"/>
    <x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4"/>
    <x v="28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4"/>
    <x v="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0"/>
    <x v="3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0"/>
    <x v="3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0"/>
    <x v="3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5"/>
    <x v="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2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2"/>
    <x v="3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5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5"/>
    <x v="2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2"/>
    <x v="2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2"/>
    <x v="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0"/>
    <x v="3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7"/>
    <x v="4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5"/>
    <x v="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5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8"/>
    <x v="2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0"/>
    <x v="3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4"/>
    <x v="2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5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8"/>
    <x v="2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5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5"/>
    <x v="3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2"/>
    <x v="2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0"/>
    <x v="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5"/>
    <x v="3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1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5"/>
    <x v="2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3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2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5"/>
    <x v="3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2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3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4"/>
    <x v="2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4"/>
    <x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4"/>
    <x v="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2"/>
    <x v="1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8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2"/>
    <x v="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2"/>
    <x v="2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0"/>
    <x v="3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7"/>
    <x v="3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7"/>
    <x v="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1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1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1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2"/>
    <x v="2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1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0"/>
    <x v="3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5"/>
    <x v="2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2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8"/>
    <x v="2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2"/>
    <x v="3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2"/>
    <x v="3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0"/>
    <x v="38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5"/>
    <x v="2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5"/>
    <x v="2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4"/>
    <x v="2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2"/>
    <x v="3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5"/>
    <x v="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5"/>
    <x v="2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2"/>
    <x v="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3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2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0"/>
    <x v="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0"/>
    <x v="3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5"/>
    <x v="3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5"/>
    <x v="3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4"/>
    <x v="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4"/>
    <x v="3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4"/>
    <x v="2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0"/>
    <x v="3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2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5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5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2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0"/>
    <x v="3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1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1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3"/>
    <x v="1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2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4"/>
    <x v="2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2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1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7"/>
    <x v="4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4"/>
    <x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8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4"/>
    <x v="3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4"/>
    <x v="3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4"/>
    <x v="2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2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5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6"/>
    <x v="3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2"/>
    <x v="2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0"/>
    <x v="3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0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7"/>
    <x v="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5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0"/>
    <x v="3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1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1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4"/>
    <x v="2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4"/>
    <x v="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2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3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2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0"/>
    <x v="3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2"/>
    <x v="2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2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1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4"/>
    <x v="2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4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0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0"/>
    <x v="38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1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1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0"/>
    <x v="3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4"/>
    <x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0"/>
    <x v="3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0"/>
    <x v="3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2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8"/>
    <x v="2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2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6"/>
    <x v="3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7"/>
    <x v="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hardware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abletop games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s v="rock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wearables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hardware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3"/>
    <s v="spaces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space explorat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shorts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abletop games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abletop games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abletop games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abletop games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hardware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hardware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hardware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wearables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hardware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space explorat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abletop games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abletop games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"/>
    <s v="pop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abletop games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radio &amp; podcasts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abletop games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abletop games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hardware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hardware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abletop games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hardware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abletop games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hardware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abletop games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space explorat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abletop games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abletop games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hardware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6"/>
    <s v="photobooks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space explorat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hardware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hardware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abletop games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hardware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hardware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6"/>
    <s v="photobooks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abletop games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abletop games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2"/>
    <s v="electronic music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hardware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hardware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radio &amp; podcasts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space explorat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space explorat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abletop games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hardware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hardware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6"/>
    <s v="photobooks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hardware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abletop games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abletop games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abletop games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7"/>
    <s v="small batch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tabletop game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7"/>
    <s v="small batch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hardware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hardware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tabletop game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2"/>
    <s v="rock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tabletop game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hardware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hardware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tabletop game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hardware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6"/>
    <s v="photobook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hardware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tabletop game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3"/>
    <s v="space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radio &amp; podcas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tabletop game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2"/>
    <s v="indie rock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7"/>
    <s v="small batch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2"/>
    <s v="rock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hardware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6"/>
    <s v="photobook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tabletop game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pace exploration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tabletop game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tabletop game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hardware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hardware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hardware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documentary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hardware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2"/>
    <s v="electronic music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hardware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tabletop game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nonfiction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tabletop game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hardware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hardware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hardware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hardware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pace exploration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hardware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tabletop game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2"/>
    <s v="electronic music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3"/>
    <s v="play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2"/>
    <s v="rock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hardware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hardware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2"/>
    <s v="electronic music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3"/>
    <s v="play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3"/>
    <s v="play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tabletop game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3"/>
    <s v="space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tabletop game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pace exploration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6"/>
    <s v="photobook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hardware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tabletop game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3"/>
    <s v="plays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hardware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non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3"/>
    <s v="plays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hardware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televis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2"/>
    <s v="rock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hardware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documentary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pace explora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hardware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3"/>
    <s v="spaces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3"/>
    <s v="plays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wearables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hardware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3"/>
    <s v="plays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tabletop games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hardware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2"/>
    <s v="rock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hardware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7"/>
    <s v="small batch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documentary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2"/>
    <s v="electronic music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6"/>
    <s v="photobooks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3"/>
    <s v="plays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hardware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tabletop games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3"/>
    <s v="musical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3"/>
    <s v="plays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hardware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tabletop games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tabletop games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documentary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6"/>
    <s v="photobooks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hardware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hardware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6"/>
    <s v="photobooks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wearables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6"/>
    <s v="photobooks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tabletop games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2"/>
    <s v="rock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tabletop games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tabletop games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6"/>
    <s v="photobooks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wearables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2"/>
    <s v="metal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2"/>
    <s v="indie rock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3"/>
    <s v="plays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2"/>
    <s v="rock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hardware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2"/>
    <s v="rock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hardware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6"/>
    <s v="photobooks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hardware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6"/>
    <s v="photobooks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hardware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ocumentary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6"/>
    <s v="photobooks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7"/>
    <s v="small batch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2"/>
    <s v="indie rock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6"/>
    <s v="photobooks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hardware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2"/>
    <s v="rock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3"/>
    <s v="plays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6"/>
    <s v="photobooks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2"/>
    <s v="rock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hardware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hardware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shorts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hardware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3"/>
    <s v="plays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tabletop games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3"/>
    <s v="spaces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3"/>
    <s v="spaces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2"/>
    <s v="indie rock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ocumentary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3"/>
    <s v="plays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nonfiction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2"/>
    <s v="electronic music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hardware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hardware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3"/>
    <s v="plays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2"/>
    <s v="rock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ocumentary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ocumentary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3"/>
    <s v="spaces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hardware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hardware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2"/>
    <s v="indie rock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3"/>
    <s v="plays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space exploration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3"/>
    <s v="musical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tabletop games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3"/>
    <s v="musical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tabletop games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shorts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hardware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"/>
    <s v="rock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3"/>
    <s v="plays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2"/>
    <s v="metal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hardware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6"/>
    <s v="photobooks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3"/>
    <s v="plays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ocumentary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wearables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2"/>
    <s v="rock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3"/>
    <s v="plays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hardware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2"/>
    <s v="rock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7"/>
    <s v="small batch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hardware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2"/>
    <s v="rock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3"/>
    <s v="plays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3"/>
    <s v="plays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3"/>
    <s v="spaces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hardware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hardware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6"/>
    <s v="photobooks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ocumentary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"/>
    <s v="electronic music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6"/>
    <s v="photobooks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"/>
    <s v="rock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nonfiction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"/>
    <s v="rock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7"/>
    <s v="small batch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"/>
    <s v="indie rock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"/>
    <s v="rock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hardware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hardware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"/>
    <s v="pop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6"/>
    <s v="photobooks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"/>
    <s v="rock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3"/>
    <s v="musical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3"/>
    <s v="plays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hardware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hardware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"/>
    <s v="rock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"/>
    <s v="rock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"/>
    <s v="electronic music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hardware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6"/>
    <s v="photobooks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"/>
    <s v="rock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hardware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shorts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hardware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"/>
    <s v="electronic music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"/>
    <s v="classical music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"/>
    <s v="indie rock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"/>
    <s v="metal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hardware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hardware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hardware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3"/>
    <s v="plays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3"/>
    <s v="musical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3"/>
    <s v="plays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radio &amp; podcasts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3"/>
    <s v="spaces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"/>
    <s v="rock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space exploration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space exploration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3"/>
    <s v="musical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"/>
    <s v="indie rock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3"/>
    <s v="plays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3"/>
    <s v="plays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tabletop games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"/>
    <s v="rock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"/>
    <s v="rock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3"/>
    <s v="spaces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3"/>
    <s v="plays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television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nonfiction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hardware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7"/>
    <s v="small batch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7"/>
    <s v="small batch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"/>
    <s v="rock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"/>
    <s v="rock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6"/>
    <s v="photobooks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tabletop games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2"/>
    <s v="rock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2"/>
    <s v="indie rock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3"/>
    <s v="musical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3"/>
    <s v="plays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3"/>
    <s v="plays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hardware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nonfiction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3"/>
    <s v="plays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2"/>
    <s v="indie rock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6"/>
    <s v="photobooks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3"/>
    <s v="plays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2"/>
    <s v="pop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3"/>
    <s v="spaces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3"/>
    <s v="spaces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3"/>
    <s v="spaces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2"/>
    <s v="pop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6"/>
    <s v="photobooks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3"/>
    <s v="plays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7"/>
    <s v="small batch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2"/>
    <s v="rock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2"/>
    <s v="indie rock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nonfiction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shorts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3"/>
    <s v="spaces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space exploration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6"/>
    <s v="photobooks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2"/>
    <s v="indie rock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3"/>
    <s v="spaces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tabletop games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2"/>
    <s v="rock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2"/>
    <s v="indie rock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3"/>
    <s v="musical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makerspaces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3"/>
    <s v="plays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2"/>
    <s v="indie rock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3"/>
    <s v="plays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2"/>
    <s v="indie rock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3"/>
    <s v="plays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hardware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3"/>
    <s v="spaces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space exploration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3"/>
    <s v="musical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2"/>
    <s v="rock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tabletop games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3"/>
    <s v="plays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hardware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3"/>
    <s v="musical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7"/>
    <s v="small batch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hardware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hardware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2"/>
    <s v="rock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television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2"/>
    <s v="rock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6"/>
    <s v="photobooks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3"/>
    <s v="plays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indie rock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2"/>
    <s v="rock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space exploration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television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6"/>
    <s v="photobooks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3"/>
    <s v="plays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space exploration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radio &amp; podcasts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3"/>
    <s v="plays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3"/>
    <s v="plays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tabletop games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2"/>
    <s v="rock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6"/>
    <s v="photobooks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3"/>
    <s v="plays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hardware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2"/>
    <s v="pop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6"/>
    <s v="photobooks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2"/>
    <s v="rock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3"/>
    <s v="plays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3"/>
    <s v="spaces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television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3"/>
    <s v="plays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2"/>
    <s v="rock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3"/>
    <s v="spaces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nonfiction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6"/>
    <s v="photobooks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makerspaces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3"/>
    <s v="plays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nonfiction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space exploration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3"/>
    <s v="spaces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3"/>
    <s v="plays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6"/>
    <s v="photobooks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tabletop games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3"/>
    <s v="spaces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hardware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2"/>
    <s v="indie rock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2"/>
    <s v="rock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3"/>
    <s v="plays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nonfiction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2"/>
    <s v="classical music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2"/>
    <s v="classical music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3"/>
    <s v="plays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2"/>
    <s v="electronic music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2"/>
    <s v="rock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2"/>
    <s v="classical music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2"/>
    <s v="rock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6"/>
    <s v="photobooks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2"/>
    <s v="rock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2"/>
    <s v="rock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2"/>
    <s v="metal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shorts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3"/>
    <s v="plays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shorts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7"/>
    <s v="small batch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3"/>
    <s v="spaces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televis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6"/>
    <s v="photobooks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3"/>
    <s v="plays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3"/>
    <s v="plays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2"/>
    <s v="rock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3"/>
    <s v="plays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tabletop games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tabletop games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hardware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hardware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tabletop games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3"/>
    <s v="plays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documentary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tabletop games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3"/>
    <s v="plays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3"/>
    <s v="plays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3"/>
    <s v="plays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shorts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3"/>
    <s v="plays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2"/>
    <s v="rock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2"/>
    <s v="rock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2"/>
    <s v="electronic music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2"/>
    <s v="rock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3"/>
    <s v="plays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3"/>
    <s v="plays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2"/>
    <s v="electronic music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documentary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6"/>
    <s v="photobooks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hardware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3"/>
    <s v="spaces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3"/>
    <s v="plays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2"/>
    <s v="rock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3"/>
    <s v="plays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3"/>
    <s v="spaces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hardware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6"/>
    <s v="photobooks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shorts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hardware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hardware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documentary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2"/>
    <s v="rock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2"/>
    <s v="indie rock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radio &amp; podcasts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nonfic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3"/>
    <s v="musical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documentary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tabletop games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wearables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nonfic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3"/>
    <s v="plays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tabletop games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2"/>
    <s v="rock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space explor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6"/>
    <s v="photobooks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2"/>
    <s v="indie rock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2"/>
    <s v="rock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2"/>
    <s v="rock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3"/>
    <s v="plays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3"/>
    <s v="musical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3"/>
    <s v="plays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documentary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6"/>
    <s v="photobooks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hardware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2"/>
    <s v="indie rock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2"/>
    <s v="rock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2"/>
    <s v="rock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2"/>
    <s v="electronic music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2"/>
    <s v="indie rock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televis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2"/>
    <s v="rock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space explor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2"/>
    <s v="rock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7"/>
    <s v="small batch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3"/>
    <s v="musical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nonfic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3"/>
    <s v="plays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2"/>
    <s v="metal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3"/>
    <s v="musical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wearables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hardware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televis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2"/>
    <s v="rock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3"/>
    <s v="plays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2"/>
    <s v="pop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3"/>
    <s v="spaces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3"/>
    <s v="plays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2"/>
    <s v="rock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3"/>
    <s v="plays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televis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televis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documentary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3"/>
    <s v="musical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documentary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2"/>
    <s v="pop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3"/>
    <s v="musical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wearables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space explor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tabletop games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shorts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3"/>
    <s v="plays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space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hardware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wearable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op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4"/>
    <s v="short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space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space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hotobook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"/>
    <s v="radio &amp; podcast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rock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4"/>
    <s v="documentary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space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rock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musical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space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rock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hardware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rock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3"/>
    <s v="spaces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3"/>
    <s v="plays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3"/>
    <s v="spaces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3"/>
    <s v="spaces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3"/>
    <s v="plays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4"/>
    <s v="television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tabletop games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rock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4"/>
    <s v="documentary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5"/>
    <s v="radio &amp; podcasts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rock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indie rock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space exploration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pop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indie rock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4"/>
    <s v="documentary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indie rock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hardware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6"/>
    <s v="photobooks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"/>
    <s v="nonfiction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indie rock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4"/>
    <s v="documentary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3"/>
    <s v="plays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3"/>
    <s v="plays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indie rock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3"/>
    <s v="plays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3"/>
    <s v="plays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6"/>
    <s v="photobooks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6"/>
    <s v="photobooks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rock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3"/>
    <s v="musical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rock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3"/>
    <s v="spaces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indie rock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indie rock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6"/>
    <s v="photobooks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tabletop games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4"/>
    <s v="documentary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indie rock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indie rock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rock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rock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"/>
    <s v="nonfiction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7"/>
    <s v="small batch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4"/>
    <s v="documentary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tabletop games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hardware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3"/>
    <s v="plays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3"/>
    <s v="musical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3"/>
    <s v="plays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rock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3"/>
    <s v="plays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electronic music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3"/>
    <s v="spaces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3"/>
    <s v="spaces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indie rock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rock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rock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4"/>
    <s v="television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plays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plays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indie rock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4"/>
    <s v="documentary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hardware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5"/>
    <s v="nonfiction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5"/>
    <s v="nonfiction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4"/>
    <s v="documentary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pop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6"/>
    <s v="photobooks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indie rock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rock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rock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6"/>
    <s v="photobooks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arables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musical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plays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4"/>
    <s v="television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hardware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plays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4"/>
    <s v="documentary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musical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rock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5"/>
    <s v="nonfiction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plays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plays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space exploration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4"/>
    <s v="shorts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plays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plays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4"/>
    <s v="shorts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6"/>
    <s v="photobooks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hardware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4"/>
    <s v="documentary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electronic music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plays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plays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4"/>
    <s v="television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metal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spac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play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5"/>
    <s v="nonfiction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indie rock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play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play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play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play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play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play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play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indie rock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4"/>
    <s v="television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play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"/>
    <s v="photobook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play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play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play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musical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play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hardware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3"/>
    <s v="play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tabletop gam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4"/>
    <s v="television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3"/>
    <s v="play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5"/>
    <s v="nonfiction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3"/>
    <s v="play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indie rock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4"/>
    <s v="short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space exploration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3"/>
    <s v="spac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3"/>
    <s v="play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3"/>
    <s v="spac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pop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3"/>
    <s v="play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3"/>
    <s v="spac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3"/>
    <s v="play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3"/>
    <s v="play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3"/>
    <s v="play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indie rock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4"/>
    <s v="documentary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3"/>
    <s v="spac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3"/>
    <s v="play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3"/>
    <s v="play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electronic music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indie rock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3"/>
    <s v="play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3"/>
    <s v="musical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4"/>
    <s v="documentary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3"/>
    <s v="play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hardware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3"/>
    <s v="musical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rock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3"/>
    <s v="play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3"/>
    <s v="play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pop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4"/>
    <s v="documentary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3"/>
    <s v="play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4"/>
    <s v="short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rock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3"/>
    <s v="play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indie rock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4"/>
    <s v="short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4"/>
    <s v="short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3"/>
    <s v="spac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hardware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3"/>
    <s v="play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hardware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7"/>
    <s v="small batch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rock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tabletop gam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5"/>
    <s v="nonfiction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rock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5"/>
    <s v="nonfiction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4"/>
    <s v="documentary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rock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5"/>
    <s v="nonfiction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3"/>
    <s v="play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6"/>
    <s v="photobooks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spaces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classical music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documentary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0"/>
    <s v="hardware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plays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plays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plays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plays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shorts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plays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plays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plays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plays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televis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0"/>
    <s v="hardware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0"/>
    <x v="4"/>
    <s v="documentary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documentary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0"/>
    <s v="hardware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6"/>
    <s v="photobooks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documentary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rock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pop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plays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musical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spaces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pop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rock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rock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radio &amp; podcasts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plays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rock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plays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rock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0"/>
    <s v="makerspaces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indie rock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documentary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0"/>
    <s v="hardware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6"/>
    <s v="photobooks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rock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rock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0"/>
    <s v="hardware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documentary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indie rock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indie rock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rock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plays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plays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plays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4"/>
    <s v="shorts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spaces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rock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plays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indie rock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plays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plays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4"/>
    <s v="televis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documentary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6"/>
    <s v="photobooks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3"/>
    <s v="spaces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hardware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documentary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0"/>
    <s v="makerspaces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television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classical music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5"/>
    <s v="nonfiction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electronic music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3"/>
    <s v="spaces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3"/>
    <s v="plays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documentary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3"/>
    <s v="plays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3"/>
    <s v="plays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5"/>
    <s v="nonfiction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5"/>
    <s v="nonfiction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3"/>
    <s v="plays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3"/>
    <s v="spaces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pop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3"/>
    <s v="plays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3"/>
    <s v="musical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metal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3"/>
    <s v="plays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3"/>
    <s v="plays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3"/>
    <s v="plays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3"/>
    <s v="plays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0"/>
    <s v="hardware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documentary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indie 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3"/>
    <s v="plays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television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indie 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3"/>
    <s v="musical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3"/>
    <s v="plays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indie 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3"/>
    <s v="musical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3"/>
    <s v="plays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5"/>
    <s v="radio &amp; podcasts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indie 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3"/>
    <s v="plays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hardware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0"/>
    <s v="hardware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0"/>
    <s v="hardware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3"/>
    <s v="plays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3"/>
    <s v="plays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6"/>
    <s v="photobooks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3"/>
    <s v="plays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indie 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3"/>
    <s v="plays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metal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3"/>
    <s v="plays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classical music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documentary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television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tabletop games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rock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3"/>
    <s v="spaces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shorts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5"/>
    <s v="nonfiction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indie rock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3"/>
    <s v="plays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3"/>
    <s v="plays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3"/>
    <s v="music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tabletop games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rock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3"/>
    <s v="plays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3"/>
    <s v="plays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3"/>
    <s v="plays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3"/>
    <s v="spaces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2"/>
    <s v="pop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documentary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3"/>
    <s v="spaces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3"/>
    <s v="musical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1"/>
    <s v="tabletop games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3"/>
    <s v="plays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shorts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documentary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2"/>
    <s v="rock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6"/>
    <s v="photobooks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2"/>
    <s v="rock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0"/>
    <s v="wearables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documentary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2"/>
    <s v="electronic music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documentary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documentary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3"/>
    <s v="plays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3"/>
    <s v="plays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3"/>
    <s v="plays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3"/>
    <s v="musical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2"/>
    <s v="pop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2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2"/>
    <s v="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3"/>
    <s v="plays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5"/>
    <s v="nonfiction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3"/>
    <s v="plays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3"/>
    <s v="plays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shorts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television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3"/>
    <s v="plays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2"/>
    <s v="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3"/>
    <s v="plays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3"/>
    <s v="plays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3"/>
    <s v="plays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3"/>
    <s v="plays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3"/>
    <s v="plays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0"/>
    <s v="hardware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2"/>
    <s v="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2"/>
    <s v="metal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3"/>
    <s v="plays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documentary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3"/>
    <s v="plays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6"/>
    <s v="photobooks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0"/>
    <s v="hardware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2"/>
    <s v="rock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6"/>
    <s v="photobooks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documentary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3"/>
    <s v="plays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3"/>
    <s v="plays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3"/>
    <s v="spaces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3"/>
    <s v="plays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2"/>
    <s v="pop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2"/>
    <s v="rock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3"/>
    <s v="plays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2"/>
    <s v="rock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2"/>
    <s v="pop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2"/>
    <s v="classical music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5"/>
    <s v="nonfiction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3"/>
    <s v="plays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5"/>
    <s v="radio &amp; podcasts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documentary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documentary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2"/>
    <s v="rock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2"/>
    <s v="rock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2"/>
    <s v="electronic music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documentary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2"/>
    <s v="indie rock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3"/>
    <s v="plays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3"/>
    <s v="spaces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2"/>
    <s v="rock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3"/>
    <s v="plays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3"/>
    <s v="plays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3"/>
    <s v="musical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3"/>
    <s v="plays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2"/>
    <s v="rock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2"/>
    <s v="rock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2"/>
    <s v="rock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3"/>
    <s v="plays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hardware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3"/>
    <s v="musical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3"/>
    <s v="play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3"/>
    <s v="play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4"/>
    <s v="television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hardware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4"/>
    <s v="documentary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3"/>
    <s v="play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3"/>
    <s v="musical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4"/>
    <s v="documentary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indie rock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4"/>
    <s v="television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hardware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tabletop gam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3"/>
    <s v="musical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6"/>
    <s v="photobook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indie rock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3"/>
    <s v="musical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3"/>
    <s v="musical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3"/>
    <s v="play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3"/>
    <s v="play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indie rock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3"/>
    <s v="play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4"/>
    <s v="short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indie rock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3"/>
    <s v="play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indie rock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3"/>
    <s v="spac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rock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3"/>
    <s v="play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3"/>
    <s v="spac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rock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5"/>
    <s v="nonfiction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rock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classical music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hardware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hardware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5"/>
    <s v="radio &amp; podcast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4"/>
    <s v="documentary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space exploration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space exploration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7"/>
    <s v="small batch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rock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3"/>
    <s v="musical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3"/>
    <s v="play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indie rock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rock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4"/>
    <s v="short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4"/>
    <s v="short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rock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indie rock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pop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3"/>
    <s v="play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3"/>
    <s v="play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3"/>
    <s v="play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electronic music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3"/>
    <s v="play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3"/>
    <s v="play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4"/>
    <s v="short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3"/>
    <s v="play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play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6"/>
    <s v="photobook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indie rock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play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6"/>
    <s v="photobook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spac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4"/>
    <s v="documentary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5"/>
    <s v="nonfiction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play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hardware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4"/>
    <s v="documentary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4"/>
    <s v="documentary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"/>
    <s v="tabletop gam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4"/>
    <s v="documentary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rock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play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rock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6"/>
    <s v="photobook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electronic music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spac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rock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3"/>
    <s v="spaces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3"/>
    <s v="plays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3"/>
    <s v="plays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3"/>
    <s v="plays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3"/>
    <s v="plays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documentary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shorts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rock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indie rock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3"/>
    <s v="spaces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3"/>
    <s v="plays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rock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3"/>
    <s v="musical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0"/>
    <s v="space exploration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shorts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3"/>
    <s v="musical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rock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indie rock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indie rock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3"/>
    <s v="spaces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3"/>
    <s v="spaces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3"/>
    <s v="spaces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4"/>
    <s v="documentary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4"/>
    <s v="documentary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3"/>
    <s v="plays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3"/>
    <s v="plays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4"/>
    <s v="documentary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3"/>
    <s v="musical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classical music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4"/>
    <s v="documentary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4"/>
    <s v="documentary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"/>
    <s v="tabletop games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0"/>
    <s v="hardware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3"/>
    <s v="plays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3"/>
    <s v="plays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3"/>
    <s v="plays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3"/>
    <s v="plays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3"/>
    <s v="spaces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4"/>
    <s v="shorts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3"/>
    <s v="plays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4"/>
    <s v="documentary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2"/>
    <s v="classical music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indie rock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2"/>
    <s v="indie rock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play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play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spac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2"/>
    <s v="indie rock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spac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2"/>
    <s v="pop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2"/>
    <s v="rock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spac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play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2"/>
    <s v="indie rock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2"/>
    <s v="indie rock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play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4"/>
    <s v="short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2"/>
    <s v="pop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play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play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4"/>
    <s v="documentary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play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4"/>
    <s v="documentary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4"/>
    <s v="television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photobook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photobook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2"/>
    <s v="rock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0"/>
    <s v="wearabl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4"/>
    <s v="documentary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2"/>
    <s v="electronic music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2"/>
    <s v="rock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4"/>
    <s v="documentary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2"/>
    <s v="pop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musical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5"/>
    <s v="nonfiction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4"/>
    <s v="documentary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2"/>
    <s v="electronic music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2"/>
    <s v="rock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2"/>
    <s v="rock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2"/>
    <s v="classical music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5"/>
    <s v="radio &amp; podcast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play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4"/>
    <s v="documentary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5"/>
    <s v="nonfiction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play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musical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0"/>
    <s v="space exploration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play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2"/>
    <s v="rock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spac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0"/>
    <s v="wearabl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play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play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play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0"/>
    <s v="hardware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4"/>
    <s v="documentary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5"/>
    <s v="radio &amp; podcast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4"/>
    <s v="documentary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photobook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2"/>
    <s v="rock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play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2"/>
    <s v="rock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7"/>
    <s v="small batch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spac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4"/>
    <s v="short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2"/>
    <s v="indie rock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spac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photobook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2"/>
    <s v="classical music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2"/>
    <s v="rock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play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4"/>
    <s v="documentary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4"/>
    <s v="documentary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2"/>
    <s v="pop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2"/>
    <s v="rock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play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2"/>
    <s v="electronic music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play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usical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spac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2"/>
    <s v="indie rock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spac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2"/>
    <s v="indie rock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3"/>
    <s v="musical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3"/>
    <s v="play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5"/>
    <s v="nonfiction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6"/>
    <s v="photoboo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2"/>
    <s v="indie rock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3"/>
    <s v="play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6"/>
    <s v="photoboo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3"/>
    <s v="play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2"/>
    <s v="indie rock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3"/>
    <s v="play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0"/>
    <s v="makerspace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5"/>
    <s v="nonfiction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6"/>
    <s v="photoboo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3"/>
    <s v="space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short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2"/>
    <s v="classical music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2"/>
    <s v="electronic music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documentary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documentary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3"/>
    <s v="space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3"/>
    <s v="play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"/>
    <s v="tabletop game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3"/>
    <s v="play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documentary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3"/>
    <s v="play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3"/>
    <s v="space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0"/>
    <s v="space exploration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2"/>
    <s v="pop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3"/>
    <s v="play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2"/>
    <s v="rock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documentary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documentary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3"/>
    <s v="musical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small batch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3"/>
    <s v="play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3"/>
    <s v="play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3"/>
    <s v="play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3"/>
    <s v="space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2"/>
    <s v="rock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3"/>
    <s v="space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3"/>
    <s v="space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4"/>
    <s v="television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3"/>
    <s v="play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3"/>
    <s v="play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4"/>
    <s v="television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3"/>
    <s v="play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3"/>
    <s v="play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4"/>
    <s v="television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3"/>
    <s v="space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3"/>
    <s v="play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op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3"/>
    <s v="play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3"/>
    <s v="play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electronic music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3"/>
    <s v="play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3"/>
    <s v="musical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indie rock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3"/>
    <s v="play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3"/>
    <s v="play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3"/>
    <s v="play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classical music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0"/>
    <s v="space exploration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rock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rock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3"/>
    <s v="play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3"/>
    <s v="space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3"/>
    <s v="play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4"/>
    <s v="documentary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4"/>
    <s v="documentary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4"/>
    <s v="television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3"/>
    <s v="play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3"/>
    <s v="space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rock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4"/>
    <s v="television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4"/>
    <s v="documentary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3"/>
    <s v="play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classical music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3"/>
    <s v="play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faith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plays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3"/>
    <s v="plays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3"/>
    <s v="plays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indie rock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plays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rock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5"/>
    <s v="nonfiction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plays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indie rock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3"/>
    <s v="plays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5"/>
    <s v="radio &amp; podcasts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plays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plays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plays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3"/>
    <s v="musical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plays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3"/>
    <s v="plays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plays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3"/>
    <s v="plays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small batch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3"/>
    <s v="plays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3"/>
    <s v="plays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6"/>
    <s v="photobooks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indie 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3"/>
    <s v="spaces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6"/>
    <s v="photobooks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3"/>
    <s v="plays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3"/>
    <s v="spaces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3"/>
    <s v="plays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classical music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5"/>
    <s v="nonfiction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3"/>
    <s v="plays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3"/>
    <s v="plays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3"/>
    <s v="plays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0"/>
    <s v="hardware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5"/>
    <s v="radio &amp; podcasts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documentary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documentary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3"/>
    <s v="plays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tabletop games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5"/>
    <s v="radio &amp; podcasts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0"/>
    <s v="hardware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6"/>
    <s v="photobooks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documentary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documentary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small batch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6"/>
    <s v="photobooks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3"/>
    <s v="spaces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tabletop games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small batch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shorts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documentary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electronic music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3"/>
    <s v="plays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hardware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4"/>
    <s v="documentary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4"/>
    <s v="television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electronic music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hotobook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indie rock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indie rock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indie rock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rock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4"/>
    <s v="documentary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documentary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indie rock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rock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play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play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spac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4"/>
    <s v="short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play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4"/>
    <s v="television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play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indie rock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play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rock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play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play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play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play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play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pop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play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rock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spac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play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play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musical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7"/>
    <s v="small batch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play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space exploration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4"/>
    <s v="documentary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6"/>
    <s v="photobook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4"/>
    <s v="documentary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4"/>
    <s v="documentary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4"/>
    <s v="documentary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makerspac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4"/>
    <s v="documentary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indie rock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4"/>
    <s v="documentary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4"/>
    <s v="short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4"/>
    <s v="documentary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electronic music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play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4"/>
    <s v="television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4"/>
    <s v="documentary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plays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6"/>
    <s v="photobooks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documentary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tabletop games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rock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rock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indie rock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indie rock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rock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rock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musical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6"/>
    <s v="photobooks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documentary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plays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plays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classical music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rock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indie rock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plays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plays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classical music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indie 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documentary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3"/>
    <s v="musical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5"/>
    <s v="nonfiction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indie 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classical music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3"/>
    <s v="musical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3"/>
    <s v="plays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3"/>
    <s v="plays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3"/>
    <s v="plays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3"/>
    <s v="musical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shorts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indie 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classical music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3"/>
    <s v="musical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indie 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3"/>
    <s v="plays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0"/>
    <s v="wearables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television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indie 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indie 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indie 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3"/>
    <s v="plays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5"/>
    <s v="nonfiction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3"/>
    <s v="spaces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3"/>
    <s v="plays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0"/>
    <s v="hardware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0"/>
    <s v="hardware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small batch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television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documentary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6"/>
    <s v="photobooks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small batch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documentary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small batch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0"/>
    <s v="wearable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play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play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abletop game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rock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documentary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4"/>
    <s v="documentary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musical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5"/>
    <s v="nonfiction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indie rock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play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documentary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4"/>
    <s v="television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5"/>
    <s v="nonfiction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short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rock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6"/>
    <s v="photobook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play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space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musical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play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rock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play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play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play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abletop game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play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rock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play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4"/>
    <s v="short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play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play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0"/>
    <s v="space exploration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play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play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documentary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play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play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play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play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play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4"/>
    <s v="short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play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space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play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play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play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2"/>
    <s v="indie rock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0"/>
    <s v="space exploration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play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2"/>
    <s v="classical music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musical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play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play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4"/>
    <s v="short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2"/>
    <s v="electronic music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4"/>
    <s v="documentary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ock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ock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documentary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0"/>
    <s v="hardware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pop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documentary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documentary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6"/>
    <s v="photobook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0"/>
    <s v="makerspace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documentary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0"/>
    <s v="space exploration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space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documentary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play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play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documentary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6"/>
    <s v="photobook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play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ock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6"/>
    <s v="photobook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rock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non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plays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indie rock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plays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spaces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4"/>
    <s v="documentary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musical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shorts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plays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pop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indie rock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plays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plays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plays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plays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rock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metal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spaces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metal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3"/>
    <s v="play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3"/>
    <s v="play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3"/>
    <s v="play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4"/>
    <s v="short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indie rock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3"/>
    <s v="play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3"/>
    <s v="play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rock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3"/>
    <s v="play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3"/>
    <s v="musical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3"/>
    <s v="play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indie rock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4"/>
    <s v="short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3"/>
    <s v="play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3"/>
    <s v="play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3"/>
    <s v="play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rock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classical music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3"/>
    <s v="play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3"/>
    <s v="play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3"/>
    <s v="play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rock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rock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3"/>
    <s v="space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4"/>
    <s v="short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3"/>
    <s v="play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3"/>
    <s v="space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3"/>
    <s v="play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rock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indie rock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3"/>
    <s v="play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3"/>
    <s v="play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3"/>
    <s v="play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3"/>
    <s v="play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4"/>
    <s v="television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3"/>
    <s v="play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4"/>
    <s v="documentary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4"/>
    <s v="documentary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4"/>
    <s v="documentary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3"/>
    <s v="play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radio &amp; podcasts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0"/>
    <s v="hardwa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0"/>
    <s v="wearables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plays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6"/>
    <s v="photobooks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0"/>
    <s v="space exploration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4"/>
    <s v="documentary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classical music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"/>
    <s v="tabletop games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plays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6"/>
    <s v="photobooks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photobooks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indie rock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plays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4"/>
    <s v="documentary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6"/>
    <s v="photobooks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plays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4"/>
    <s v="documentary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4"/>
    <s v="documentary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musical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2"/>
    <s v="rock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4"/>
    <s v="television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play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2"/>
    <s v="indie rock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6"/>
    <s v="photo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4"/>
    <s v="television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2"/>
    <s v="rock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2"/>
    <s v="rock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play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0"/>
    <s v="hardware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2"/>
    <s v="rock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2"/>
    <s v="indie rock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2"/>
    <s v="classical music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2"/>
    <s v="rock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space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2"/>
    <s v="rock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nonfiction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4"/>
    <s v="short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0"/>
    <s v="wearable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play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4"/>
    <s v="documentary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y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y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rock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rock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rock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y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4"/>
    <s v="documentary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y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rock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y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metal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rock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sp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indie rock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y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sp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y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musical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rock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5"/>
    <s v="nonfiction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3"/>
    <s v="plays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3"/>
    <s v="spaces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3"/>
    <s v="plays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indie 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3"/>
    <s v="plays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3"/>
    <s v="plays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3"/>
    <s v="plays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documentary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3"/>
    <s v="musical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3"/>
    <s v="plays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3"/>
    <s v="plays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3"/>
    <s v="plays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3"/>
    <s v="plays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classical music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3"/>
    <s v="plays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indie 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3"/>
    <s v="spaces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shorts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3"/>
    <s v="plays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0"/>
    <s v="hardware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documentary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documentary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3"/>
    <s v="plays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documentary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documentary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3"/>
    <s v="plays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3"/>
    <s v="plays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tabletop games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6"/>
    <s v="photobooks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3"/>
    <s v="plays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documentary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documentary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6"/>
    <s v="photobooks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0"/>
    <s v="makerspaces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3"/>
    <s v="plays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6"/>
    <s v="photobooks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3"/>
    <s v="plays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3"/>
    <s v="plays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3"/>
    <s v="plays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documentary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documentary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3"/>
    <s v="plays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3"/>
    <s v="spaces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television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6"/>
    <s v="photobooks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3"/>
    <s v="plays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6"/>
    <s v="photobooks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3"/>
    <s v="plays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documentary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3"/>
    <s v="plays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3"/>
    <s v="plays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3"/>
    <s v="plays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3"/>
    <s v="plays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3"/>
    <s v="plays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3"/>
    <s v="plays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electronic music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documentary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6"/>
    <s v="photobooks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6"/>
    <s v="photobooks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rock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3"/>
    <s v="plays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0"/>
    <s v="makerspaces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rock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shorts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5"/>
    <s v="nonfiction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3"/>
    <s v="plays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3"/>
    <s v="plays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rock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rock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classical music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shorts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spaces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plays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shorts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spaces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plays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plays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plays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plays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plays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rock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indie rock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classical music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plays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plays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plays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indie rock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plays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plays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2"/>
    <s v="indie rock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3"/>
    <s v="plays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3"/>
    <s v="spaces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3"/>
    <s v="spaces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3"/>
    <s v="plays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3"/>
    <s v="plays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3"/>
    <s v="plays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3"/>
    <s v="plays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3"/>
    <s v="plays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3"/>
    <s v="plays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3"/>
    <s v="plays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"/>
    <s v="classical music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2"/>
    <s v="metal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2"/>
    <s v="electronic music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2"/>
    <s v="electronic music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indie rock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2"/>
    <s v="rock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2"/>
    <s v="pop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2"/>
    <s v="rock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3"/>
    <s v="plays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3"/>
    <s v="plays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"/>
    <s v="indie rock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0"/>
    <s v="hardware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2"/>
    <s v="indie rock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2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2"/>
    <s v="rock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0"/>
    <s v="hardware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shorts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3"/>
    <s v="plays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documentary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0"/>
    <s v="hardware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0"/>
    <s v="wearables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3"/>
    <s v="plays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3"/>
    <s v="plays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small batc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documentary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documentary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small batc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3"/>
    <s v="plays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documentary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small batch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4"/>
    <s v="documentary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3"/>
    <s v="play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small batch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rock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3"/>
    <s v="play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3"/>
    <s v="play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3"/>
    <s v="play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rock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3"/>
    <s v="musical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4"/>
    <s v="television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3"/>
    <s v="play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small batch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rock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nonfiction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3"/>
    <s v="play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3"/>
    <s v="play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0"/>
    <s v="space exploration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rock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3"/>
    <s v="play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3"/>
    <s v="play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lay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radio &amp; podcast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indie rock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rock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4"/>
    <s v="documentary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lay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lay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4"/>
    <s v="short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rock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classical music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lay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rock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6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indie rock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6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classical music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rock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rock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lay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nonfiction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lay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lay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4"/>
    <s v="television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lay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nonfiction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musical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lay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lay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nonfiction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lay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musical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lay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classical music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lay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7"/>
    <s v="small batch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lay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rock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lay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lay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lay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lay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lay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space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lay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lay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space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lay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space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lay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nonfiction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nonfiction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musical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nonfiction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space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lay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lay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lay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3"/>
    <s v="plays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3"/>
    <s v="plays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documentary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3"/>
    <s v="plays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3"/>
    <s v="plays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3"/>
    <s v="plays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indie 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3"/>
    <s v="plays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3"/>
    <s v="plays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3"/>
    <s v="plays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3"/>
    <s v="plays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documentary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indie 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3"/>
    <s v="plays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electronic music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3"/>
    <s v="musical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electronic music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electronic music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indie 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0"/>
    <s v="space exploration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3"/>
    <s v="plays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documentary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faith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indie 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indie 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documentary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documentary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small batch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3"/>
    <s v="spaces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documentary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documentary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documentary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documentary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0"/>
    <s v="wearables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documentary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6"/>
    <s v="photobooks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5"/>
    <s v="nonfiction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4"/>
    <s v="documentary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4"/>
    <s v="documentary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spac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photobook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4"/>
    <s v="documentary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2"/>
    <s v="indie rock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photobook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play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5"/>
    <s v="radio &amp; podcast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7"/>
    <s v="small batch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play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2"/>
    <s v="rock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play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photobook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4"/>
    <s v="documentary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play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2"/>
    <s v="rock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play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4"/>
    <s v="documentary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play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television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3"/>
    <s v="plays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3"/>
    <s v="spaces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3"/>
    <s v="plays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3"/>
    <s v="spaces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3"/>
    <s v="musical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television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documentary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small batch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3"/>
    <s v="plays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3"/>
    <s v="musical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3"/>
    <s v="plays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3"/>
    <s v="plays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0"/>
    <s v="space exploration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3"/>
    <s v="plays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3"/>
    <s v="plays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classical music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4"/>
    <s v="documentary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rock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indie rock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4"/>
    <s v="television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indie rock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rock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rock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3"/>
    <s v="musical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3"/>
    <s v="play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metal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3"/>
    <s v="play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hardware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3"/>
    <s v="play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rock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classical music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3"/>
    <s v="play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3"/>
    <s v="play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4"/>
    <s v="shor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3"/>
    <s v="play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3"/>
    <s v="plays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pop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3"/>
    <s v="plays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3"/>
    <s v="spaces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television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3"/>
    <s v="spaces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3"/>
    <s v="plays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3"/>
    <s v="plays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3"/>
    <s v="plays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pop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electronic music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3"/>
    <s v="spaces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3"/>
    <s v="spaces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3"/>
    <s v="plays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3"/>
    <s v="plays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documentary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3"/>
    <s v="plays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plays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plays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plays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spaces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plays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rock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wearables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musical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4"/>
    <s v="television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6"/>
    <s v="photobooks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5"/>
    <s v="nonfiction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pop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plays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plays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plays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plays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4"/>
    <s v="television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spaces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rock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rock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plays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plays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plays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rock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plays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plays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spaces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pop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indie rock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plays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plays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pop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rock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plays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space exploration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plays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spaces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rock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plays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plays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indie rock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4"/>
    <s v="documentary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4"/>
    <s v="television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lays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spaces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rock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6"/>
    <s v="photobooks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rock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lays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lays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lays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rock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lays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0"/>
    <s v="hardwar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rock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spaces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lays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lays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electronic music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lays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plays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plays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4"/>
    <s v="documentary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plays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plays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4"/>
    <s v="television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spaces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5"/>
    <s v="nonfiction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rock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4"/>
    <s v="television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plays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rock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rock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4"/>
    <s v="television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4"/>
    <s v="television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4"/>
    <s v="television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spaces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plays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space exploration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4"/>
    <s v="documentary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4"/>
    <s v="documentary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spaces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plays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musical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spaces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classical music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rock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plays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rock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plays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plays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4"/>
    <s v="documentary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classical music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plays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plays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pop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rock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5"/>
    <s v="nonfiction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electronic music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plays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classical music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plays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6"/>
    <s v="photobooks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indie rock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plays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musical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indie rock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plays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plays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plays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plays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rock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plays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plays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plays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plays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rock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indie rock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4"/>
    <s v="shorts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4"/>
    <s v="documentary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classical music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plays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musical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plays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4"/>
    <s v="shorts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classical music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spaces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rock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plays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plays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plays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plays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plays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4"/>
    <s v="shorts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plays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musical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plays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4"/>
    <s v="television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4"/>
    <s v="shorts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spaces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3"/>
    <s v="plays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3"/>
    <s v="plays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0"/>
    <s v="wearables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classical music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3"/>
    <s v="musical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3"/>
    <s v="plays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3"/>
    <s v="plays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3"/>
    <s v="plays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tabletop games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3"/>
    <s v="plays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3"/>
    <s v="plays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3"/>
    <s v="plays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3"/>
    <s v="plays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3"/>
    <s v="plays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3"/>
    <s v="plays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faith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3"/>
    <s v="musical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3"/>
    <s v="plays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5"/>
    <s v="nonfiction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3"/>
    <s v="musical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3"/>
    <s v="plays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television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3"/>
    <s v="musical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3"/>
    <s v="plays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television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television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electronic music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3"/>
    <s v="plays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play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play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play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play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play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play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"/>
    <s v="rock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play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play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"/>
    <s v="rock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"/>
    <s v="rock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"/>
    <s v="indie rock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play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play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play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play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play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play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play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"/>
    <s v="rock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play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"/>
    <s v="metal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"/>
    <s v="pop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play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play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play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"/>
    <s v="rock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"/>
    <s v="rock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2"/>
    <s v="indie rock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play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play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4"/>
    <s v="documentary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"/>
    <s v="rock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"/>
    <s v="rock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spac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spac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play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play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spac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play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3"/>
    <s v="plays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shorts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3"/>
    <s v="plays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3"/>
    <s v="plays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3"/>
    <s v="plays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documentary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television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shorts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3"/>
    <s v="plays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shorts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science fiction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3"/>
    <s v="plays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3"/>
    <s v="plays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3"/>
    <s v="plays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3"/>
    <s v="musical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3"/>
    <s v="plays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3"/>
    <s v="spaces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3"/>
    <s v="plays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3"/>
    <s v="plays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play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rock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"/>
    <s v="metal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"/>
    <s v="metal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"/>
    <s v="rock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"/>
    <s v="indie rock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play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play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play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play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play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5"/>
    <s v="nonfiction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play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"/>
    <s v="rock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play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4"/>
    <s v="television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"/>
    <s v="metal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8"/>
    <s v="audio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play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play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0"/>
    <s v="wearables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0"/>
    <s v="wearables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0"/>
    <s v="wearables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0"/>
    <s v="wearables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0"/>
    <s v="wearables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6"/>
    <s v="places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3"/>
    <s v="plays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0"/>
    <s v="wearables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3"/>
    <s v="plays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indie rock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0"/>
    <s v="wearables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mobile games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3"/>
    <s v="plays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0"/>
    <s v="wearables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3"/>
    <s v="plays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5"/>
    <s v="fiction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3"/>
    <s v="musical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6"/>
    <s v="photobooks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jazz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faith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spac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play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s v="wearabl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photobook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"/>
    <s v="faith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play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4"/>
    <s v="animation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video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s v="makerspac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play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photobook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play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play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spac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play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4"/>
    <s v="drama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play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play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s v="wearabl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photobook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gadget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play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s v="wearabl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4"/>
    <s v="drama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musical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photobook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play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musical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wearabl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4"/>
    <s v="drama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play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s v="gadget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play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play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photobook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musical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5"/>
    <s v="children's book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play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4"/>
    <s v="drama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play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5"/>
    <s v="fiction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"/>
    <s v="world music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4"/>
    <s v="animation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s v="makerspac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play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wearabl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photobook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nature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play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"/>
    <s v="faith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photobook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photobook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play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small batch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wearabl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wearabl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play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gadget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gadget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wearabl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3"/>
    <s v="plays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0"/>
    <s v="wearables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0"/>
    <s v="wearables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6"/>
    <s v="photobooks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3"/>
    <s v="spaces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6"/>
    <s v="photobooks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drama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6"/>
    <s v="nature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0"/>
    <s v="wearables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faith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3"/>
    <s v="plays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0"/>
    <s v="gadgets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0"/>
    <s v="wearables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0"/>
    <s v="gadgets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mobile games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faith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0"/>
    <s v="wearables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3"/>
    <s v="plays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jazz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3"/>
    <s v="plays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6"/>
    <s v="people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drama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3"/>
    <s v="spaces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6"/>
    <s v="photobooks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3"/>
    <s v="plays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5"/>
    <s v="art books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5"/>
    <s v="fiction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food trucks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jazz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video games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0"/>
    <s v="wearables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0"/>
    <s v="wearables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0"/>
    <s v="wearables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6"/>
    <s v="photobooks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mobile games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6"/>
    <s v="photobooks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drama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drama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0"/>
    <s v="gadgets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0"/>
    <s v="wearables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0"/>
    <s v="wearables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6"/>
    <s v="photobooks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2"/>
    <s v="indie rock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animation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plays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food trucks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1"/>
    <s v="video games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0"/>
    <s v="wearables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plays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plays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plays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plays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2"/>
    <s v="jazz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plays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plays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plays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plays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plays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plays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indie rock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1"/>
    <s v="video games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6"/>
    <s v="photobooks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4"/>
    <s v="drama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6"/>
    <s v="photobooks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5"/>
    <s v="fiction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plays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plays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plays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arables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arables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arables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6"/>
    <s v="photobooks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plays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plays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plays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space exploration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arables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plays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faith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arables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plays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plays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plays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6"/>
    <s v="nature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faith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4"/>
    <s v="animation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makerspaces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plays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4"/>
    <s v="drama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plays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plays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arables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5"/>
    <s v="translations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plays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plays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plays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plays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plays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arables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6"/>
    <s v="photobooks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jazz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arables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faith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arables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plays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musical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5"/>
    <s v="fiction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jazz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arables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1"/>
    <s v="video games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arables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jazz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plays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drama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3"/>
    <s v="play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0"/>
    <s v="wearable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"/>
    <s v="video game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1"/>
    <s v="video game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6"/>
    <s v="place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2"/>
    <s v="world music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5"/>
    <s v="children's boo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3"/>
    <s v="play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6"/>
    <s v="nature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0"/>
    <s v="web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3"/>
    <s v="play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1"/>
    <s v="video game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1"/>
    <s v="video game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0"/>
    <s v="makerspace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science fiction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0"/>
    <s v="wearable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0"/>
    <s v="wearable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3"/>
    <s v="play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0"/>
    <s v="wearable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3"/>
    <s v="play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5"/>
    <s v="children's boo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0"/>
    <s v="web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0"/>
    <s v="wearable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3"/>
    <s v="play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3"/>
    <s v="musical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5"/>
    <s v="translation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5"/>
    <s v="children's boo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3"/>
    <s v="musical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3"/>
    <s v="musical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3"/>
    <s v="play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3"/>
    <s v="play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animation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3"/>
    <s v="play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0"/>
    <s v="wearable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0"/>
    <s v="wearable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0"/>
    <s v="wearable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3"/>
    <s v="space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2"/>
    <s v="fait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drama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6"/>
    <s v="photobooks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5"/>
    <s v="children's books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6"/>
    <s v="people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1"/>
    <s v="video games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animation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0"/>
    <s v="wearables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paces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food trucks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drama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5"/>
    <s v="fiction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2"/>
    <s v="fait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drama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paces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6"/>
    <s v="photobooks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food trucks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plays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2"/>
    <s v="jazz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plays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jazz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3"/>
    <s v="plays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3"/>
    <s v="plays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3"/>
    <s v="plays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0"/>
    <s v="wearables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science fiction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3"/>
    <s v="plays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3"/>
    <s v="plays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animation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5"/>
    <s v="art books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food trucks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3"/>
    <s v="musical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3"/>
    <s v="plays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0"/>
    <s v="web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0"/>
    <s v="wearables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0"/>
    <s v="wearables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3"/>
    <s v="plays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0"/>
    <s v="wearables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animation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wearables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animation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6"/>
    <s v="photobooks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5"/>
    <s v="children's books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3"/>
    <s v="plays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3"/>
    <s v="plays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faith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3"/>
    <s v="musical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drama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3"/>
    <s v="plays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jazz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3"/>
    <s v="plays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0"/>
    <s v="web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5"/>
    <s v="art books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jazz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6"/>
    <s v="people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space exploration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food trucks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small batch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3"/>
    <s v="plays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6"/>
    <s v="photobooks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2"/>
    <s v="faith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drama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"/>
    <s v="play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"/>
    <s v="play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"/>
    <s v="play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6"/>
    <s v="place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"/>
    <s v="play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"/>
    <s v="play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3"/>
    <s v="play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6"/>
    <s v="photobook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3"/>
    <s v="play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3"/>
    <s v="space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0"/>
    <s v="wearable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6"/>
    <s v="photobook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2"/>
    <s v="faith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"/>
    <s v="play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6"/>
    <s v="photobook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5"/>
    <s v="translation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1"/>
    <s v="mobile game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"/>
    <s v="play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3"/>
    <s v="plays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3"/>
    <s v="plays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indie rock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drama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3"/>
    <s v="plays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3"/>
    <s v="plays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3"/>
    <s v="musical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animation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0"/>
    <s v="space exploration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food trucks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3"/>
    <s v="plays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0"/>
    <s v="wearables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restaurants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"/>
    <s v="plays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5"/>
    <s v="children's books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drama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0"/>
    <s v="wearables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0"/>
    <s v="makerspaces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video games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3"/>
    <s v="plays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jazz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video games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3"/>
    <s v="plays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3"/>
    <s v="plays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5"/>
    <s v="translations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jazz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3"/>
    <s v="plays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3"/>
    <s v="plays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3"/>
    <s v="plays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3"/>
    <s v="plays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3"/>
    <s v="plays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world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animation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0"/>
    <s v="web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3"/>
    <s v="plays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3"/>
    <s v="spaces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0"/>
    <s v="wearables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0"/>
    <s v="wearables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3"/>
    <s v="plays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3"/>
    <s v="plays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6"/>
    <s v="people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3"/>
    <s v="play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play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play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0"/>
    <s v="wearable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0"/>
    <s v="wearable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3"/>
    <s v="play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3"/>
    <s v="play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3"/>
    <s v="play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3"/>
    <s v="play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drama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play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6"/>
    <s v="photoboo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play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drama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play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play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drama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3"/>
    <s v="space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3"/>
    <s v="play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0"/>
    <s v="wearable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0"/>
    <s v="wearable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0"/>
    <s v="wearable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6"/>
    <s v="photoboo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3"/>
    <s v="play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0"/>
    <s v="wearable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drama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3"/>
    <s v="play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0"/>
    <s v="wearable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6"/>
    <s v="photoboo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3"/>
    <s v="play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3"/>
    <s v="play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0"/>
    <s v="wearable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2"/>
    <s v="jazz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0"/>
    <s v="web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0"/>
    <s v="wearable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0"/>
    <s v="wearable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3"/>
    <s v="play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plays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plays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4"/>
    <s v="anim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video games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gadgets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5"/>
    <s v="art books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6"/>
    <s v="photobooks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6"/>
    <s v="photobooks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plays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world music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mobile games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5"/>
    <s v="children's books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6"/>
    <s v="photobooks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5"/>
    <s v="children's books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4"/>
    <s v="anim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plays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plays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plays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4"/>
    <s v="science fic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plays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video games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wearables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wearables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wearables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wearables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plays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6"/>
    <s v="photobooks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plays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5"/>
    <s v="art books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6"/>
    <s v="people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4"/>
    <s v="science fic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plays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plays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4"/>
    <s v="drama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video games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6"/>
    <s v="nature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video games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plays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plays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4"/>
    <s v="drama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"/>
    <s v="plays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4"/>
    <s v="anim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7"/>
    <s v="food trucks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wearables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wearables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7"/>
    <s v="food trucks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faith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plays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web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jazz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plays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wearables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plays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plays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plays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plays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1"/>
    <s v="video games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5"/>
    <s v="children's books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plays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world music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space exploration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wearabl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7"/>
    <s v="food truck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play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usical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web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space exploration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3"/>
    <s v="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5"/>
    <s v="translation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jazz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4"/>
    <s v="science fiction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3"/>
    <s v="play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wearabl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faith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6"/>
    <s v="photobook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wearabl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3"/>
    <s v="musical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3"/>
    <s v="play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6"/>
    <s v="photoboo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3"/>
    <s v="play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5"/>
    <s v="children's boo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3"/>
    <s v="play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3"/>
    <s v="play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6"/>
    <s v="photoboo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2"/>
    <s v="jazz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0"/>
    <s v="web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1"/>
    <s v="video game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3"/>
    <s v="play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3"/>
    <s v="play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5"/>
    <s v="art boo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3"/>
    <s v="play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2"/>
    <s v="faith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5"/>
    <s v="children's boo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3"/>
    <s v="play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5"/>
    <s v="translation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science fiction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0"/>
    <s v="wearable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0"/>
    <s v="wearabl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5"/>
    <s v="children's book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4"/>
    <s v="animation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7"/>
    <s v="restaurant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5"/>
    <s v="children's book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play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0"/>
    <s v="wearabl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4"/>
    <s v="animation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faith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play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faith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video gam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mobile gam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0"/>
    <s v="wearabl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4"/>
    <s v="drama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7"/>
    <s v="food truck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play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indie rock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video gam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play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plays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video games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plays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plays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8"/>
    <s v="audio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video games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web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indie rock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4"/>
    <s v="animation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plays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video games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plays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wearables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plays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plays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wearables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plays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7"/>
    <s v="food trucks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plays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5"/>
    <s v="fiction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musical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faith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play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6"/>
    <s v="place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play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6"/>
    <s v="nature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0"/>
    <s v="gadget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play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0"/>
    <s v="space exploration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0"/>
    <s v="wearable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faith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0"/>
    <s v="makerspace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5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play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mobile game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video game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0"/>
    <s v="wearable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animation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play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5"/>
    <s v="translation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translation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science fiction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faith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play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5"/>
    <s v="fiction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video game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7"/>
    <s v="small batch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6"/>
    <s v="people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play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video game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play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0"/>
    <s v="wearable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video game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7"/>
    <s v="food truc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0"/>
    <s v="wearable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play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play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jazz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video game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6"/>
    <s v="photo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0"/>
    <s v="wearable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world music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5"/>
    <s v="translation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4"/>
    <s v="animation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0"/>
    <s v="wearable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faith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5"/>
    <s v="translation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ce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hotobook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7"/>
    <s v="food truck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4"/>
    <s v="animation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5"/>
    <s v="translation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eople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jazz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indie rock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5"/>
    <s v="translation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0"/>
    <s v="wearable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0"/>
    <s v="wearable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video game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7"/>
    <s v="food truck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0"/>
    <s v="makerspace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4"/>
    <s v="drama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0"/>
    <s v="wearable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hotobook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4"/>
    <s v="animation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4"/>
    <s v="science fiction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4"/>
    <s v="drama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7"/>
    <s v="food truck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7"/>
    <s v="food truck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7"/>
    <s v="food truck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0"/>
    <s v="wearable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4"/>
    <s v="animation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video game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jazz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0"/>
    <s v="web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mobile game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0"/>
    <s v="wearable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faith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jazz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7"/>
    <s v="food truck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video game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0"/>
    <s v="web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7"/>
    <s v="food truck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4"/>
    <s v="animation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video game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4"/>
    <s v="science fiction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hotobook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video game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wearable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mobile game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5"/>
    <s v="children's book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wearable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5"/>
    <s v="art book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video game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eople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jazz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5"/>
    <s v="translation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space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4"/>
    <s v="drama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musical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5"/>
    <s v="fiction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jazz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4"/>
    <s v="animation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5"/>
    <s v="art book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5"/>
    <s v="translation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jazz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faith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4"/>
    <s v="animation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mobile game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space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video game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5"/>
    <s v="translation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nature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musical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video game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wearable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world music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wearable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eople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7"/>
    <s v="food truck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wearable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space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web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web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5"/>
    <s v="art book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4"/>
    <s v="drama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musical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7"/>
    <s v="food truck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web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faith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wearable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hotobook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5"/>
    <s v="fiction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world music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indie rock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hotobook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7"/>
    <s v="food truck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nature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nature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plays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plays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7"/>
    <s v="food trucks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plays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plays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nature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video games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4"/>
    <s v="science fiction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0"/>
    <s v="wearables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0"/>
    <s v="gadgets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0"/>
    <s v="wearables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0"/>
    <s v="wearables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video games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0"/>
    <s v="space exploration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photobooks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video games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0"/>
    <s v="wearables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4"/>
    <s v="animation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plays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video gam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video gam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4"/>
    <s v="animation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wearabl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5"/>
    <s v="translation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photobook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7"/>
    <s v="food truck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jazz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play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7"/>
    <s v="food truck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play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play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0"/>
    <s v="wearabl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5"/>
    <s v="fiction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4"/>
    <s v="drama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0"/>
    <s v="web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web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play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7"/>
    <s v="restaurant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8"/>
    <s v="audio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indie rock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space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0"/>
    <s v="web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world music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0"/>
    <s v="wearable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4"/>
    <s v="animation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world music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0"/>
    <s v="web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jazz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0"/>
    <s v="web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jazz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jazz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4"/>
    <s v="animation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5"/>
    <s v="children's book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5"/>
    <s v="translation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0"/>
    <s v="web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play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indie rock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4"/>
    <s v="drama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musical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video gam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5"/>
    <s v="art book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play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play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7"/>
    <s v="small batch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4"/>
    <s v="animation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video gam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0"/>
    <s v="web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indie rock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0"/>
    <s v="web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s v="web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people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4"/>
    <s v="drama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4"/>
    <s v="animation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5"/>
    <s v="fiction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play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play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cience fiction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play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play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play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play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photobook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5"/>
    <s v="translation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0"/>
    <s v="wearabl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0"/>
    <s v="space exploration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4"/>
    <s v="animation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0"/>
    <s v="wearabl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0"/>
    <s v="wearabl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0"/>
    <s v="wearabl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video gam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0"/>
    <s v="space exploration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4"/>
    <s v="science fiction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0"/>
    <s v="wearabl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0"/>
    <s v="web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4"/>
    <s v="animation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7"/>
    <s v="food truck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0"/>
    <s v="wearabl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pl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photobook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7"/>
    <s v="food truck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0"/>
    <s v="wearabl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play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video gam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mobile gam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photobook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play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0"/>
    <s v="wearabl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7"/>
    <s v="food truck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play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0"/>
    <s v="gadget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0"/>
    <s v="wearabl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5"/>
    <s v="fiction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jazz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4"/>
    <s v="animation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0"/>
    <s v="wearabl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play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video gam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5"/>
    <s v="translation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wearabl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5"/>
    <s v="art book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7"/>
    <s v="restaurant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play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indie rock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4"/>
    <s v="science fiction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5"/>
    <s v="fiction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7"/>
    <s v="food truck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5"/>
    <s v="fiction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7"/>
    <s v="food truck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video gam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4"/>
    <s v="animation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play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play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video gam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5"/>
    <s v="fiction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video gam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jazz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4"/>
    <s v="drama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web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5"/>
    <s v="children's book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play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play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play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pl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photobook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wearabl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play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play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play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5"/>
    <s v="fiction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5"/>
    <s v="children's book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faith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play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jazz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4"/>
    <s v="animation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play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play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play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musical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7"/>
    <s v="food truck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photobook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4"/>
    <s v="animation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play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video gam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web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play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8"/>
    <s v="audio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play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play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gadget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play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video gam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play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wearabl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wearabl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video gam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wearabl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5"/>
    <s v="translation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7"/>
    <s v="food truck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wearabl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web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web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play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musical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wearabl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web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musical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7"/>
    <s v="restaurant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0"/>
    <s v="wearabl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0"/>
    <s v="space exploration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0"/>
    <s v="wearabl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video gam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7"/>
    <s v="food truck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web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0"/>
    <s v="web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0"/>
    <s v="web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4"/>
    <s v="drama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0"/>
    <s v="gadget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0"/>
    <s v="wearable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0"/>
    <s v="wearable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0"/>
    <s v="wearable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0"/>
    <s v="web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4"/>
    <s v="animation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video game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0"/>
    <s v="wearable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video game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4"/>
    <s v="animation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4"/>
    <s v="animation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wearable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4"/>
    <s v="drama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4"/>
    <s v="science fiction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0"/>
    <s v="space exploration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7"/>
    <s v="food truck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4"/>
    <s v="animation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7"/>
    <s v="food truck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0"/>
    <s v="web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0"/>
    <s v="wearable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0"/>
    <s v="wearable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video game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0"/>
    <s v="wearable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4"/>
    <s v="drama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0"/>
    <s v="makerspace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0"/>
    <s v="wearable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0"/>
    <s v="web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0"/>
    <s v="wearable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0"/>
    <s v="gadget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video game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4"/>
    <s v="drama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0"/>
    <s v="web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eople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4"/>
    <s v="animation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mobile game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8"/>
    <s v="audio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4"/>
    <s v="animation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7"/>
    <s v="food truck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0"/>
    <s v="wearable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0"/>
    <s v="wearable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7"/>
    <s v="food truck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space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0"/>
    <s v="web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4"/>
    <s v="animation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7"/>
    <s v="food truck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0"/>
    <s v="web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4"/>
    <s v="animation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0"/>
    <s v="wearable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mobile game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4"/>
    <s v="science fiction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5"/>
    <s v="children's books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web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7"/>
    <s v="small batch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space exploration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wearables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wearables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plays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gadgets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plays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jazz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7"/>
    <s v="food trucks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plays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wearables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4"/>
    <s v="science fiction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wearables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7"/>
    <s v="food trucks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video games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5"/>
    <s v="art books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4"/>
    <s v="animation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5"/>
    <s v="art book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0"/>
    <s v="web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5"/>
    <s v="translation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4"/>
    <s v="animation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hotobook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7"/>
    <s v="food truck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video game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7"/>
    <s v="food truck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5"/>
    <s v="art book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jazz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jazz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0"/>
    <s v="wearable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4"/>
    <s v="animation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7"/>
    <s v="food truck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0"/>
    <s v="web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video game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5"/>
    <s v="art book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s v="web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7"/>
    <s v="food truck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5"/>
    <s v="translation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5"/>
    <s v="children's book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mobile game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7"/>
    <s v="food truck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4"/>
    <s v="animation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faith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7"/>
    <s v="food truck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7"/>
    <s v="food truck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5"/>
    <s v="fiction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8"/>
    <s v="audio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eople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jazz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space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5"/>
    <s v="children's book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jazz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hotobook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world music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7"/>
    <s v="food truck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jazz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hotobook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musical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jazz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5"/>
    <s v="children's book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0"/>
    <s v="space exploration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faith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0"/>
    <s v="web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faith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faith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5"/>
    <s v="children's book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5"/>
    <s v="fiction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jazz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7"/>
    <s v="restaurant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4"/>
    <s v="animation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5"/>
    <s v="fiction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indie rock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jazz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musical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0"/>
    <s v="wearable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5"/>
    <s v="art book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video game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space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video game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0"/>
    <s v="web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7"/>
    <s v="food truck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5"/>
    <s v="children's book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7"/>
    <s v="food truck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world music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space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space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musical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faith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5"/>
    <s v="fiction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7"/>
    <s v="food truck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video game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space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mobile game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0"/>
    <s v="web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indie rock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5"/>
    <s v="translation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5"/>
    <s v="translation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8"/>
    <s v="audio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0"/>
    <s v="space exploration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0"/>
    <s v="gadget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mobile game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5"/>
    <s v="children's book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musical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0"/>
    <s v="web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video game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0"/>
    <s v="web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0"/>
    <s v="web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video game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ce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7"/>
    <s v="food truck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world music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0"/>
    <s v="web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video game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video game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7"/>
    <s v="food truck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0"/>
    <s v="makerspace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0"/>
    <s v="wearable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space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0"/>
    <s v="wearable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video game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0"/>
    <s v="wearable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0"/>
    <s v="web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mobile game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0"/>
    <s v="web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0"/>
    <s v="web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4"/>
    <s v="drama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video game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0"/>
    <s v="wearable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ce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7"/>
    <s v="food truck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0"/>
    <s v="web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0"/>
    <s v="web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4"/>
    <s v="animation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7"/>
    <s v="food truck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0"/>
    <s v="wearable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8"/>
    <s v="audio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0"/>
    <s v="wearable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0"/>
    <s v="wearable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4"/>
    <s v="animation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0"/>
    <s v="wearable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5"/>
    <s v="translation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mobile game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video game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jazz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0"/>
    <s v="wearable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4"/>
    <s v="science fiction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jazz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4"/>
    <s v="animation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0"/>
    <s v="web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4"/>
    <s v="science fiction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0"/>
    <s v="makerspace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space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mobile game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0"/>
    <s v="space exploration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0"/>
    <s v="web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7"/>
    <s v="food truck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video game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0"/>
    <s v="wearable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web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0"/>
    <s v="wearable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5"/>
    <s v="translation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7"/>
    <s v="food truck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0"/>
    <s v="wearable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0"/>
    <s v="web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5"/>
    <s v="translation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7"/>
    <s v="food truck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0"/>
    <s v="space exploration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0"/>
    <s v="web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5"/>
    <s v="children's book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jazz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7"/>
    <s v="restaurant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video game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0"/>
    <s v="gadget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0"/>
    <s v="web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4"/>
    <s v="science fiction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5"/>
    <s v="translation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7"/>
    <s v="food truck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7"/>
    <s v="restaurant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faith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0"/>
    <s v="wearable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7"/>
    <s v="food truck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7"/>
    <s v="food truck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7"/>
    <s v="food truck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0"/>
    <s v="web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0"/>
    <s v="web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7"/>
    <s v="restaurant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jazz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0"/>
    <s v="web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0"/>
    <s v="wearable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4"/>
    <s v="drama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space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0"/>
    <s v="web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0"/>
    <s v="web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musical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0"/>
    <s v="wearable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video game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0"/>
    <s v="web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animation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7"/>
    <s v="food truck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0"/>
    <s v="space exploration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video game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0"/>
    <s v="web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4"/>
    <s v="animation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0"/>
    <s v="web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0"/>
    <s v="web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0"/>
    <s v="gadget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jazz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video game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7"/>
    <s v="food truck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7"/>
    <s v="food truck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4"/>
    <s v="drama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nature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7"/>
    <s v="food truck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musical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4"/>
    <s v="drama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5"/>
    <s v="fiction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video game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video game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7"/>
    <s v="food truck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4"/>
    <s v="animation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video game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video game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0"/>
    <s v="gadget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video game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hotobook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4"/>
    <s v="science fiction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0"/>
    <s v="web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7"/>
    <s v="food truck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mobile game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7"/>
    <s v="food truck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7"/>
    <s v="food truck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5"/>
    <s v="children's book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7"/>
    <s v="food truck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video game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0"/>
    <s v="web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4"/>
    <s v="animation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4"/>
    <s v="science fiction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7"/>
    <s v="food truck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0"/>
    <s v="web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7"/>
    <s v="food truck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video game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7"/>
    <s v="food truck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mobile game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4"/>
    <s v="animation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0"/>
    <s v="web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0"/>
    <s v="wearable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5"/>
    <s v="translation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7"/>
    <s v="food truck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4"/>
    <s v="animation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0"/>
    <s v="web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7"/>
    <s v="food truck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0"/>
    <s v="web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video game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4"/>
    <s v="animation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jazz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eople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musical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mobile game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space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jazz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4"/>
    <s v="drama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space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0"/>
    <s v="web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faith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0"/>
    <s v="space exploration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0"/>
    <s v="web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faith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4"/>
    <s v="drama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7"/>
    <s v="food truck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0"/>
    <s v="wearable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ce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video game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5"/>
    <s v="translation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5"/>
    <s v="translation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4"/>
    <s v="animation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0"/>
    <s v="web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0"/>
    <s v="web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video game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4"/>
    <s v="drama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0"/>
    <s v="wearable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animation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video game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mobile game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faith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4"/>
    <s v="science fiction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7"/>
    <s v="food truck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4"/>
    <s v="science fiction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7"/>
    <s v="food truck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0"/>
    <s v="gadget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5"/>
    <s v="fiction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space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musical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0"/>
    <s v="web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mobile game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video game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0"/>
    <s v="web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4"/>
    <s v="animation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4"/>
    <s v="animation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5"/>
    <s v="art book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space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video game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faith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animation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0"/>
    <s v="web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0"/>
    <s v="web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0"/>
    <s v="web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7"/>
    <s v="food truck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space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4"/>
    <s v="drama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musical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4"/>
    <s v="science fiction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5"/>
    <s v="children's book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mobile game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nature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0"/>
    <s v="web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0"/>
    <s v="wearable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7"/>
    <s v="food truck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4"/>
    <s v="science fiction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5"/>
    <s v="translation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4"/>
    <s v="animation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0"/>
    <s v="web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nature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8"/>
    <s v="audio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mobile game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5"/>
    <s v="translation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7"/>
    <s v="food truck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4"/>
    <s v="drama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7"/>
    <s v="food truck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4"/>
    <s v="animation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7"/>
    <s v="food truck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7"/>
    <s v="food truck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video game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faith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mobile game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4"/>
    <s v="animation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5"/>
    <s v="fiction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5"/>
    <s v="fiction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7"/>
    <s v="food truck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video game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5"/>
    <s v="fiction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space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mobile game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7"/>
    <s v="food truck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0"/>
    <s v="web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4"/>
    <s v="animation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ce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musical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0"/>
    <s v="wearable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0"/>
    <s v="web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4"/>
    <s v="drama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space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7"/>
    <s v="food truck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4"/>
    <s v="animation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musical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0"/>
    <s v="web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5"/>
    <s v="translation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7"/>
    <s v="food truck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space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0"/>
    <s v="web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spaces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people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5"/>
    <s v="children's books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5"/>
    <s v="fiction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web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web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web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plays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wearables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5"/>
    <s v="translations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7"/>
    <s v="food trucks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web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7"/>
    <s v="food trucks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wearables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4"/>
    <s v="animation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4"/>
    <s v="drama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7"/>
    <s v="food trucks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7"/>
    <s v="food trucks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7"/>
    <s v="food trucks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7"/>
    <s v="food truck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mobile game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space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musical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musical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space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0"/>
    <s v="web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faith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0"/>
    <s v="web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5"/>
    <s v="fiction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5"/>
    <s v="translation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4"/>
    <s v="drama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0"/>
    <s v="web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0"/>
    <s v="web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ce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4"/>
    <s v="drama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5"/>
    <s v="translation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7"/>
    <s v="food truck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0"/>
    <s v="web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0"/>
    <s v="web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video game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faith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7"/>
    <s v="food truck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4"/>
    <s v="animation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4"/>
    <s v="science fiction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0"/>
    <s v="web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nature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faith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musical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faith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0"/>
    <s v="wearable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video game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8"/>
    <s v="audio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eople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4"/>
    <s v="animation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mobile game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faith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0"/>
    <s v="web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space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musical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ce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5"/>
    <s v="children's book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5"/>
    <s v="translation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7"/>
    <s v="food truck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4"/>
    <s v="science fiction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space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5"/>
    <s v="translation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4"/>
    <s v="animation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4"/>
    <s v="drama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space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4"/>
    <s v="drama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4"/>
    <s v="drama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4"/>
    <s v="drama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4"/>
    <s v="drama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space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space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0"/>
    <s v="web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4"/>
    <s v="drama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0"/>
    <s v="wearable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world music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0"/>
    <s v="space exploration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0"/>
    <s v="web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musical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4"/>
    <s v="drama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faith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mobile game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4"/>
    <s v="science fiction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5"/>
    <s v="translation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eople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7"/>
    <s v="restaurant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web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4"/>
    <s v="drama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musical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eople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5"/>
    <s v="translation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faith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web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web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4"/>
    <s v="animation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web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web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wearable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jazz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7"/>
    <s v="restaurant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7"/>
    <s v="restaurant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7"/>
    <s v="food truck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5"/>
    <s v="children's book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spaces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4"/>
    <s v="drama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7"/>
    <s v="food trucks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0"/>
    <s v="web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spaces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0"/>
    <s v="web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spaces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plays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4"/>
    <s v="science fiction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0"/>
    <s v="web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4"/>
    <s v="science fiction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4"/>
    <s v="drama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4"/>
    <s v="drama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4"/>
    <s v="animation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0"/>
    <s v="web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world music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5"/>
    <s v="translations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0"/>
    <s v="web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0"/>
    <s v="web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plays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spaces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spaces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0"/>
    <s v="web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7"/>
    <s v="restaurants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8"/>
    <s v="audio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obile games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5"/>
    <s v="translations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7"/>
    <s v="food trucks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5"/>
    <s v="translations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7"/>
    <s v="restaurants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7"/>
    <s v="food trucks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s v="web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4"/>
    <s v="animation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5"/>
    <s v="art books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0"/>
    <s v="web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0"/>
    <s v="web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7"/>
    <s v="food trucks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7"/>
    <s v="food trucks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plays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plays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4"/>
    <s v="drama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web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4"/>
    <s v="drama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drama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web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web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video games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7"/>
    <s v="food trucks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7"/>
    <s v="food trucks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world music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5"/>
    <s v="translations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web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spaces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plays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plays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7"/>
    <s v="restaurants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4"/>
    <s v="science fiction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4"/>
    <s v="animation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4"/>
    <s v="animation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0"/>
    <s v="web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jazz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nature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7"/>
    <s v="food truck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7"/>
    <s v="restaurant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7"/>
    <s v="food truck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5"/>
    <s v="children's book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7"/>
    <s v="food truck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5"/>
    <s v="fiction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4"/>
    <s v="drama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jazz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ce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hotobook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video game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7"/>
    <s v="food truck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7"/>
    <s v="food truck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7"/>
    <s v="food truck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7"/>
    <s v="food truck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space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musical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musical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musical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musical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4"/>
    <s v="animation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5"/>
    <s v="translation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web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5"/>
    <s v="translation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5"/>
    <s v="translation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web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4"/>
    <s v="drama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4"/>
    <s v="animation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8"/>
    <s v="audio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musical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wearable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4"/>
    <s v="drama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4"/>
    <s v="drama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4"/>
    <s v="animation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4"/>
    <s v="animation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4"/>
    <s v="animation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web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web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web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8"/>
    <s v="audio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8"/>
    <s v="audio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video game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7"/>
    <s v="food truck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5"/>
    <s v="translation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5"/>
    <s v="fiction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faith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faith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mobile game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web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0"/>
    <s v="web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7"/>
    <s v="food trucks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7"/>
    <s v="food trucks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7"/>
    <s v="restaurants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7"/>
    <s v="food trucks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7"/>
    <s v="food trucks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7"/>
    <s v="food trucks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7"/>
    <s v="food trucks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5"/>
    <s v="children's books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plays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spaces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plays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plays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plays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plays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plays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7"/>
    <s v="food trucks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0"/>
    <s v="web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7"/>
    <s v="food truck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space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5"/>
    <s v="translation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hotobook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4"/>
    <s v="drama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mobile game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7"/>
    <s v="food truck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7"/>
    <s v="food truck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7"/>
    <s v="food truck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5"/>
    <s v="children's book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musical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4"/>
    <s v="animation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web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web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4"/>
    <s v="animation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4"/>
    <s v="science fiction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4"/>
    <s v="animation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4"/>
    <s v="animation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jazz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faith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7"/>
    <s v="restaurant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7"/>
    <s v="food truck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4"/>
    <s v="animation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jazz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7"/>
    <s v="food truck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eople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4"/>
    <s v="drama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4"/>
    <s v="drama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4"/>
    <s v="animation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7"/>
    <s v="food truck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5"/>
    <s v="translation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nature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faith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7"/>
    <s v="food truck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5"/>
    <s v="children's book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4"/>
    <s v="science fiction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jazz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faith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web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musical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7"/>
    <s v="food truck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4"/>
    <s v="science fiction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4"/>
    <s v="science fiction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4"/>
    <s v="drama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4"/>
    <s v="drama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4"/>
    <s v="animation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4"/>
    <s v="animation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web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web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web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5"/>
    <s v="fiction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jazz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wearable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mobile game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world music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5"/>
    <s v="translation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5"/>
    <s v="fiction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faith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faith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web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7"/>
    <s v="restaurant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5"/>
    <s v="children's book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musical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5"/>
    <s v="translation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8"/>
    <s v="audio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web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4"/>
    <s v="science fiction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5"/>
    <s v="fiction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8"/>
    <s v="audio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mobile game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5"/>
    <s v="translation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5"/>
    <s v="art book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faith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web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5"/>
    <s v="children's book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musical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5"/>
    <s v="fiction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8"/>
    <s v="audio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nature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jazz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5"/>
    <s v="children's book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video game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eople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4"/>
    <s v="science fiction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4"/>
    <s v="drama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4"/>
    <s v="animation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indie rock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8"/>
    <s v="audio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mobile game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faith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faith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hotobook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web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7"/>
    <s v="food truck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7"/>
    <s v="food truck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space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musical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musical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jazz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web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5"/>
    <s v="fiction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jazz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8"/>
    <s v="audio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8"/>
    <s v="audio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world music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world music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wearable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web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5"/>
    <s v="fiction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5"/>
    <s v="fiction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4"/>
    <s v="animation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world music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5"/>
    <s v="fiction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5"/>
    <s v="fiction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faith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eople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video game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web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web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5"/>
    <s v="children's book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5"/>
    <s v="art book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wearable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4"/>
    <s v="drama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4"/>
    <s v="drama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4"/>
    <s v="animation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web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jazz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5"/>
    <s v="translation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5"/>
    <s v="fiction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ce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hotobook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web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musical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jazz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4"/>
    <s v="science fiction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wearable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ce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ce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7"/>
    <s v="restaurant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4"/>
    <s v="drama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8"/>
    <s v="audio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video game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4"/>
    <s v="drama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4"/>
    <s v="drama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4"/>
    <s v="animation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4"/>
    <s v="animation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indie rock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8"/>
    <s v="audio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5"/>
    <s v="translation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nature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faith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web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web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7"/>
    <s v="food truck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5"/>
    <s v="translation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wearable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web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nature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musical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4"/>
    <s v="science fiction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4"/>
    <s v="animation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video game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ce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web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jazz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8"/>
    <s v="audio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mobile game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ce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musical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4"/>
    <s v="animation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4"/>
    <s v="animation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web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web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space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mobile game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web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4"/>
    <s v="drama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web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web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video game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mobile game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8"/>
    <s v="audio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ce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nature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7"/>
    <s v="food truck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0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4"/>
    <n v="0"/>
    <n v="16"/>
    <n v="13"/>
    <n v="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C4EDD-2FDB-F645-A23F-C0089844AEA0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EF7C4-819F-3D46-A561-BCF77DA037C3}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B83C1-01EE-3747-BEFB-47A726A151A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6"/>
        <item h="1" x="1"/>
        <item h="1" x="19"/>
        <item h="1" x="7"/>
        <item h="1" x="16"/>
        <item h="1" x="2"/>
        <item h="1" x="18"/>
        <item h="1" x="8"/>
        <item h="1" x="3"/>
        <item h="1" x="4"/>
        <item h="1" x="20"/>
        <item h="1" x="11"/>
        <item h="1" x="5"/>
        <item h="1" x="15"/>
        <item h="1" x="10"/>
        <item h="1" x="17"/>
        <item h="1" x="12"/>
        <item h="1" x="13"/>
        <item h="1" x="9"/>
        <item h="1" x="14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8"/>
        <item x="13"/>
        <item x="30"/>
        <item x="22"/>
        <item x="6"/>
        <item x="16"/>
        <item x="37"/>
        <item x="40"/>
        <item x="11"/>
        <item x="25"/>
        <item x="1"/>
        <item x="29"/>
        <item x="23"/>
        <item x="19"/>
        <item x="10"/>
        <item x="21"/>
        <item x="12"/>
        <item x="27"/>
        <item x="18"/>
        <item x="7"/>
        <item x="2"/>
        <item x="33"/>
        <item x="34"/>
        <item x="35"/>
        <item x="9"/>
        <item x="24"/>
        <item x="36"/>
        <item x="32"/>
        <item x="26"/>
        <item x="14"/>
        <item x="8"/>
        <item x="39"/>
        <item x="31"/>
        <item x="0"/>
        <item x="20"/>
        <item x="5"/>
        <item x="3"/>
        <item x="38"/>
        <item x="17"/>
        <item x="15"/>
        <item x="4"/>
        <item x="41"/>
        <item t="default"/>
      </items>
    </pivotField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72DFB-7E7B-6146-9C16-6BFBD70D4F12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8"/>
        <item h="1" x="25"/>
        <item h="1" x="17"/>
        <item h="1" x="34"/>
        <item h="1" x="14"/>
        <item h="1" x="35"/>
        <item h="1" x="9"/>
        <item h="1" x="24"/>
        <item x="15"/>
        <item h="1" x="7"/>
        <item h="1" x="8"/>
        <item h="1" x="40"/>
        <item h="1" x="2"/>
        <item h="1" x="22"/>
        <item h="1" x="6"/>
        <item h="1" x="11"/>
        <item h="1" x="5"/>
        <item h="1" x="4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B8541-6075-9D4E-A621-FECA6638EE74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K1" zoomScaleNormal="100" workbookViewId="0">
      <pane ySplit="1" topLeftCell="A522" activePane="bottomLeft" state="frozen"/>
      <selection pane="bottomLeft" activeCell="Q521" sqref="Q52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.832031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0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.33203125" customWidth="1"/>
    <col min="17" max="17" width="41.1640625" customWidth="1"/>
    <col min="18" max="18" width="13.5" customWidth="1"/>
    <col min="19" max="19" width="24" customWidth="1"/>
    <col min="20" max="20" width="19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" t="s">
        <v>8365</v>
      </c>
      <c r="T1" s="1" t="s">
        <v>8366</v>
      </c>
      <c r="U1" s="13" t="s">
        <v>8400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 2), 0)</f>
        <v>63.92</v>
      </c>
      <c r="Q2" s="12" t="s">
        <v>8318</v>
      </c>
      <c r="R2" t="s">
        <v>8332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8318</v>
      </c>
      <c r="R3" t="s">
        <v>8332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8318</v>
      </c>
      <c r="R4" t="s">
        <v>8332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8318</v>
      </c>
      <c r="R5" t="s">
        <v>8332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8318</v>
      </c>
      <c r="R6" t="s">
        <v>8332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8318</v>
      </c>
      <c r="R7" t="s">
        <v>8332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8318</v>
      </c>
      <c r="R8" t="s">
        <v>8332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8318</v>
      </c>
      <c r="R9" t="s">
        <v>8332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8318</v>
      </c>
      <c r="R10" t="s">
        <v>8332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8318</v>
      </c>
      <c r="R11" t="s">
        <v>8332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8318</v>
      </c>
      <c r="R12" t="s">
        <v>8332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8318</v>
      </c>
      <c r="R13" t="s">
        <v>8332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8318</v>
      </c>
      <c r="R14" t="s">
        <v>8332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8318</v>
      </c>
      <c r="R15" t="s">
        <v>8332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8318</v>
      </c>
      <c r="R16" t="s">
        <v>8332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8318</v>
      </c>
      <c r="R17" t="s">
        <v>8332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8318</v>
      </c>
      <c r="R18" t="s">
        <v>8332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8318</v>
      </c>
      <c r="R19" t="s">
        <v>8332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8318</v>
      </c>
      <c r="R20" t="s">
        <v>8332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8318</v>
      </c>
      <c r="R21" t="s">
        <v>8332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8318</v>
      </c>
      <c r="R22" t="s">
        <v>8332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8318</v>
      </c>
      <c r="R23" t="s">
        <v>8332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8318</v>
      </c>
      <c r="R24" t="s">
        <v>8332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8318</v>
      </c>
      <c r="R25" t="s">
        <v>8332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8318</v>
      </c>
      <c r="R26" t="s">
        <v>8332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8318</v>
      </c>
      <c r="R27" t="s">
        <v>8332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8318</v>
      </c>
      <c r="R28" t="s">
        <v>8332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8318</v>
      </c>
      <c r="R29" t="s">
        <v>8332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8318</v>
      </c>
      <c r="R30" t="s">
        <v>8332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8318</v>
      </c>
      <c r="R31" t="s">
        <v>8332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8318</v>
      </c>
      <c r="R32" t="s">
        <v>8332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8318</v>
      </c>
      <c r="R33" t="s">
        <v>8332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8318</v>
      </c>
      <c r="R34" t="s">
        <v>8332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8318</v>
      </c>
      <c r="R35" t="s">
        <v>8332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8318</v>
      </c>
      <c r="R36" t="s">
        <v>8332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8318</v>
      </c>
      <c r="R37" t="s">
        <v>8332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8318</v>
      </c>
      <c r="R38" t="s">
        <v>8332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8318</v>
      </c>
      <c r="R39" t="s">
        <v>8332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8318</v>
      </c>
      <c r="R40" t="s">
        <v>8332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8318</v>
      </c>
      <c r="R41" t="s">
        <v>8332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8318</v>
      </c>
      <c r="R42" t="s">
        <v>8332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8318</v>
      </c>
      <c r="R43" t="s">
        <v>8332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8318</v>
      </c>
      <c r="R44" t="s">
        <v>8332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8318</v>
      </c>
      <c r="R45" t="s">
        <v>8332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8318</v>
      </c>
      <c r="R46" t="s">
        <v>8332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8318</v>
      </c>
      <c r="R47" t="s">
        <v>8332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8318</v>
      </c>
      <c r="R48" t="s">
        <v>8332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8318</v>
      </c>
      <c r="R49" t="s">
        <v>8332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8318</v>
      </c>
      <c r="R50" t="s">
        <v>8332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8318</v>
      </c>
      <c r="R51" t="s">
        <v>8332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8318</v>
      </c>
      <c r="R52" t="s">
        <v>8332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8318</v>
      </c>
      <c r="R53" t="s">
        <v>8332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8318</v>
      </c>
      <c r="R54" t="s">
        <v>8332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8318</v>
      </c>
      <c r="R55" t="s">
        <v>8332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8318</v>
      </c>
      <c r="R56" t="s">
        <v>8332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8318</v>
      </c>
      <c r="R57" t="s">
        <v>8332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8318</v>
      </c>
      <c r="R58" t="s">
        <v>8332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8318</v>
      </c>
      <c r="R59" t="s">
        <v>8332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8318</v>
      </c>
      <c r="R60" t="s">
        <v>8332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8318</v>
      </c>
      <c r="R61" t="s">
        <v>8332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8318</v>
      </c>
      <c r="R62" t="s">
        <v>8319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8318</v>
      </c>
      <c r="R63" t="s">
        <v>8319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8318</v>
      </c>
      <c r="R64" t="s">
        <v>8319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8318</v>
      </c>
      <c r="R65" t="s">
        <v>8319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 2), 0)</f>
        <v>86.67</v>
      </c>
      <c r="Q66" s="12" t="s">
        <v>8318</v>
      </c>
      <c r="R66" t="s">
        <v>8319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8318</v>
      </c>
      <c r="R67" t="s">
        <v>8319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8318</v>
      </c>
      <c r="R68" t="s">
        <v>8319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8318</v>
      </c>
      <c r="R69" t="s">
        <v>8319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8318</v>
      </c>
      <c r="R70" t="s">
        <v>8319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8318</v>
      </c>
      <c r="R71" t="s">
        <v>8319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8318</v>
      </c>
      <c r="R72" t="s">
        <v>8319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8318</v>
      </c>
      <c r="R73" t="s">
        <v>8319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8318</v>
      </c>
      <c r="R74" t="s">
        <v>8319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8318</v>
      </c>
      <c r="R75" t="s">
        <v>8319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8318</v>
      </c>
      <c r="R76" t="s">
        <v>8319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8318</v>
      </c>
      <c r="R77" t="s">
        <v>8319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8318</v>
      </c>
      <c r="R78" t="s">
        <v>8319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8318</v>
      </c>
      <c r="R79" t="s">
        <v>8319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8318</v>
      </c>
      <c r="R80" t="s">
        <v>8319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8318</v>
      </c>
      <c r="R81" t="s">
        <v>8319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8318</v>
      </c>
      <c r="R82" t="s">
        <v>8319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8318</v>
      </c>
      <c r="R83" t="s">
        <v>8319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8318</v>
      </c>
      <c r="R84" t="s">
        <v>8319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8318</v>
      </c>
      <c r="R85" t="s">
        <v>8319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8318</v>
      </c>
      <c r="R86" t="s">
        <v>8319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8318</v>
      </c>
      <c r="R87" t="s">
        <v>8319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8318</v>
      </c>
      <c r="R88" t="s">
        <v>8319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8318</v>
      </c>
      <c r="R89" t="s">
        <v>8319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8318</v>
      </c>
      <c r="R90" t="s">
        <v>8319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8318</v>
      </c>
      <c r="R91" t="s">
        <v>8319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8318</v>
      </c>
      <c r="R92" t="s">
        <v>8319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8318</v>
      </c>
      <c r="R93" t="s">
        <v>8319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8318</v>
      </c>
      <c r="R94" t="s">
        <v>8319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8318</v>
      </c>
      <c r="R95" t="s">
        <v>8319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8318</v>
      </c>
      <c r="R96" t="s">
        <v>8319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8318</v>
      </c>
      <c r="R97" t="s">
        <v>8319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8318</v>
      </c>
      <c r="R98" t="s">
        <v>8319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8318</v>
      </c>
      <c r="R99" t="s">
        <v>8319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8318</v>
      </c>
      <c r="R100" t="s">
        <v>8319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8318</v>
      </c>
      <c r="R101" t="s">
        <v>8319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8318</v>
      </c>
      <c r="R102" t="s">
        <v>8319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8318</v>
      </c>
      <c r="R103" t="s">
        <v>8319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8318</v>
      </c>
      <c r="R104" t="s">
        <v>8319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8318</v>
      </c>
      <c r="R105" t="s">
        <v>8319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8318</v>
      </c>
      <c r="R106" t="s">
        <v>8319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8318</v>
      </c>
      <c r="R107" t="s">
        <v>8319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8318</v>
      </c>
      <c r="R108" t="s">
        <v>8319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8318</v>
      </c>
      <c r="R109" t="s">
        <v>8319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8318</v>
      </c>
      <c r="R110" t="s">
        <v>8319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8318</v>
      </c>
      <c r="R111" t="s">
        <v>8319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8318</v>
      </c>
      <c r="R112" t="s">
        <v>8319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8318</v>
      </c>
      <c r="R113" t="s">
        <v>8319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8318</v>
      </c>
      <c r="R114" t="s">
        <v>8319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8318</v>
      </c>
      <c r="R115" t="s">
        <v>8319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8318</v>
      </c>
      <c r="R116" t="s">
        <v>8319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8318</v>
      </c>
      <c r="R117" t="s">
        <v>8319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8318</v>
      </c>
      <c r="R118" t="s">
        <v>8319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8318</v>
      </c>
      <c r="R119" t="s">
        <v>8319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8318</v>
      </c>
      <c r="R120" t="s">
        <v>8319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8318</v>
      </c>
      <c r="R121" t="s">
        <v>8319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8318</v>
      </c>
      <c r="R122" t="s">
        <v>8338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8318</v>
      </c>
      <c r="R123" t="s">
        <v>8338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8318</v>
      </c>
      <c r="R124" t="s">
        <v>8338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8318</v>
      </c>
      <c r="R125" t="s">
        <v>8338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8318</v>
      </c>
      <c r="R126" t="s">
        <v>8338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8318</v>
      </c>
      <c r="R127" t="s">
        <v>8338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8318</v>
      </c>
      <c r="R128" t="s">
        <v>8338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8318</v>
      </c>
      <c r="R129" t="s">
        <v>8338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 2), 0)</f>
        <v>311.17</v>
      </c>
      <c r="Q130" s="12" t="s">
        <v>8318</v>
      </c>
      <c r="R130" t="s">
        <v>8338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8318</v>
      </c>
      <c r="R131" t="s">
        <v>8338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8318</v>
      </c>
      <c r="R132" t="s">
        <v>8338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8318</v>
      </c>
      <c r="R133" t="s">
        <v>8338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8318</v>
      </c>
      <c r="R134" t="s">
        <v>8338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8318</v>
      </c>
      <c r="R135" t="s">
        <v>8338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8318</v>
      </c>
      <c r="R136" t="s">
        <v>8338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8318</v>
      </c>
      <c r="R137" t="s">
        <v>8338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8318</v>
      </c>
      <c r="R138" t="s">
        <v>8338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8318</v>
      </c>
      <c r="R139" t="s">
        <v>8338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8318</v>
      </c>
      <c r="R140" t="s">
        <v>8338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8318</v>
      </c>
      <c r="R141" t="s">
        <v>8338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8318</v>
      </c>
      <c r="R142" t="s">
        <v>8338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8318</v>
      </c>
      <c r="R143" t="s">
        <v>8338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8318</v>
      </c>
      <c r="R144" t="s">
        <v>8338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8318</v>
      </c>
      <c r="R145" t="s">
        <v>8338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8318</v>
      </c>
      <c r="R146" t="s">
        <v>8338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8318</v>
      </c>
      <c r="R147" t="s">
        <v>8338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8318</v>
      </c>
      <c r="R148" t="s">
        <v>8338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8318</v>
      </c>
      <c r="R149" t="s">
        <v>8338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8318</v>
      </c>
      <c r="R150" t="s">
        <v>8338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8318</v>
      </c>
      <c r="R151" t="s">
        <v>8338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8318</v>
      </c>
      <c r="R152" t="s">
        <v>8338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8318</v>
      </c>
      <c r="R153" t="s">
        <v>8338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8318</v>
      </c>
      <c r="R154" t="s">
        <v>8338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8318</v>
      </c>
      <c r="R155" t="s">
        <v>8338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8318</v>
      </c>
      <c r="R156" t="s">
        <v>8338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8318</v>
      </c>
      <c r="R157" t="s">
        <v>8338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8318</v>
      </c>
      <c r="R158" t="s">
        <v>8338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8318</v>
      </c>
      <c r="R159" t="s">
        <v>8338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8318</v>
      </c>
      <c r="R160" t="s">
        <v>8338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8318</v>
      </c>
      <c r="R161" t="s">
        <v>8338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8318</v>
      </c>
      <c r="R162" t="s">
        <v>8347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8318</v>
      </c>
      <c r="R163" t="s">
        <v>8347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8318</v>
      </c>
      <c r="R164" t="s">
        <v>8347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8318</v>
      </c>
      <c r="R165" t="s">
        <v>8347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8318</v>
      </c>
      <c r="R166" t="s">
        <v>8347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8318</v>
      </c>
      <c r="R167" t="s">
        <v>8347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8318</v>
      </c>
      <c r="R168" t="s">
        <v>8347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8318</v>
      </c>
      <c r="R169" t="s">
        <v>8347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8318</v>
      </c>
      <c r="R170" t="s">
        <v>8347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8318</v>
      </c>
      <c r="R171" t="s">
        <v>8347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8318</v>
      </c>
      <c r="R172" t="s">
        <v>8347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8318</v>
      </c>
      <c r="R173" t="s">
        <v>8347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8318</v>
      </c>
      <c r="R174" t="s">
        <v>8347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8318</v>
      </c>
      <c r="R175" t="s">
        <v>8347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8318</v>
      </c>
      <c r="R176" t="s">
        <v>8347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8318</v>
      </c>
      <c r="R177" t="s">
        <v>8347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8318</v>
      </c>
      <c r="R178" t="s">
        <v>8347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8318</v>
      </c>
      <c r="R179" t="s">
        <v>8347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8318</v>
      </c>
      <c r="R180" t="s">
        <v>8347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8318</v>
      </c>
      <c r="R181" t="s">
        <v>8347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8318</v>
      </c>
      <c r="R182" t="s">
        <v>8347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8318</v>
      </c>
      <c r="R183" t="s">
        <v>8347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8318</v>
      </c>
      <c r="R184" t="s">
        <v>8347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8318</v>
      </c>
      <c r="R185" t="s">
        <v>8347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8318</v>
      </c>
      <c r="R186" t="s">
        <v>8347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8318</v>
      </c>
      <c r="R187" t="s">
        <v>8347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8318</v>
      </c>
      <c r="R188" t="s">
        <v>8347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8318</v>
      </c>
      <c r="R189" t="s">
        <v>8347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8318</v>
      </c>
      <c r="R190" t="s">
        <v>8347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8318</v>
      </c>
      <c r="R191" t="s">
        <v>8347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8318</v>
      </c>
      <c r="R192" t="s">
        <v>8347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8318</v>
      </c>
      <c r="R193" t="s">
        <v>8347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 2), 0)</f>
        <v>5.67</v>
      </c>
      <c r="Q194" s="12" t="s">
        <v>8318</v>
      </c>
      <c r="R194" t="s">
        <v>8347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8318</v>
      </c>
      <c r="R195" t="s">
        <v>8347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8318</v>
      </c>
      <c r="R196" t="s">
        <v>8347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8318</v>
      </c>
      <c r="R197" t="s">
        <v>8347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8318</v>
      </c>
      <c r="R198" t="s">
        <v>8347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8318</v>
      </c>
      <c r="R199" t="s">
        <v>8347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8318</v>
      </c>
      <c r="R200" t="s">
        <v>8347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8318</v>
      </c>
      <c r="R201" t="s">
        <v>8347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8318</v>
      </c>
      <c r="R202" t="s">
        <v>8347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8318</v>
      </c>
      <c r="R203" t="s">
        <v>8347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8318</v>
      </c>
      <c r="R204" t="s">
        <v>8347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8318</v>
      </c>
      <c r="R205" t="s">
        <v>8347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8318</v>
      </c>
      <c r="R206" t="s">
        <v>8347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8318</v>
      </c>
      <c r="R207" t="s">
        <v>8347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8318</v>
      </c>
      <c r="R208" t="s">
        <v>8347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8318</v>
      </c>
      <c r="R209" t="s">
        <v>8347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8318</v>
      </c>
      <c r="R210" t="s">
        <v>8347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8318</v>
      </c>
      <c r="R211" t="s">
        <v>8347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8318</v>
      </c>
      <c r="R212" t="s">
        <v>8347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8318</v>
      </c>
      <c r="R213" t="s">
        <v>8347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8318</v>
      </c>
      <c r="R214" t="s">
        <v>8347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8318</v>
      </c>
      <c r="R215" t="s">
        <v>8347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8318</v>
      </c>
      <c r="R216" t="s">
        <v>8347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8318</v>
      </c>
      <c r="R217" t="s">
        <v>8347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8318</v>
      </c>
      <c r="R218" t="s">
        <v>8347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8318</v>
      </c>
      <c r="R219" t="s">
        <v>8347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8318</v>
      </c>
      <c r="R220" t="s">
        <v>8347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8318</v>
      </c>
      <c r="R221" t="s">
        <v>8347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8318</v>
      </c>
      <c r="R222" t="s">
        <v>8347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8318</v>
      </c>
      <c r="R223" t="s">
        <v>8347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8318</v>
      </c>
      <c r="R224" t="s">
        <v>8347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8318</v>
      </c>
      <c r="R225" t="s">
        <v>8347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8318</v>
      </c>
      <c r="R226" t="s">
        <v>8347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8318</v>
      </c>
      <c r="R227" t="s">
        <v>8347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8318</v>
      </c>
      <c r="R228" t="s">
        <v>8347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8318</v>
      </c>
      <c r="R229" t="s">
        <v>8347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8318</v>
      </c>
      <c r="R230" t="s">
        <v>8347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8318</v>
      </c>
      <c r="R231" t="s">
        <v>8347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8318</v>
      </c>
      <c r="R232" t="s">
        <v>8347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8318</v>
      </c>
      <c r="R233" t="s">
        <v>8347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8318</v>
      </c>
      <c r="R234" t="s">
        <v>8347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8318</v>
      </c>
      <c r="R235" t="s">
        <v>8347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8318</v>
      </c>
      <c r="R236" t="s">
        <v>8347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8318</v>
      </c>
      <c r="R237" t="s">
        <v>8347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8318</v>
      </c>
      <c r="R238" t="s">
        <v>8347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8318</v>
      </c>
      <c r="R239" t="s">
        <v>8347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8318</v>
      </c>
      <c r="R240" t="s">
        <v>8347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8318</v>
      </c>
      <c r="R241" t="s">
        <v>8347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8318</v>
      </c>
      <c r="R242" t="s">
        <v>8329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8318</v>
      </c>
      <c r="R243" t="s">
        <v>8329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8318</v>
      </c>
      <c r="R244" t="s">
        <v>8329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8318</v>
      </c>
      <c r="R245" t="s">
        <v>8329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8318</v>
      </c>
      <c r="R246" t="s">
        <v>8329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8318</v>
      </c>
      <c r="R247" t="s">
        <v>8329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8318</v>
      </c>
      <c r="R248" t="s">
        <v>8329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8318</v>
      </c>
      <c r="R249" t="s">
        <v>8329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8318</v>
      </c>
      <c r="R250" t="s">
        <v>8329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8318</v>
      </c>
      <c r="R251" t="s">
        <v>8329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8318</v>
      </c>
      <c r="R252" t="s">
        <v>8329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8318</v>
      </c>
      <c r="R253" t="s">
        <v>8329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8318</v>
      </c>
      <c r="R254" t="s">
        <v>8329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8318</v>
      </c>
      <c r="R255" t="s">
        <v>8329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8318</v>
      </c>
      <c r="R256" t="s">
        <v>8329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8318</v>
      </c>
      <c r="R257" t="s">
        <v>8329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 2), 0)</f>
        <v>65.760000000000005</v>
      </c>
      <c r="Q258" s="12" t="s">
        <v>8318</v>
      </c>
      <c r="R258" t="s">
        <v>8329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8318</v>
      </c>
      <c r="R259" t="s">
        <v>8329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8318</v>
      </c>
      <c r="R260" t="s">
        <v>8329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8318</v>
      </c>
      <c r="R261" t="s">
        <v>8329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8318</v>
      </c>
      <c r="R262" t="s">
        <v>8329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8318</v>
      </c>
      <c r="R263" t="s">
        <v>8329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8318</v>
      </c>
      <c r="R264" t="s">
        <v>8329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8318</v>
      </c>
      <c r="R265" t="s">
        <v>8329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8318</v>
      </c>
      <c r="R266" t="s">
        <v>8329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8318</v>
      </c>
      <c r="R267" t="s">
        <v>8329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8318</v>
      </c>
      <c r="R268" t="s">
        <v>8329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8318</v>
      </c>
      <c r="R269" t="s">
        <v>8329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8318</v>
      </c>
      <c r="R270" t="s">
        <v>8329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8318</v>
      </c>
      <c r="R271" t="s">
        <v>8329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8318</v>
      </c>
      <c r="R272" t="s">
        <v>8329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8318</v>
      </c>
      <c r="R273" t="s">
        <v>8329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8318</v>
      </c>
      <c r="R274" t="s">
        <v>8329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8318</v>
      </c>
      <c r="R275" t="s">
        <v>8329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8318</v>
      </c>
      <c r="R276" t="s">
        <v>8329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8318</v>
      </c>
      <c r="R277" t="s">
        <v>8329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8318</v>
      </c>
      <c r="R278" t="s">
        <v>8329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8318</v>
      </c>
      <c r="R279" t="s">
        <v>8329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8318</v>
      </c>
      <c r="R280" t="s">
        <v>8329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8318</v>
      </c>
      <c r="R281" t="s">
        <v>8329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8318</v>
      </c>
      <c r="R282" t="s">
        <v>8329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8318</v>
      </c>
      <c r="R283" t="s">
        <v>8329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8318</v>
      </c>
      <c r="R284" t="s">
        <v>8329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8318</v>
      </c>
      <c r="R285" t="s">
        <v>8329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8318</v>
      </c>
      <c r="R286" t="s">
        <v>8329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8318</v>
      </c>
      <c r="R287" t="s">
        <v>8329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8318</v>
      </c>
      <c r="R288" t="s">
        <v>8329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8318</v>
      </c>
      <c r="R289" t="s">
        <v>8329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8318</v>
      </c>
      <c r="R290" t="s">
        <v>8329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8318</v>
      </c>
      <c r="R291" t="s">
        <v>8329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8318</v>
      </c>
      <c r="R292" t="s">
        <v>8329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8318</v>
      </c>
      <c r="R293" t="s">
        <v>8329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8318</v>
      </c>
      <c r="R294" t="s">
        <v>8329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8318</v>
      </c>
      <c r="R295" t="s">
        <v>8329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8318</v>
      </c>
      <c r="R296" t="s">
        <v>8329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8318</v>
      </c>
      <c r="R297" t="s">
        <v>8329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8318</v>
      </c>
      <c r="R298" t="s">
        <v>8329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8318</v>
      </c>
      <c r="R299" t="s">
        <v>8329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8318</v>
      </c>
      <c r="R300" t="s">
        <v>8329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8318</v>
      </c>
      <c r="R301" t="s">
        <v>8329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8318</v>
      </c>
      <c r="R302" t="s">
        <v>8329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8318</v>
      </c>
      <c r="R303" t="s">
        <v>8329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8318</v>
      </c>
      <c r="R304" t="s">
        <v>8329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8318</v>
      </c>
      <c r="R305" t="s">
        <v>8329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8318</v>
      </c>
      <c r="R306" t="s">
        <v>8329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8318</v>
      </c>
      <c r="R307" t="s">
        <v>8329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8318</v>
      </c>
      <c r="R308" t="s">
        <v>8329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8318</v>
      </c>
      <c r="R309" t="s">
        <v>8329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8318</v>
      </c>
      <c r="R310" t="s">
        <v>8329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8318</v>
      </c>
      <c r="R311" t="s">
        <v>8329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8318</v>
      </c>
      <c r="R312" t="s">
        <v>8329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8318</v>
      </c>
      <c r="R313" t="s">
        <v>8329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8318</v>
      </c>
      <c r="R314" t="s">
        <v>8329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8318</v>
      </c>
      <c r="R315" t="s">
        <v>8329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8318</v>
      </c>
      <c r="R316" t="s">
        <v>8329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8318</v>
      </c>
      <c r="R317" t="s">
        <v>8329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8318</v>
      </c>
      <c r="R318" t="s">
        <v>8329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8318</v>
      </c>
      <c r="R319" t="s">
        <v>8329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8318</v>
      </c>
      <c r="R320" t="s">
        <v>8329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8318</v>
      </c>
      <c r="R321" t="s">
        <v>8329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 2), 0)</f>
        <v>134.91</v>
      </c>
      <c r="Q322" s="12" t="s">
        <v>8318</v>
      </c>
      <c r="R322" t="s">
        <v>8329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8318</v>
      </c>
      <c r="R323" t="s">
        <v>8329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8318</v>
      </c>
      <c r="R324" t="s">
        <v>8329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8318</v>
      </c>
      <c r="R325" t="s">
        <v>8329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8318</v>
      </c>
      <c r="R326" t="s">
        <v>8329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8318</v>
      </c>
      <c r="R327" t="s">
        <v>8329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8318</v>
      </c>
      <c r="R328" t="s">
        <v>8329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8318</v>
      </c>
      <c r="R329" t="s">
        <v>8329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8318</v>
      </c>
      <c r="R330" t="s">
        <v>8329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8318</v>
      </c>
      <c r="R331" t="s">
        <v>8329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8318</v>
      </c>
      <c r="R332" t="s">
        <v>8329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8318</v>
      </c>
      <c r="R333" t="s">
        <v>8329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8318</v>
      </c>
      <c r="R334" t="s">
        <v>8329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8318</v>
      </c>
      <c r="R335" t="s">
        <v>8329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8318</v>
      </c>
      <c r="R336" t="s">
        <v>8329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8318</v>
      </c>
      <c r="R337" t="s">
        <v>8329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8318</v>
      </c>
      <c r="R338" t="s">
        <v>8329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8318</v>
      </c>
      <c r="R339" t="s">
        <v>8329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8318</v>
      </c>
      <c r="R340" t="s">
        <v>8329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8318</v>
      </c>
      <c r="R341" t="s">
        <v>8329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8318</v>
      </c>
      <c r="R342" t="s">
        <v>8329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8318</v>
      </c>
      <c r="R343" t="s">
        <v>8329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8318</v>
      </c>
      <c r="R344" t="s">
        <v>8329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8318</v>
      </c>
      <c r="R345" t="s">
        <v>8329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8318</v>
      </c>
      <c r="R346" t="s">
        <v>8329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8318</v>
      </c>
      <c r="R347" t="s">
        <v>8329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8318</v>
      </c>
      <c r="R348" t="s">
        <v>8329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8318</v>
      </c>
      <c r="R349" t="s">
        <v>8329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8318</v>
      </c>
      <c r="R350" t="s">
        <v>8329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8318</v>
      </c>
      <c r="R351" t="s">
        <v>8329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8318</v>
      </c>
      <c r="R352" t="s">
        <v>8329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8318</v>
      </c>
      <c r="R353" t="s">
        <v>8329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8318</v>
      </c>
      <c r="R354" t="s">
        <v>8329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8318</v>
      </c>
      <c r="R355" t="s">
        <v>8329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8318</v>
      </c>
      <c r="R356" t="s">
        <v>8329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8318</v>
      </c>
      <c r="R357" t="s">
        <v>8329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8318</v>
      </c>
      <c r="R358" t="s">
        <v>8329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8318</v>
      </c>
      <c r="R359" t="s">
        <v>8329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8318</v>
      </c>
      <c r="R360" t="s">
        <v>8329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8318</v>
      </c>
      <c r="R361" t="s">
        <v>8329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8318</v>
      </c>
      <c r="R362" t="s">
        <v>8329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8318</v>
      </c>
      <c r="R363" t="s">
        <v>8329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8318</v>
      </c>
      <c r="R364" t="s">
        <v>8329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8318</v>
      </c>
      <c r="R365" t="s">
        <v>8329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8318</v>
      </c>
      <c r="R366" t="s">
        <v>8329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8318</v>
      </c>
      <c r="R367" t="s">
        <v>8329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8318</v>
      </c>
      <c r="R368" t="s">
        <v>8329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8318</v>
      </c>
      <c r="R369" t="s">
        <v>8329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8318</v>
      </c>
      <c r="R370" t="s">
        <v>8329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8318</v>
      </c>
      <c r="R371" t="s">
        <v>8329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8318</v>
      </c>
      <c r="R372" t="s">
        <v>8329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8318</v>
      </c>
      <c r="R373" t="s">
        <v>8329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8318</v>
      </c>
      <c r="R374" t="s">
        <v>8329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8318</v>
      </c>
      <c r="R375" t="s">
        <v>8329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8318</v>
      </c>
      <c r="R376" t="s">
        <v>8329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8318</v>
      </c>
      <c r="R377" t="s">
        <v>8329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8318</v>
      </c>
      <c r="R378" t="s">
        <v>8329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8318</v>
      </c>
      <c r="R379" t="s">
        <v>8329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8318</v>
      </c>
      <c r="R380" t="s">
        <v>8329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8318</v>
      </c>
      <c r="R381" t="s">
        <v>8329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8318</v>
      </c>
      <c r="R382" t="s">
        <v>8329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8318</v>
      </c>
      <c r="R383" t="s">
        <v>8329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8318</v>
      </c>
      <c r="R384" t="s">
        <v>8329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8318</v>
      </c>
      <c r="R385" t="s">
        <v>8329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 2), 0)</f>
        <v>58.54</v>
      </c>
      <c r="Q386" s="12" t="s">
        <v>8318</v>
      </c>
      <c r="R386" t="s">
        <v>8329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8318</v>
      </c>
      <c r="R387" t="s">
        <v>8329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8318</v>
      </c>
      <c r="R388" t="s">
        <v>8329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8318</v>
      </c>
      <c r="R389" t="s">
        <v>8329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8318</v>
      </c>
      <c r="R390" t="s">
        <v>8329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8318</v>
      </c>
      <c r="R391" t="s">
        <v>8329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8318</v>
      </c>
      <c r="R392" t="s">
        <v>8329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8318</v>
      </c>
      <c r="R393" t="s">
        <v>8329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8318</v>
      </c>
      <c r="R394" t="s">
        <v>8329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8318</v>
      </c>
      <c r="R395" t="s">
        <v>8329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8318</v>
      </c>
      <c r="R396" t="s">
        <v>8329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8318</v>
      </c>
      <c r="R397" t="s">
        <v>8329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8318</v>
      </c>
      <c r="R398" t="s">
        <v>8329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8318</v>
      </c>
      <c r="R399" t="s">
        <v>8329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8318</v>
      </c>
      <c r="R400" t="s">
        <v>8329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8318</v>
      </c>
      <c r="R401" t="s">
        <v>8329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8318</v>
      </c>
      <c r="R402" t="s">
        <v>8329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8318</v>
      </c>
      <c r="R403" t="s">
        <v>8329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8318</v>
      </c>
      <c r="R404" t="s">
        <v>8329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8318</v>
      </c>
      <c r="R405" t="s">
        <v>8329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8318</v>
      </c>
      <c r="R406" t="s">
        <v>8329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8318</v>
      </c>
      <c r="R407" t="s">
        <v>8329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8318</v>
      </c>
      <c r="R408" t="s">
        <v>8329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8318</v>
      </c>
      <c r="R409" t="s">
        <v>8329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8318</v>
      </c>
      <c r="R410" t="s">
        <v>8329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8318</v>
      </c>
      <c r="R411" t="s">
        <v>8329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8318</v>
      </c>
      <c r="R412" t="s">
        <v>8329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8318</v>
      </c>
      <c r="R413" t="s">
        <v>8329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8318</v>
      </c>
      <c r="R414" t="s">
        <v>8329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8318</v>
      </c>
      <c r="R415" t="s">
        <v>8329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8318</v>
      </c>
      <c r="R416" t="s">
        <v>8329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8318</v>
      </c>
      <c r="R417" t="s">
        <v>8329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8318</v>
      </c>
      <c r="R418" t="s">
        <v>8329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8318</v>
      </c>
      <c r="R419" t="s">
        <v>8329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8318</v>
      </c>
      <c r="R420" t="s">
        <v>8329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8318</v>
      </c>
      <c r="R421" t="s">
        <v>8329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8318</v>
      </c>
      <c r="R422" t="s">
        <v>8345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8318</v>
      </c>
      <c r="R423" t="s">
        <v>8345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8318</v>
      </c>
      <c r="R424" t="s">
        <v>8345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8318</v>
      </c>
      <c r="R425" t="s">
        <v>8345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8318</v>
      </c>
      <c r="R426" t="s">
        <v>8345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8318</v>
      </c>
      <c r="R427" t="s">
        <v>8345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8318</v>
      </c>
      <c r="R428" t="s">
        <v>8345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8318</v>
      </c>
      <c r="R429" t="s">
        <v>8345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8318</v>
      </c>
      <c r="R430" t="s">
        <v>8345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8318</v>
      </c>
      <c r="R431" t="s">
        <v>8345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8318</v>
      </c>
      <c r="R432" t="s">
        <v>8345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8318</v>
      </c>
      <c r="R433" t="s">
        <v>8345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8318</v>
      </c>
      <c r="R434" t="s">
        <v>8345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8318</v>
      </c>
      <c r="R435" t="s">
        <v>8345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8318</v>
      </c>
      <c r="R436" t="s">
        <v>8345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8318</v>
      </c>
      <c r="R437" t="s">
        <v>8345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8318</v>
      </c>
      <c r="R438" t="s">
        <v>8345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8318</v>
      </c>
      <c r="R439" t="s">
        <v>8345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8318</v>
      </c>
      <c r="R440" t="s">
        <v>8345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8318</v>
      </c>
      <c r="R441" t="s">
        <v>8345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8318</v>
      </c>
      <c r="R442" t="s">
        <v>8345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8318</v>
      </c>
      <c r="R443" t="s">
        <v>8345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8318</v>
      </c>
      <c r="R444" t="s">
        <v>8345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8318</v>
      </c>
      <c r="R445" t="s">
        <v>8345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8318</v>
      </c>
      <c r="R446" t="s">
        <v>8345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8318</v>
      </c>
      <c r="R447" t="s">
        <v>8345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8318</v>
      </c>
      <c r="R448" t="s">
        <v>8345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8318</v>
      </c>
      <c r="R449" t="s">
        <v>8345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 2), 0)</f>
        <v>20.5</v>
      </c>
      <c r="Q450" s="12" t="s">
        <v>8318</v>
      </c>
      <c r="R450" t="s">
        <v>8345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8318</v>
      </c>
      <c r="R451" t="s">
        <v>8345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8318</v>
      </c>
      <c r="R452" t="s">
        <v>8345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8318</v>
      </c>
      <c r="R453" t="s">
        <v>8345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8318</v>
      </c>
      <c r="R454" t="s">
        <v>8345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8318</v>
      </c>
      <c r="R455" t="s">
        <v>8345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8318</v>
      </c>
      <c r="R456" t="s">
        <v>8345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8318</v>
      </c>
      <c r="R457" t="s">
        <v>8345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8318</v>
      </c>
      <c r="R458" t="s">
        <v>8345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8318</v>
      </c>
      <c r="R459" t="s">
        <v>8345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8318</v>
      </c>
      <c r="R460" t="s">
        <v>8345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8318</v>
      </c>
      <c r="R461" t="s">
        <v>8345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8318</v>
      </c>
      <c r="R462" t="s">
        <v>8345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8318</v>
      </c>
      <c r="R463" t="s">
        <v>8345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8318</v>
      </c>
      <c r="R464" t="s">
        <v>8345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8318</v>
      </c>
      <c r="R465" t="s">
        <v>8345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8318</v>
      </c>
      <c r="R466" t="s">
        <v>8345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8318</v>
      </c>
      <c r="R467" t="s">
        <v>8345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8318</v>
      </c>
      <c r="R468" t="s">
        <v>8345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8318</v>
      </c>
      <c r="R469" t="s">
        <v>8345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8318</v>
      </c>
      <c r="R470" t="s">
        <v>8345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8318</v>
      </c>
      <c r="R471" t="s">
        <v>8345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8318</v>
      </c>
      <c r="R472" t="s">
        <v>8345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8318</v>
      </c>
      <c r="R473" t="s">
        <v>8345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8318</v>
      </c>
      <c r="R474" t="s">
        <v>8345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8318</v>
      </c>
      <c r="R475" t="s">
        <v>8345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8318</v>
      </c>
      <c r="R476" t="s">
        <v>8345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8318</v>
      </c>
      <c r="R477" t="s">
        <v>8345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8318</v>
      </c>
      <c r="R478" t="s">
        <v>8345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8318</v>
      </c>
      <c r="R479" t="s">
        <v>8345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8318</v>
      </c>
      <c r="R480" t="s">
        <v>8345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8318</v>
      </c>
      <c r="R481" t="s">
        <v>8345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8318</v>
      </c>
      <c r="R482" t="s">
        <v>8345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8318</v>
      </c>
      <c r="R483" t="s">
        <v>8345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8318</v>
      </c>
      <c r="R484" t="s">
        <v>8345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8318</v>
      </c>
      <c r="R485" t="s">
        <v>8345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8318</v>
      </c>
      <c r="R486" t="s">
        <v>8345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8318</v>
      </c>
      <c r="R487" t="s">
        <v>8345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8318</v>
      </c>
      <c r="R488" t="s">
        <v>8345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8318</v>
      </c>
      <c r="R489" t="s">
        <v>8345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8318</v>
      </c>
      <c r="R490" t="s">
        <v>8345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8318</v>
      </c>
      <c r="R491" t="s">
        <v>8345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8318</v>
      </c>
      <c r="R492" t="s">
        <v>8345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8318</v>
      </c>
      <c r="R493" t="s">
        <v>8345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8318</v>
      </c>
      <c r="R494" t="s">
        <v>8345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8318</v>
      </c>
      <c r="R495" t="s">
        <v>8345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8318</v>
      </c>
      <c r="R496" t="s">
        <v>8345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8318</v>
      </c>
      <c r="R497" t="s">
        <v>8345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8318</v>
      </c>
      <c r="R498" t="s">
        <v>8345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8318</v>
      </c>
      <c r="R499" t="s">
        <v>8345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8318</v>
      </c>
      <c r="R500" t="s">
        <v>8345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8318</v>
      </c>
      <c r="R501" t="s">
        <v>8345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8318</v>
      </c>
      <c r="R502" t="s">
        <v>8345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8318</v>
      </c>
      <c r="R503" t="s">
        <v>8345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8318</v>
      </c>
      <c r="R504" t="s">
        <v>8345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8318</v>
      </c>
      <c r="R505" t="s">
        <v>8345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8318</v>
      </c>
      <c r="R506" t="s">
        <v>8345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8318</v>
      </c>
      <c r="R507" t="s">
        <v>8345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8318</v>
      </c>
      <c r="R508" t="s">
        <v>8345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8318</v>
      </c>
      <c r="R509" t="s">
        <v>8345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8318</v>
      </c>
      <c r="R510" t="s">
        <v>8345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8318</v>
      </c>
      <c r="R511" t="s">
        <v>8345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8318</v>
      </c>
      <c r="R512" t="s">
        <v>8345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8318</v>
      </c>
      <c r="R513" t="s">
        <v>8345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 2), 0)</f>
        <v>5.5</v>
      </c>
      <c r="Q514" s="12" t="s">
        <v>8318</v>
      </c>
      <c r="R514" t="s">
        <v>8345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8318</v>
      </c>
      <c r="R515" t="s">
        <v>8345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8318</v>
      </c>
      <c r="R516" t="s">
        <v>8345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8318</v>
      </c>
      <c r="R517" t="s">
        <v>8345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8318</v>
      </c>
      <c r="R518" t="s">
        <v>8345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8318</v>
      </c>
      <c r="R519" t="s">
        <v>8345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8318</v>
      </c>
      <c r="R520" t="s">
        <v>8345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8318</v>
      </c>
      <c r="R521" t="s">
        <v>8345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8331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8331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8331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8331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8331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8331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8331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8331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8331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8331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8331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8331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8331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8331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8331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8331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8331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8331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8331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8331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8308</v>
      </c>
      <c r="R542" t="s">
        <v>8355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8308</v>
      </c>
      <c r="R543" t="s">
        <v>8355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8308</v>
      </c>
      <c r="R544" t="s">
        <v>8355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8308</v>
      </c>
      <c r="R545" t="s">
        <v>8355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8308</v>
      </c>
      <c r="R546" t="s">
        <v>8355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8308</v>
      </c>
      <c r="R547" t="s">
        <v>8355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8308</v>
      </c>
      <c r="R548" t="s">
        <v>8355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8308</v>
      </c>
      <c r="R549" t="s">
        <v>8355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8308</v>
      </c>
      <c r="R550" t="s">
        <v>8355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8308</v>
      </c>
      <c r="R551" t="s">
        <v>8355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8308</v>
      </c>
      <c r="R552" t="s">
        <v>8355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8308</v>
      </c>
      <c r="R553" t="s">
        <v>8355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8308</v>
      </c>
      <c r="R554" t="s">
        <v>8355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8308</v>
      </c>
      <c r="R555" t="s">
        <v>8355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8308</v>
      </c>
      <c r="R556" t="s">
        <v>8355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8308</v>
      </c>
      <c r="R557" t="s">
        <v>8355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8308</v>
      </c>
      <c r="R558" t="s">
        <v>8355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8308</v>
      </c>
      <c r="R559" t="s">
        <v>8355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8308</v>
      </c>
      <c r="R560" t="s">
        <v>8355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8308</v>
      </c>
      <c r="R561" t="s">
        <v>8355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8308</v>
      </c>
      <c r="R562" t="s">
        <v>8355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8308</v>
      </c>
      <c r="R563" t="s">
        <v>8355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8308</v>
      </c>
      <c r="R564" t="s">
        <v>8355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8308</v>
      </c>
      <c r="R565" t="s">
        <v>8355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8308</v>
      </c>
      <c r="R566" t="s">
        <v>8355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8308</v>
      </c>
      <c r="R567" t="s">
        <v>8355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8308</v>
      </c>
      <c r="R568" t="s">
        <v>8355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8308</v>
      </c>
      <c r="R569" t="s">
        <v>8355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8308</v>
      </c>
      <c r="R570" t="s">
        <v>8355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8308</v>
      </c>
      <c r="R571" t="s">
        <v>8355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8308</v>
      </c>
      <c r="R572" t="s">
        <v>8355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8308</v>
      </c>
      <c r="R573" t="s">
        <v>8355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8308</v>
      </c>
      <c r="R574" t="s">
        <v>8355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8308</v>
      </c>
      <c r="R575" t="s">
        <v>8355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8308</v>
      </c>
      <c r="R576" t="s">
        <v>8355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8308</v>
      </c>
      <c r="R577" t="s">
        <v>8355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 2), 0)</f>
        <v>1</v>
      </c>
      <c r="Q578" s="12" t="s">
        <v>8308</v>
      </c>
      <c r="R578" t="s">
        <v>8355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8308</v>
      </c>
      <c r="R579" t="s">
        <v>8355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8308</v>
      </c>
      <c r="R580" t="s">
        <v>8355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8308</v>
      </c>
      <c r="R581" t="s">
        <v>8355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8308</v>
      </c>
      <c r="R582" t="s">
        <v>8355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8308</v>
      </c>
      <c r="R583" t="s">
        <v>8355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8308</v>
      </c>
      <c r="R584" t="s">
        <v>8355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8308</v>
      </c>
      <c r="R585" t="s">
        <v>8355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8308</v>
      </c>
      <c r="R586" t="s">
        <v>8355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8308</v>
      </c>
      <c r="R587" t="s">
        <v>8355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8308</v>
      </c>
      <c r="R588" t="s">
        <v>8355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8308</v>
      </c>
      <c r="R589" t="s">
        <v>8355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8308</v>
      </c>
      <c r="R590" t="s">
        <v>8355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8308</v>
      </c>
      <c r="R591" t="s">
        <v>8355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8308</v>
      </c>
      <c r="R592" t="s">
        <v>8355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8308</v>
      </c>
      <c r="R593" t="s">
        <v>8355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8308</v>
      </c>
      <c r="R594" t="s">
        <v>8355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8308</v>
      </c>
      <c r="R595" t="s">
        <v>8355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8308</v>
      </c>
      <c r="R596" t="s">
        <v>8355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8308</v>
      </c>
      <c r="R597" t="s">
        <v>8355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8308</v>
      </c>
      <c r="R598" t="s">
        <v>8355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8308</v>
      </c>
      <c r="R599" t="s">
        <v>8355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8308</v>
      </c>
      <c r="R600" t="s">
        <v>8355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8308</v>
      </c>
      <c r="R601" t="s">
        <v>8355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8308</v>
      </c>
      <c r="R602" t="s">
        <v>8355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8308</v>
      </c>
      <c r="R603" t="s">
        <v>8355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8308</v>
      </c>
      <c r="R604" t="s">
        <v>8355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8308</v>
      </c>
      <c r="R605" t="s">
        <v>8355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8308</v>
      </c>
      <c r="R606" t="s">
        <v>8355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8308</v>
      </c>
      <c r="R607" t="s">
        <v>8355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8308</v>
      </c>
      <c r="R608" t="s">
        <v>8355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8308</v>
      </c>
      <c r="R609" t="s">
        <v>8355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8308</v>
      </c>
      <c r="R610" t="s">
        <v>8355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8308</v>
      </c>
      <c r="R611" t="s">
        <v>8355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8308</v>
      </c>
      <c r="R612" t="s">
        <v>8355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8308</v>
      </c>
      <c r="R613" t="s">
        <v>8355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8308</v>
      </c>
      <c r="R614" t="s">
        <v>8355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8308</v>
      </c>
      <c r="R615" t="s">
        <v>8355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8308</v>
      </c>
      <c r="R616" t="s">
        <v>8355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8308</v>
      </c>
      <c r="R617" t="s">
        <v>8355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8308</v>
      </c>
      <c r="R618" t="s">
        <v>8355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8308</v>
      </c>
      <c r="R619" t="s">
        <v>8355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8308</v>
      </c>
      <c r="R620" t="s">
        <v>8355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8308</v>
      </c>
      <c r="R621" t="s">
        <v>8355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8308</v>
      </c>
      <c r="R622" t="s">
        <v>8355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8308</v>
      </c>
      <c r="R623" t="s">
        <v>8355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8308</v>
      </c>
      <c r="R624" t="s">
        <v>8355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8308</v>
      </c>
      <c r="R625" t="s">
        <v>8355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8308</v>
      </c>
      <c r="R626" t="s">
        <v>8355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8308</v>
      </c>
      <c r="R627" t="s">
        <v>8355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8308</v>
      </c>
      <c r="R628" t="s">
        <v>8355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8308</v>
      </c>
      <c r="R629" t="s">
        <v>8355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8308</v>
      </c>
      <c r="R630" t="s">
        <v>8355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8308</v>
      </c>
      <c r="R631" t="s">
        <v>8355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8308</v>
      </c>
      <c r="R632" t="s">
        <v>8355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8308</v>
      </c>
      <c r="R633" t="s">
        <v>8355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8308</v>
      </c>
      <c r="R634" t="s">
        <v>8355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8308</v>
      </c>
      <c r="R635" t="s">
        <v>8355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8308</v>
      </c>
      <c r="R636" t="s">
        <v>8355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8308</v>
      </c>
      <c r="R637" t="s">
        <v>8355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8308</v>
      </c>
      <c r="R638" t="s">
        <v>8355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8308</v>
      </c>
      <c r="R639" t="s">
        <v>8355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8308</v>
      </c>
      <c r="R640" t="s">
        <v>8355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8308</v>
      </c>
      <c r="R641" t="s">
        <v>8355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 2), 0)</f>
        <v>50.5</v>
      </c>
      <c r="Q642" s="12" t="s">
        <v>8308</v>
      </c>
      <c r="R642" t="s">
        <v>8314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8308</v>
      </c>
      <c r="R643" t="s">
        <v>8314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8308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8308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8308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8308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8308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8308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8308</v>
      </c>
      <c r="R650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8308</v>
      </c>
      <c r="R651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8308</v>
      </c>
      <c r="R652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8308</v>
      </c>
      <c r="R65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8308</v>
      </c>
      <c r="R654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8308</v>
      </c>
      <c r="R655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8308</v>
      </c>
      <c r="R656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8308</v>
      </c>
      <c r="R657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8308</v>
      </c>
      <c r="R658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8308</v>
      </c>
      <c r="R659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8308</v>
      </c>
      <c r="R660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8308</v>
      </c>
      <c r="R661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8308</v>
      </c>
      <c r="R662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8308</v>
      </c>
      <c r="R66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8308</v>
      </c>
      <c r="R664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8308</v>
      </c>
      <c r="R665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8308</v>
      </c>
      <c r="R666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8308</v>
      </c>
      <c r="R667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8308</v>
      </c>
      <c r="R668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8308</v>
      </c>
      <c r="R669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8308</v>
      </c>
      <c r="R670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8308</v>
      </c>
      <c r="R671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8308</v>
      </c>
      <c r="R672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8308</v>
      </c>
      <c r="R67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8308</v>
      </c>
      <c r="R674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8308</v>
      </c>
      <c r="R675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8308</v>
      </c>
      <c r="R676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8308</v>
      </c>
      <c r="R677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8308</v>
      </c>
      <c r="R678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8308</v>
      </c>
      <c r="R679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8308</v>
      </c>
      <c r="R680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8308</v>
      </c>
      <c r="R681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8308</v>
      </c>
      <c r="R682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8308</v>
      </c>
      <c r="R68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8308</v>
      </c>
      <c r="R684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8308</v>
      </c>
      <c r="R685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8308</v>
      </c>
      <c r="R686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8308</v>
      </c>
      <c r="R687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8308</v>
      </c>
      <c r="R688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8308</v>
      </c>
      <c r="R689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8308</v>
      </c>
      <c r="R690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8308</v>
      </c>
      <c r="R691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8308</v>
      </c>
      <c r="R692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8308</v>
      </c>
      <c r="R69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8308</v>
      </c>
      <c r="R694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8308</v>
      </c>
      <c r="R695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8308</v>
      </c>
      <c r="R696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8308</v>
      </c>
      <c r="R697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8308</v>
      </c>
      <c r="R698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8308</v>
      </c>
      <c r="R699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8308</v>
      </c>
      <c r="R700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8308</v>
      </c>
      <c r="R701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8308</v>
      </c>
      <c r="R702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8308</v>
      </c>
      <c r="R70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8308</v>
      </c>
      <c r="R704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8308</v>
      </c>
      <c r="R705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37" si="56">IFERROR(ROUND(E706/L706, 2), 0)</f>
        <v>120.25</v>
      </c>
      <c r="Q706" s="12" t="s">
        <v>8308</v>
      </c>
      <c r="R706" t="s">
        <v>8314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8308</v>
      </c>
      <c r="R707" t="s">
        <v>8314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8308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8308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8308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8308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8308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8308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8308</v>
      </c>
      <c r="R714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8308</v>
      </c>
      <c r="R715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8308</v>
      </c>
      <c r="R716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8308</v>
      </c>
      <c r="R717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8308</v>
      </c>
      <c r="R718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8308</v>
      </c>
      <c r="R719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8308</v>
      </c>
      <c r="R720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8308</v>
      </c>
      <c r="R721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8321</v>
      </c>
      <c r="R722" t="s">
        <v>8330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8321</v>
      </c>
      <c r="R723" t="s">
        <v>8330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8321</v>
      </c>
      <c r="R724" t="s">
        <v>8330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8321</v>
      </c>
      <c r="R725" t="s">
        <v>8330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8321</v>
      </c>
      <c r="R726" t="s">
        <v>8330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8321</v>
      </c>
      <c r="R727" t="s">
        <v>8330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8321</v>
      </c>
      <c r="R728" t="s">
        <v>8330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8321</v>
      </c>
      <c r="R729" t="s">
        <v>8330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8321</v>
      </c>
      <c r="R730" t="s">
        <v>8330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8321</v>
      </c>
      <c r="R731" t="s">
        <v>8330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8321</v>
      </c>
      <c r="R732" t="s">
        <v>8330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8321</v>
      </c>
      <c r="R733" t="s">
        <v>8330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8321</v>
      </c>
      <c r="R734" t="s">
        <v>8330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8321</v>
      </c>
      <c r="R735" t="s">
        <v>8330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8321</v>
      </c>
      <c r="R736" t="s">
        <v>8330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8321</v>
      </c>
      <c r="R737" t="s">
        <v>8330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>IFERROR(ROUND(0/0, 2), 0)</f>
        <v>0</v>
      </c>
      <c r="Q738" s="12" t="s">
        <v>8321</v>
      </c>
      <c r="R738" t="s">
        <v>8330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ref="P739:P802" si="60">IFERROR(ROUND(E739/L739, 2), 0)</f>
        <v>56.67</v>
      </c>
      <c r="Q739" s="12" t="s">
        <v>8321</v>
      </c>
      <c r="R739" t="s">
        <v>8330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60"/>
        <v>39.049999999999997</v>
      </c>
      <c r="Q740" s="12" t="s">
        <v>8321</v>
      </c>
      <c r="R740" t="s">
        <v>8330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60"/>
        <v>68.349999999999994</v>
      </c>
      <c r="Q741" s="12" t="s">
        <v>8321</v>
      </c>
      <c r="R741" t="s">
        <v>8330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60"/>
        <v>169.58</v>
      </c>
      <c r="Q742" s="12" t="s">
        <v>8321</v>
      </c>
      <c r="R742" t="s">
        <v>8330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60"/>
        <v>141.41999999999999</v>
      </c>
      <c r="Q743" s="12" t="s">
        <v>8321</v>
      </c>
      <c r="R743" t="s">
        <v>8330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60"/>
        <v>67.39</v>
      </c>
      <c r="Q744" s="12" t="s">
        <v>8321</v>
      </c>
      <c r="R744" t="s">
        <v>8330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60"/>
        <v>54.27</v>
      </c>
      <c r="Q745" s="12" t="s">
        <v>8321</v>
      </c>
      <c r="R745" t="s">
        <v>8330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60"/>
        <v>82.52</v>
      </c>
      <c r="Q746" s="12" t="s">
        <v>8321</v>
      </c>
      <c r="R746" t="s">
        <v>8330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60"/>
        <v>53.73</v>
      </c>
      <c r="Q747" s="12" t="s">
        <v>8321</v>
      </c>
      <c r="R747" t="s">
        <v>8330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60"/>
        <v>34.21</v>
      </c>
      <c r="Q748" s="12" t="s">
        <v>8321</v>
      </c>
      <c r="R748" t="s">
        <v>8330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60"/>
        <v>127.33</v>
      </c>
      <c r="Q749" s="12" t="s">
        <v>8321</v>
      </c>
      <c r="R749" t="s">
        <v>8330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60"/>
        <v>45.57</v>
      </c>
      <c r="Q750" s="12" t="s">
        <v>8321</v>
      </c>
      <c r="R750" t="s">
        <v>8330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60"/>
        <v>95.96</v>
      </c>
      <c r="Q751" s="12" t="s">
        <v>8321</v>
      </c>
      <c r="R751" t="s">
        <v>8330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60"/>
        <v>77.27</v>
      </c>
      <c r="Q752" s="12" t="s">
        <v>8321</v>
      </c>
      <c r="R752" t="s">
        <v>8330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60"/>
        <v>57.34</v>
      </c>
      <c r="Q753" s="12" t="s">
        <v>8321</v>
      </c>
      <c r="R753" t="s">
        <v>8330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60"/>
        <v>53.19</v>
      </c>
      <c r="Q754" s="12" t="s">
        <v>8321</v>
      </c>
      <c r="R754" t="s">
        <v>8330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60"/>
        <v>492.31</v>
      </c>
      <c r="Q755" s="12" t="s">
        <v>8321</v>
      </c>
      <c r="R755" t="s">
        <v>8330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60"/>
        <v>42.35</v>
      </c>
      <c r="Q756" s="12" t="s">
        <v>8321</v>
      </c>
      <c r="R756" t="s">
        <v>8330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60"/>
        <v>37.47</v>
      </c>
      <c r="Q757" s="12" t="s">
        <v>8321</v>
      </c>
      <c r="R757" t="s">
        <v>8330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60"/>
        <v>37.450000000000003</v>
      </c>
      <c r="Q758" s="12" t="s">
        <v>8321</v>
      </c>
      <c r="R758" t="s">
        <v>8330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60"/>
        <v>33.06</v>
      </c>
      <c r="Q759" s="12" t="s">
        <v>8321</v>
      </c>
      <c r="R759" t="s">
        <v>8330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60"/>
        <v>134.21</v>
      </c>
      <c r="Q760" s="12" t="s">
        <v>8321</v>
      </c>
      <c r="R760" t="s">
        <v>8330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60"/>
        <v>51.47</v>
      </c>
      <c r="Q761" s="12" t="s">
        <v>8321</v>
      </c>
      <c r="R761" t="s">
        <v>8330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60"/>
        <v>0</v>
      </c>
      <c r="Q762" s="12" t="s">
        <v>8321</v>
      </c>
      <c r="R762" t="s">
        <v>8343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60"/>
        <v>39.17</v>
      </c>
      <c r="Q763" s="12" t="s">
        <v>8321</v>
      </c>
      <c r="R763" t="s">
        <v>8343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60"/>
        <v>0</v>
      </c>
      <c r="Q764" s="12" t="s">
        <v>8321</v>
      </c>
      <c r="R764" t="s">
        <v>8343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60"/>
        <v>5</v>
      </c>
      <c r="Q765" s="12" t="s">
        <v>8321</v>
      </c>
      <c r="R765" t="s">
        <v>8343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60"/>
        <v>0</v>
      </c>
      <c r="Q766" s="12" t="s">
        <v>8321</v>
      </c>
      <c r="R766" t="s">
        <v>8343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60"/>
        <v>57.3</v>
      </c>
      <c r="Q767" s="12" t="s">
        <v>8321</v>
      </c>
      <c r="R767" t="s">
        <v>8343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60"/>
        <v>0</v>
      </c>
      <c r="Q768" s="12" t="s">
        <v>8321</v>
      </c>
      <c r="R768" t="s">
        <v>8343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60"/>
        <v>59</v>
      </c>
      <c r="Q769" s="12" t="s">
        <v>8321</v>
      </c>
      <c r="R769" t="s">
        <v>8343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2" t="s">
        <v>8321</v>
      </c>
      <c r="R770" t="s">
        <v>8343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2" t="s">
        <v>8321</v>
      </c>
      <c r="R771" t="s">
        <v>8343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2" t="s">
        <v>8321</v>
      </c>
      <c r="R772" t="s">
        <v>8343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2" t="s">
        <v>8321</v>
      </c>
      <c r="R773" t="s">
        <v>8343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2" t="s">
        <v>8321</v>
      </c>
      <c r="R774" t="s">
        <v>8343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2" t="s">
        <v>8321</v>
      </c>
      <c r="R775" t="s">
        <v>8343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2" t="s">
        <v>8321</v>
      </c>
      <c r="R776" t="s">
        <v>8343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2" t="s">
        <v>8321</v>
      </c>
      <c r="R777" t="s">
        <v>8343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2" t="s">
        <v>8321</v>
      </c>
      <c r="R778" t="s">
        <v>8343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2" t="s">
        <v>8321</v>
      </c>
      <c r="R779" t="s">
        <v>8343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2" t="s">
        <v>8321</v>
      </c>
      <c r="R780" t="s">
        <v>8343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2" t="s">
        <v>8321</v>
      </c>
      <c r="R781" t="s">
        <v>8343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2" t="s">
        <v>8312</v>
      </c>
      <c r="R782" t="s">
        <v>8313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2" t="s">
        <v>8312</v>
      </c>
      <c r="R783" t="s">
        <v>8313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2" t="s">
        <v>8312</v>
      </c>
      <c r="R784" t="s">
        <v>8313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2" t="s">
        <v>8312</v>
      </c>
      <c r="R785" t="s">
        <v>8313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2" t="s">
        <v>8312</v>
      </c>
      <c r="R786" t="s">
        <v>8313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2" t="s">
        <v>8312</v>
      </c>
      <c r="R787" t="s">
        <v>8313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2" t="s">
        <v>8312</v>
      </c>
      <c r="R788" t="s">
        <v>8313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2" t="s">
        <v>8312</v>
      </c>
      <c r="R789" t="s">
        <v>8313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2" t="s">
        <v>8312</v>
      </c>
      <c r="R790" t="s">
        <v>8313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2" t="s">
        <v>8312</v>
      </c>
      <c r="R791" t="s">
        <v>8313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2" t="s">
        <v>8312</v>
      </c>
      <c r="R792" t="s">
        <v>8313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2" t="s">
        <v>8312</v>
      </c>
      <c r="R793" t="s">
        <v>8313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2" t="s">
        <v>8312</v>
      </c>
      <c r="R794" t="s">
        <v>8313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2" t="s">
        <v>8312</v>
      </c>
      <c r="R795" t="s">
        <v>8313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2" t="s">
        <v>8312</v>
      </c>
      <c r="R796" t="s">
        <v>8313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2" t="s">
        <v>8312</v>
      </c>
      <c r="R797" t="s">
        <v>8313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2" t="s">
        <v>8312</v>
      </c>
      <c r="R798" t="s">
        <v>8313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2" t="s">
        <v>8312</v>
      </c>
      <c r="R799" t="s">
        <v>8313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2" t="s">
        <v>8312</v>
      </c>
      <c r="R800" t="s">
        <v>8313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2" t="s">
        <v>8312</v>
      </c>
      <c r="R801" t="s">
        <v>8313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2" t="s">
        <v>8312</v>
      </c>
      <c r="R802" t="s">
        <v>8313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ref="P803:P866" si="65">IFERROR(ROUND(E803/L803, 2), 0)</f>
        <v>43.73</v>
      </c>
      <c r="Q803" s="12" t="s">
        <v>8312</v>
      </c>
      <c r="R803" t="s">
        <v>8313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5"/>
        <v>81.069999999999993</v>
      </c>
      <c r="Q804" s="12" t="s">
        <v>8312</v>
      </c>
      <c r="R804" t="s">
        <v>8313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5"/>
        <v>74.61</v>
      </c>
      <c r="Q805" s="12" t="s">
        <v>8312</v>
      </c>
      <c r="R805" t="s">
        <v>8313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5"/>
        <v>305.56</v>
      </c>
      <c r="Q806" s="12" t="s">
        <v>8312</v>
      </c>
      <c r="R806" t="s">
        <v>8313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5"/>
        <v>58.33</v>
      </c>
      <c r="Q807" s="12" t="s">
        <v>8312</v>
      </c>
      <c r="R807" t="s">
        <v>8313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5"/>
        <v>117.68</v>
      </c>
      <c r="Q808" s="12" t="s">
        <v>8312</v>
      </c>
      <c r="R808" t="s">
        <v>8313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5"/>
        <v>73.77</v>
      </c>
      <c r="Q809" s="12" t="s">
        <v>8312</v>
      </c>
      <c r="R809" t="s">
        <v>8313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s="12" t="s">
        <v>8312</v>
      </c>
      <c r="R810" t="s">
        <v>8313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s="12" t="s">
        <v>8312</v>
      </c>
      <c r="R811" t="s">
        <v>8313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s="12" t="s">
        <v>8312</v>
      </c>
      <c r="R812" t="s">
        <v>8313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s="12" t="s">
        <v>8312</v>
      </c>
      <c r="R813" t="s">
        <v>8313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s="12" t="s">
        <v>8312</v>
      </c>
      <c r="R814" t="s">
        <v>8313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s="12" t="s">
        <v>8312</v>
      </c>
      <c r="R815" t="s">
        <v>8313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s="12" t="s">
        <v>8312</v>
      </c>
      <c r="R816" t="s">
        <v>8313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s="12" t="s">
        <v>8312</v>
      </c>
      <c r="R817" t="s">
        <v>8313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s="12" t="s">
        <v>8312</v>
      </c>
      <c r="R818" t="s">
        <v>8313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s="12" t="s">
        <v>8312</v>
      </c>
      <c r="R819" t="s">
        <v>8313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s="12" t="s">
        <v>8312</v>
      </c>
      <c r="R820" t="s">
        <v>8313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s="12" t="s">
        <v>8312</v>
      </c>
      <c r="R821" t="s">
        <v>8313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s="12" t="s">
        <v>8312</v>
      </c>
      <c r="R822" t="s">
        <v>8313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2" t="s">
        <v>8312</v>
      </c>
      <c r="R823" t="s">
        <v>8313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2" t="s">
        <v>8312</v>
      </c>
      <c r="R824" t="s">
        <v>8313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2" t="s">
        <v>8312</v>
      </c>
      <c r="R825" t="s">
        <v>8313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2" t="s">
        <v>8312</v>
      </c>
      <c r="R826" t="s">
        <v>8313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2" t="s">
        <v>8312</v>
      </c>
      <c r="R827" t="s">
        <v>8313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2" t="s">
        <v>8312</v>
      </c>
      <c r="R828" t="s">
        <v>8313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2" t="s">
        <v>8312</v>
      </c>
      <c r="R829" t="s">
        <v>8313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2" t="s">
        <v>8312</v>
      </c>
      <c r="R830" t="s">
        <v>8313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2" t="s">
        <v>8312</v>
      </c>
      <c r="R831" t="s">
        <v>8313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2" t="s">
        <v>8312</v>
      </c>
      <c r="R832" t="s">
        <v>8313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2" t="s">
        <v>8312</v>
      </c>
      <c r="R833" t="s">
        <v>8313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2" t="s">
        <v>8312</v>
      </c>
      <c r="R834" t="s">
        <v>8313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2" t="s">
        <v>8312</v>
      </c>
      <c r="R835" t="s">
        <v>8313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2" t="s">
        <v>8312</v>
      </c>
      <c r="R836" t="s">
        <v>8313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2" t="s">
        <v>8312</v>
      </c>
      <c r="R837" t="s">
        <v>8313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2" t="s">
        <v>8312</v>
      </c>
      <c r="R838" t="s">
        <v>8313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2" t="s">
        <v>8312</v>
      </c>
      <c r="R839" t="s">
        <v>8313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2" t="s">
        <v>8312</v>
      </c>
      <c r="R840" t="s">
        <v>8313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2" t="s">
        <v>8312</v>
      </c>
      <c r="R841" t="s">
        <v>8313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2" t="s">
        <v>8312</v>
      </c>
      <c r="R842" t="s">
        <v>8334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2" t="s">
        <v>8312</v>
      </c>
      <c r="R843" t="s">
        <v>8334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2" t="s">
        <v>8312</v>
      </c>
      <c r="R844" t="s">
        <v>8334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2" t="s">
        <v>8312</v>
      </c>
      <c r="R845" t="s">
        <v>8334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2" t="s">
        <v>8312</v>
      </c>
      <c r="R846" t="s">
        <v>8334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2" t="s">
        <v>8312</v>
      </c>
      <c r="R847" t="s">
        <v>8334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2" t="s">
        <v>8312</v>
      </c>
      <c r="R848" t="s">
        <v>8334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2" t="s">
        <v>8312</v>
      </c>
      <c r="R849" t="s">
        <v>8334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2" t="s">
        <v>8312</v>
      </c>
      <c r="R850" t="s">
        <v>8334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2" t="s">
        <v>8312</v>
      </c>
      <c r="R851" t="s">
        <v>8334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2" t="s">
        <v>8312</v>
      </c>
      <c r="R852" t="s">
        <v>8334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2" t="s">
        <v>8312</v>
      </c>
      <c r="R853" t="s">
        <v>8334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2" t="s">
        <v>8312</v>
      </c>
      <c r="R854" t="s">
        <v>8334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2" t="s">
        <v>8312</v>
      </c>
      <c r="R855" t="s">
        <v>8334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2" t="s">
        <v>8312</v>
      </c>
      <c r="R856" t="s">
        <v>8334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2" t="s">
        <v>8312</v>
      </c>
      <c r="R857" t="s">
        <v>8334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2" t="s">
        <v>8312</v>
      </c>
      <c r="R858" t="s">
        <v>8334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2" t="s">
        <v>8312</v>
      </c>
      <c r="R859" t="s">
        <v>8334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2" t="s">
        <v>8312</v>
      </c>
      <c r="R860" t="s">
        <v>8334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2" t="s">
        <v>8312</v>
      </c>
      <c r="R861" t="s">
        <v>8334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2" t="s">
        <v>8312</v>
      </c>
      <c r="R862" t="s">
        <v>8344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2" t="s">
        <v>8312</v>
      </c>
      <c r="R863" t="s">
        <v>8344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2" t="s">
        <v>8312</v>
      </c>
      <c r="R864" t="s">
        <v>8344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2" t="s">
        <v>8312</v>
      </c>
      <c r="R865" t="s">
        <v>8344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2" t="s">
        <v>8312</v>
      </c>
      <c r="R866" t="s">
        <v>8344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ref="P867:P930" si="70">IFERROR(ROUND(E867/L867, 2), 0)</f>
        <v>22.5</v>
      </c>
      <c r="Q867" s="12" t="s">
        <v>8312</v>
      </c>
      <c r="R867" t="s">
        <v>8344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70"/>
        <v>58.18</v>
      </c>
      <c r="Q868" s="12" t="s">
        <v>8312</v>
      </c>
      <c r="R868" t="s">
        <v>8344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70"/>
        <v>109.18</v>
      </c>
      <c r="Q869" s="12" t="s">
        <v>8312</v>
      </c>
      <c r="R869" t="s">
        <v>8344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70"/>
        <v>50</v>
      </c>
      <c r="Q870" s="12" t="s">
        <v>8312</v>
      </c>
      <c r="R870" t="s">
        <v>8344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70"/>
        <v>346.67</v>
      </c>
      <c r="Q871" s="12" t="s">
        <v>8312</v>
      </c>
      <c r="R871" t="s">
        <v>8344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70"/>
        <v>12.4</v>
      </c>
      <c r="Q872" s="12" t="s">
        <v>8312</v>
      </c>
      <c r="R872" t="s">
        <v>8344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70"/>
        <v>27.08</v>
      </c>
      <c r="Q873" s="12" t="s">
        <v>8312</v>
      </c>
      <c r="R873" t="s">
        <v>8344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s="12" t="s">
        <v>8312</v>
      </c>
      <c r="R874" t="s">
        <v>8344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s="12" t="s">
        <v>8312</v>
      </c>
      <c r="R875" t="s">
        <v>8344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s="12" t="s">
        <v>8312</v>
      </c>
      <c r="R876" t="s">
        <v>8344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s="12" t="s">
        <v>8312</v>
      </c>
      <c r="R877" t="s">
        <v>8344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s="12" t="s">
        <v>8312</v>
      </c>
      <c r="R878" t="s">
        <v>8344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s="12" t="s">
        <v>8312</v>
      </c>
      <c r="R879" t="s">
        <v>8344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s="12" t="s">
        <v>8312</v>
      </c>
      <c r="R880" t="s">
        <v>8344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s="12" t="s">
        <v>8312</v>
      </c>
      <c r="R881" t="s">
        <v>8344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s="12" t="s">
        <v>8312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s="12" t="s">
        <v>8312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s="12" t="s">
        <v>8312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s="12" t="s">
        <v>8312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s="12" t="s">
        <v>8312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2" t="s">
        <v>8312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2" t="s">
        <v>8312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2" t="s">
        <v>8312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2" t="s">
        <v>8312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2" t="s">
        <v>8312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2" t="s">
        <v>8312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2" t="s">
        <v>8312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2" t="s">
        <v>8312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2" t="s">
        <v>8312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2" t="s">
        <v>8312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2" t="s">
        <v>8312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2" t="s">
        <v>8312</v>
      </c>
      <c r="R898" t="s">
        <v>8328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2" t="s">
        <v>8312</v>
      </c>
      <c r="R899" t="s">
        <v>8328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2" t="s">
        <v>8312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2" t="s">
        <v>8312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2" t="s">
        <v>8312</v>
      </c>
      <c r="R902" t="s">
        <v>8344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2" t="s">
        <v>8312</v>
      </c>
      <c r="R903" t="s">
        <v>8344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2" t="s">
        <v>8312</v>
      </c>
      <c r="R904" t="s">
        <v>8344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2" t="s">
        <v>8312</v>
      </c>
      <c r="R905" t="s">
        <v>8344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2" t="s">
        <v>8312</v>
      </c>
      <c r="R906" t="s">
        <v>8344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2" t="s">
        <v>8312</v>
      </c>
      <c r="R907" t="s">
        <v>8344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2" t="s">
        <v>8312</v>
      </c>
      <c r="R908" t="s">
        <v>8344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2" t="s">
        <v>8312</v>
      </c>
      <c r="R909" t="s">
        <v>8344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2" t="s">
        <v>8312</v>
      </c>
      <c r="R910" t="s">
        <v>8344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2" t="s">
        <v>8312</v>
      </c>
      <c r="R911" t="s">
        <v>8344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2" t="s">
        <v>8312</v>
      </c>
      <c r="R912" t="s">
        <v>8344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2" t="s">
        <v>8312</v>
      </c>
      <c r="R913" t="s">
        <v>8344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2" t="s">
        <v>8312</v>
      </c>
      <c r="R914" t="s">
        <v>8344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2" t="s">
        <v>8312</v>
      </c>
      <c r="R915" t="s">
        <v>8344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2" t="s">
        <v>8312</v>
      </c>
      <c r="R916" t="s">
        <v>8344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2" t="s">
        <v>8312</v>
      </c>
      <c r="R917" t="s">
        <v>8344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2" t="s">
        <v>8312</v>
      </c>
      <c r="R918" t="s">
        <v>8344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2" t="s">
        <v>8312</v>
      </c>
      <c r="R919" t="s">
        <v>8344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2" t="s">
        <v>8312</v>
      </c>
      <c r="R920" t="s">
        <v>8344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2" t="s">
        <v>8312</v>
      </c>
      <c r="R921" t="s">
        <v>8344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2" t="s">
        <v>8312</v>
      </c>
      <c r="R922" t="s">
        <v>8344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2" t="s">
        <v>8312</v>
      </c>
      <c r="R923" t="s">
        <v>8344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2" t="s">
        <v>8312</v>
      </c>
      <c r="R924" t="s">
        <v>8344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2" t="s">
        <v>8312</v>
      </c>
      <c r="R925" t="s">
        <v>8344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2" t="s">
        <v>8312</v>
      </c>
      <c r="R926" t="s">
        <v>8344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2" t="s">
        <v>8312</v>
      </c>
      <c r="R927" t="s">
        <v>8344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2" t="s">
        <v>8312</v>
      </c>
      <c r="R928" t="s">
        <v>8344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2" t="s">
        <v>8312</v>
      </c>
      <c r="R929" t="s">
        <v>8344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2" t="s">
        <v>8312</v>
      </c>
      <c r="R930" t="s">
        <v>8344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ref="P931:P994" si="75">IFERROR(ROUND(E931/L931, 2), 0)</f>
        <v>0</v>
      </c>
      <c r="Q931" s="12" t="s">
        <v>8312</v>
      </c>
      <c r="R931" t="s">
        <v>8344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s="12" t="s">
        <v>8312</v>
      </c>
      <c r="R932" t="s">
        <v>8344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s="12" t="s">
        <v>8312</v>
      </c>
      <c r="R933" t="s">
        <v>8344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s="12" t="s">
        <v>8312</v>
      </c>
      <c r="R934" t="s">
        <v>8344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s="12" t="s">
        <v>8312</v>
      </c>
      <c r="R935" t="s">
        <v>8344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s="12" t="s">
        <v>8312</v>
      </c>
      <c r="R936" t="s">
        <v>8344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s="12" t="s">
        <v>8312</v>
      </c>
      <c r="R937" t="s">
        <v>8344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s="12" t="s">
        <v>8312</v>
      </c>
      <c r="R938" t="s">
        <v>8344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2" t="s">
        <v>8312</v>
      </c>
      <c r="R939" t="s">
        <v>8344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2" t="s">
        <v>8312</v>
      </c>
      <c r="R940" t="s">
        <v>8344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2" t="s">
        <v>8312</v>
      </c>
      <c r="R941" t="s">
        <v>8344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2" t="s">
        <v>8308</v>
      </c>
      <c r="R942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2" t="s">
        <v>8308</v>
      </c>
      <c r="R94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2" t="s">
        <v>8308</v>
      </c>
      <c r="R944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2" t="s">
        <v>8308</v>
      </c>
      <c r="R945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2" t="s">
        <v>8308</v>
      </c>
      <c r="R946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2" t="s">
        <v>8308</v>
      </c>
      <c r="R947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2" t="s">
        <v>8308</v>
      </c>
      <c r="R948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s="12" t="s">
        <v>8308</v>
      </c>
      <c r="R949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2" t="s">
        <v>8308</v>
      </c>
      <c r="R950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2" t="s">
        <v>8308</v>
      </c>
      <c r="R951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2" t="s">
        <v>8308</v>
      </c>
      <c r="R952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2" t="s">
        <v>8308</v>
      </c>
      <c r="R95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2" t="s">
        <v>8308</v>
      </c>
      <c r="R954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2" t="s">
        <v>8308</v>
      </c>
      <c r="R955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2" t="s">
        <v>8308</v>
      </c>
      <c r="R956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2" t="s">
        <v>8308</v>
      </c>
      <c r="R957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2" t="s">
        <v>8308</v>
      </c>
      <c r="R958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2" t="s">
        <v>8308</v>
      </c>
      <c r="R959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2" t="s">
        <v>8308</v>
      </c>
      <c r="R960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2" t="s">
        <v>8308</v>
      </c>
      <c r="R961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2" t="s">
        <v>8308</v>
      </c>
      <c r="R962" t="s">
        <v>8314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2" t="s">
        <v>8308</v>
      </c>
      <c r="R963" t="s">
        <v>8314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2" t="s">
        <v>8308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2" t="s">
        <v>8308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2" t="s">
        <v>8308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2" t="s">
        <v>8308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2" t="s">
        <v>8308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2" t="s">
        <v>8308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2" t="s">
        <v>8308</v>
      </c>
      <c r="R970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2" t="s">
        <v>8308</v>
      </c>
      <c r="R971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2" t="s">
        <v>8308</v>
      </c>
      <c r="R972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2" t="s">
        <v>8308</v>
      </c>
      <c r="R97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2" t="s">
        <v>8308</v>
      </c>
      <c r="R974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2" t="s">
        <v>8308</v>
      </c>
      <c r="R975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2" t="s">
        <v>8308</v>
      </c>
      <c r="R976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2" t="s">
        <v>8308</v>
      </c>
      <c r="R977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2" t="s">
        <v>8308</v>
      </c>
      <c r="R978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2" t="s">
        <v>8308</v>
      </c>
      <c r="R979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2" t="s">
        <v>8308</v>
      </c>
      <c r="R980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2" t="s">
        <v>8308</v>
      </c>
      <c r="R981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2" t="s">
        <v>8308</v>
      </c>
      <c r="R982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2" t="s">
        <v>8308</v>
      </c>
      <c r="R98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2" t="s">
        <v>8308</v>
      </c>
      <c r="R984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2" t="s">
        <v>8308</v>
      </c>
      <c r="R985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2" t="s">
        <v>8308</v>
      </c>
      <c r="R986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2" t="s">
        <v>8308</v>
      </c>
      <c r="R987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2" t="s">
        <v>8308</v>
      </c>
      <c r="R988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2" t="s">
        <v>8308</v>
      </c>
      <c r="R989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2" t="s">
        <v>8308</v>
      </c>
      <c r="R990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2" t="s">
        <v>8308</v>
      </c>
      <c r="R991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2" t="s">
        <v>8308</v>
      </c>
      <c r="R992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2" t="s">
        <v>8308</v>
      </c>
      <c r="R99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2" t="s">
        <v>8308</v>
      </c>
      <c r="R994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ref="P995:P1058" si="80">IFERROR(ROUND(E995/L995, 2), 0)</f>
        <v>89.6</v>
      </c>
      <c r="Q995" s="12" t="s">
        <v>8308</v>
      </c>
      <c r="R995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80"/>
        <v>424.45</v>
      </c>
      <c r="Q996" s="12" t="s">
        <v>8308</v>
      </c>
      <c r="R996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80"/>
        <v>80.67</v>
      </c>
      <c r="Q997" s="12" t="s">
        <v>8308</v>
      </c>
      <c r="R997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80"/>
        <v>13</v>
      </c>
      <c r="Q998" s="12" t="s">
        <v>8308</v>
      </c>
      <c r="R998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80"/>
        <v>8.1300000000000008</v>
      </c>
      <c r="Q999" s="12" t="s">
        <v>8308</v>
      </c>
      <c r="R999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80"/>
        <v>153.43</v>
      </c>
      <c r="Q1000" s="12" t="s">
        <v>8308</v>
      </c>
      <c r="R1000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80"/>
        <v>292.08</v>
      </c>
      <c r="Q1001" s="12" t="s">
        <v>8308</v>
      </c>
      <c r="R1001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s="12" t="s">
        <v>8308</v>
      </c>
      <c r="R1002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s="12" t="s">
        <v>8308</v>
      </c>
      <c r="R100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s="12" t="s">
        <v>8308</v>
      </c>
      <c r="R1004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s="12" t="s">
        <v>8308</v>
      </c>
      <c r="R1005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s="12" t="s">
        <v>8308</v>
      </c>
      <c r="R1006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s="12" t="s">
        <v>8308</v>
      </c>
      <c r="R1007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s="12" t="s">
        <v>8308</v>
      </c>
      <c r="R1008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s="12" t="s">
        <v>8308</v>
      </c>
      <c r="R1009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s="12" t="s">
        <v>8308</v>
      </c>
      <c r="R1010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s="12" t="s">
        <v>8308</v>
      </c>
      <c r="R1011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s="12" t="s">
        <v>8308</v>
      </c>
      <c r="R1012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s="12" t="s">
        <v>8308</v>
      </c>
      <c r="R10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s="12" t="s">
        <v>8308</v>
      </c>
      <c r="R1014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2" t="s">
        <v>8308</v>
      </c>
      <c r="R1015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2" t="s">
        <v>8308</v>
      </c>
      <c r="R1016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2" t="s">
        <v>8308</v>
      </c>
      <c r="R1017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2" t="s">
        <v>8308</v>
      </c>
      <c r="R1018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2" t="s">
        <v>8308</v>
      </c>
      <c r="R1019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2" t="s">
        <v>8308</v>
      </c>
      <c r="R1020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2" t="s">
        <v>8308</v>
      </c>
      <c r="R1021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2" t="s">
        <v>8312</v>
      </c>
      <c r="R1022" t="s">
        <v>8325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2" t="s">
        <v>8312</v>
      </c>
      <c r="R1023" t="s">
        <v>8325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2" t="s">
        <v>8312</v>
      </c>
      <c r="R1024" t="s">
        <v>8325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2" t="s">
        <v>8312</v>
      </c>
      <c r="R1025" t="s">
        <v>8325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2" t="s">
        <v>8312</v>
      </c>
      <c r="R1026" t="s">
        <v>8325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2" t="s">
        <v>8312</v>
      </c>
      <c r="R1027" t="s">
        <v>8325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2" t="s">
        <v>8312</v>
      </c>
      <c r="R1028" t="s">
        <v>8325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2" t="s">
        <v>8312</v>
      </c>
      <c r="R1029" t="s">
        <v>8325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2" t="s">
        <v>8312</v>
      </c>
      <c r="R1030" t="s">
        <v>8325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2" t="s">
        <v>8312</v>
      </c>
      <c r="R1031" t="s">
        <v>8325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2" t="s">
        <v>8312</v>
      </c>
      <c r="R1032" t="s">
        <v>8325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2" t="s">
        <v>8312</v>
      </c>
      <c r="R1033" t="s">
        <v>8325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2" t="s">
        <v>8312</v>
      </c>
      <c r="R1034" t="s">
        <v>8325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2" t="s">
        <v>8312</v>
      </c>
      <c r="R1035" t="s">
        <v>8325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2" t="s">
        <v>8312</v>
      </c>
      <c r="R1036" t="s">
        <v>8325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2" t="s">
        <v>8312</v>
      </c>
      <c r="R1037" t="s">
        <v>8325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2" t="s">
        <v>8312</v>
      </c>
      <c r="R1038" t="s">
        <v>8325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2" t="s">
        <v>8312</v>
      </c>
      <c r="R1039" t="s">
        <v>8325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2" t="s">
        <v>8312</v>
      </c>
      <c r="R1040" t="s">
        <v>8325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2" t="s">
        <v>8312</v>
      </c>
      <c r="R1041" t="s">
        <v>8325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2" t="s">
        <v>8339</v>
      </c>
      <c r="R1042" t="s">
        <v>8340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2" t="s">
        <v>8339</v>
      </c>
      <c r="R1043" t="s">
        <v>8340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2" t="s">
        <v>8339</v>
      </c>
      <c r="R1044" t="s">
        <v>8340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2" t="s">
        <v>8339</v>
      </c>
      <c r="R1045" t="s">
        <v>8340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2" t="s">
        <v>8339</v>
      </c>
      <c r="R1046" t="s">
        <v>8340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2" t="s">
        <v>8339</v>
      </c>
      <c r="R1047" t="s">
        <v>8340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2" t="s">
        <v>8339</v>
      </c>
      <c r="R1048" t="s">
        <v>8340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2" t="s">
        <v>8339</v>
      </c>
      <c r="R1049" t="s">
        <v>8340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2" t="s">
        <v>8339</v>
      </c>
      <c r="R1050" t="s">
        <v>8340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2" t="s">
        <v>8339</v>
      </c>
      <c r="R1051" t="s">
        <v>8340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2" t="s">
        <v>8339</v>
      </c>
      <c r="R1052" t="s">
        <v>8340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2" t="s">
        <v>8339</v>
      </c>
      <c r="R1053" t="s">
        <v>8340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2" t="s">
        <v>8339</v>
      </c>
      <c r="R1054" t="s">
        <v>8340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2" t="s">
        <v>8339</v>
      </c>
      <c r="R1055" t="s">
        <v>8340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2" t="s">
        <v>8339</v>
      </c>
      <c r="R1056" t="s">
        <v>8340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2" t="s">
        <v>8339</v>
      </c>
      <c r="R1057" t="s">
        <v>8340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2" t="s">
        <v>8339</v>
      </c>
      <c r="R1058" t="s">
        <v>8340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ref="P1059:P1122" si="85">IFERROR(ROUND(E1059/L1059, 2), 0)</f>
        <v>0</v>
      </c>
      <c r="Q1059" s="12" t="s">
        <v>8339</v>
      </c>
      <c r="R1059" t="s">
        <v>8340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5"/>
        <v>0</v>
      </c>
      <c r="Q1060" s="12" t="s">
        <v>8339</v>
      </c>
      <c r="R1060" t="s">
        <v>8340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5"/>
        <v>0</v>
      </c>
      <c r="Q1061" s="12" t="s">
        <v>8339</v>
      </c>
      <c r="R1061" t="s">
        <v>8340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5"/>
        <v>50</v>
      </c>
      <c r="Q1062" s="12" t="s">
        <v>8339</v>
      </c>
      <c r="R1062" t="s">
        <v>8340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5"/>
        <v>0</v>
      </c>
      <c r="Q1063" s="12" t="s">
        <v>8339</v>
      </c>
      <c r="R1063" t="s">
        <v>8340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5"/>
        <v>47.5</v>
      </c>
      <c r="Q1064" s="12" t="s">
        <v>8339</v>
      </c>
      <c r="R1064" t="s">
        <v>8340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5"/>
        <v>0</v>
      </c>
      <c r="Q1065" s="12" t="s">
        <v>8339</v>
      </c>
      <c r="R1065" t="s">
        <v>8340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s="12" t="s">
        <v>8310</v>
      </c>
      <c r="R1066" t="s">
        <v>8346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s="12" t="s">
        <v>8310</v>
      </c>
      <c r="R1067" t="s">
        <v>8346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s="12" t="s">
        <v>8310</v>
      </c>
      <c r="R1068" t="s">
        <v>8346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s="12" t="s">
        <v>8310</v>
      </c>
      <c r="R1069" t="s">
        <v>8346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s="12" t="s">
        <v>8310</v>
      </c>
      <c r="R1070" t="s">
        <v>8346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s="12" t="s">
        <v>8310</v>
      </c>
      <c r="R1071" t="s">
        <v>8346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s="12" t="s">
        <v>8310</v>
      </c>
      <c r="R1072" t="s">
        <v>8346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s="12" t="s">
        <v>8310</v>
      </c>
      <c r="R1073" t="s">
        <v>8346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s="12" t="s">
        <v>8310</v>
      </c>
      <c r="R1074" t="s">
        <v>8346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s="12" t="s">
        <v>8310</v>
      </c>
      <c r="R1075" t="s">
        <v>8346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s="12" t="s">
        <v>8310</v>
      </c>
      <c r="R1076" t="s">
        <v>8346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s="12" t="s">
        <v>8310</v>
      </c>
      <c r="R1077" t="s">
        <v>8346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s="12" t="s">
        <v>8310</v>
      </c>
      <c r="R1078" t="s">
        <v>8346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2" t="s">
        <v>8310</v>
      </c>
      <c r="R1079" t="s">
        <v>8346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2" t="s">
        <v>8310</v>
      </c>
      <c r="R1080" t="s">
        <v>8346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2" t="s">
        <v>8310</v>
      </c>
      <c r="R1081" t="s">
        <v>8346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2" t="s">
        <v>8310</v>
      </c>
      <c r="R1082" t="s">
        <v>8346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2" t="s">
        <v>8310</v>
      </c>
      <c r="R1083" t="s">
        <v>8346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2" t="s">
        <v>8310</v>
      </c>
      <c r="R1084" t="s">
        <v>8346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2" t="s">
        <v>8310</v>
      </c>
      <c r="R1085" t="s">
        <v>8346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2" t="s">
        <v>8310</v>
      </c>
      <c r="R1086" t="s">
        <v>8346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2" t="s">
        <v>8310</v>
      </c>
      <c r="R1087" t="s">
        <v>8346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2" t="s">
        <v>8310</v>
      </c>
      <c r="R1088" t="s">
        <v>8346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2" t="s">
        <v>8310</v>
      </c>
      <c r="R1089" t="s">
        <v>8346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2" t="s">
        <v>8310</v>
      </c>
      <c r="R1090" t="s">
        <v>8346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2" t="s">
        <v>8310</v>
      </c>
      <c r="R1091" t="s">
        <v>8346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2" t="s">
        <v>8310</v>
      </c>
      <c r="R1092" t="s">
        <v>8346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2" t="s">
        <v>8310</v>
      </c>
      <c r="R1093" t="s">
        <v>8346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2" t="s">
        <v>8310</v>
      </c>
      <c r="R1094" t="s">
        <v>8346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2" t="s">
        <v>8310</v>
      </c>
      <c r="R1095" t="s">
        <v>8346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2" t="s">
        <v>8310</v>
      </c>
      <c r="R1096" t="s">
        <v>8346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2" t="s">
        <v>8310</v>
      </c>
      <c r="R1097" t="s">
        <v>8346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2" t="s">
        <v>8310</v>
      </c>
      <c r="R1098" t="s">
        <v>8346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2" t="s">
        <v>8310</v>
      </c>
      <c r="R1099" t="s">
        <v>8346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2" t="s">
        <v>8310</v>
      </c>
      <c r="R1100" t="s">
        <v>8346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2" t="s">
        <v>8310</v>
      </c>
      <c r="R1101" t="s">
        <v>8346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2" t="s">
        <v>8310</v>
      </c>
      <c r="R1102" t="s">
        <v>8346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2" t="s">
        <v>8310</v>
      </c>
      <c r="R1103" t="s">
        <v>8346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2" t="s">
        <v>8310</v>
      </c>
      <c r="R1104" t="s">
        <v>8346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2" t="s">
        <v>8310</v>
      </c>
      <c r="R1105" t="s">
        <v>8346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2" t="s">
        <v>8310</v>
      </c>
      <c r="R1106" t="s">
        <v>8346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2" t="s">
        <v>8310</v>
      </c>
      <c r="R1107" t="s">
        <v>8346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2" t="s">
        <v>8310</v>
      </c>
      <c r="R1108" t="s">
        <v>8346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2" t="s">
        <v>8310</v>
      </c>
      <c r="R1109" t="s">
        <v>8346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2" t="s">
        <v>8310</v>
      </c>
      <c r="R1110" t="s">
        <v>8346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2" t="s">
        <v>8310</v>
      </c>
      <c r="R1111" t="s">
        <v>8346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2" t="s">
        <v>8310</v>
      </c>
      <c r="R1112" t="s">
        <v>8346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2" t="s">
        <v>8310</v>
      </c>
      <c r="R1113" t="s">
        <v>8346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2" t="s">
        <v>8310</v>
      </c>
      <c r="R1114" t="s">
        <v>8346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2" t="s">
        <v>8310</v>
      </c>
      <c r="R1115" t="s">
        <v>8346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2" t="s">
        <v>8310</v>
      </c>
      <c r="R1116" t="s">
        <v>8346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2" t="s">
        <v>8310</v>
      </c>
      <c r="R1117" t="s">
        <v>8346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2" t="s">
        <v>8310</v>
      </c>
      <c r="R1118" t="s">
        <v>8346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2" t="s">
        <v>8310</v>
      </c>
      <c r="R1119" t="s">
        <v>8346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2" t="s">
        <v>8310</v>
      </c>
      <c r="R1120" t="s">
        <v>8346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2" t="s">
        <v>8310</v>
      </c>
      <c r="R1121" t="s">
        <v>8346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2" t="s">
        <v>8310</v>
      </c>
      <c r="R1122" t="s">
        <v>8346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ref="P1123:P1186" si="90">IFERROR(ROUND(E1123/L1123, 2), 0)</f>
        <v>5.8</v>
      </c>
      <c r="Q1123" s="12" t="s">
        <v>8310</v>
      </c>
      <c r="R1123" t="s">
        <v>8346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90"/>
        <v>0</v>
      </c>
      <c r="Q1124" s="12" t="s">
        <v>8310</v>
      </c>
      <c r="R1124" t="s">
        <v>8346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90"/>
        <v>3.67</v>
      </c>
      <c r="Q1125" s="12" t="s">
        <v>8310</v>
      </c>
      <c r="R1125" t="s">
        <v>8346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90"/>
        <v>60.71</v>
      </c>
      <c r="Q1126" s="12" t="s">
        <v>8310</v>
      </c>
      <c r="R1126" t="s">
        <v>8342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90"/>
        <v>0</v>
      </c>
      <c r="Q1127" s="12" t="s">
        <v>8310</v>
      </c>
      <c r="R1127" t="s">
        <v>8342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90"/>
        <v>5</v>
      </c>
      <c r="Q1128" s="12" t="s">
        <v>8310</v>
      </c>
      <c r="R1128" t="s">
        <v>8342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90"/>
        <v>25.43</v>
      </c>
      <c r="Q1129" s="12" t="s">
        <v>8310</v>
      </c>
      <c r="R1129" t="s">
        <v>8342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s="12" t="s">
        <v>8310</v>
      </c>
      <c r="R1130" t="s">
        <v>8342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s="12" t="s">
        <v>8310</v>
      </c>
      <c r="R1131" t="s">
        <v>8342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s="12" t="s">
        <v>8310</v>
      </c>
      <c r="R1132" t="s">
        <v>8342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s="12" t="s">
        <v>8310</v>
      </c>
      <c r="R1133" t="s">
        <v>8342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s="12" t="s">
        <v>8310</v>
      </c>
      <c r="R1134" t="s">
        <v>8342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s="12" t="s">
        <v>8310</v>
      </c>
      <c r="R1135" t="s">
        <v>8342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s="12" t="s">
        <v>8310</v>
      </c>
      <c r="R1136" t="s">
        <v>8342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s="12" t="s">
        <v>8310</v>
      </c>
      <c r="R1137" t="s">
        <v>8342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s="12" t="s">
        <v>8310</v>
      </c>
      <c r="R1138" t="s">
        <v>8342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s="12" t="s">
        <v>8310</v>
      </c>
      <c r="R1139" t="s">
        <v>8342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s="12" t="s">
        <v>8310</v>
      </c>
      <c r="R1140" t="s">
        <v>8342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s="12" t="s">
        <v>8310</v>
      </c>
      <c r="R1141" t="s">
        <v>8342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s="12" t="s">
        <v>8310</v>
      </c>
      <c r="R1142" t="s">
        <v>8342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2" t="s">
        <v>8310</v>
      </c>
      <c r="R1143" t="s">
        <v>8342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2" t="s">
        <v>8310</v>
      </c>
      <c r="R1144" t="s">
        <v>8342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2" t="s">
        <v>8310</v>
      </c>
      <c r="R1145" t="s">
        <v>8342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2" t="s">
        <v>8326</v>
      </c>
      <c r="R1146" t="s">
        <v>8354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2" t="s">
        <v>8326</v>
      </c>
      <c r="R1147" t="s">
        <v>8354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2" t="s">
        <v>8326</v>
      </c>
      <c r="R1148" t="s">
        <v>8354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2" t="s">
        <v>8326</v>
      </c>
      <c r="R1149" t="s">
        <v>8354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2" t="s">
        <v>8326</v>
      </c>
      <c r="R1150" t="s">
        <v>8354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2" t="s">
        <v>8326</v>
      </c>
      <c r="R1151" t="s">
        <v>8354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2" t="s">
        <v>8326</v>
      </c>
      <c r="R1152" t="s">
        <v>8354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2" t="s">
        <v>8326</v>
      </c>
      <c r="R1153" t="s">
        <v>8354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2" t="s">
        <v>8326</v>
      </c>
      <c r="R1154" t="s">
        <v>8354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2" t="s">
        <v>8326</v>
      </c>
      <c r="R1155" t="s">
        <v>8354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2" t="s">
        <v>8326</v>
      </c>
      <c r="R1156" t="s">
        <v>8354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2" t="s">
        <v>8326</v>
      </c>
      <c r="R1157" t="s">
        <v>8354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2" t="s">
        <v>8326</v>
      </c>
      <c r="R1158" t="s">
        <v>8354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2" t="s">
        <v>8326</v>
      </c>
      <c r="R1159" t="s">
        <v>8354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2" t="s">
        <v>8326</v>
      </c>
      <c r="R1160" t="s">
        <v>8354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2" t="s">
        <v>8326</v>
      </c>
      <c r="R1161" t="s">
        <v>8354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2" t="s">
        <v>8326</v>
      </c>
      <c r="R1162" t="s">
        <v>8354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2" t="s">
        <v>8326</v>
      </c>
      <c r="R1163" t="s">
        <v>8354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2" t="s">
        <v>8326</v>
      </c>
      <c r="R1164" t="s">
        <v>8354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2" t="s">
        <v>8326</v>
      </c>
      <c r="R1165" t="s">
        <v>8354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2" t="s">
        <v>8326</v>
      </c>
      <c r="R1166" t="s">
        <v>8354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2" t="s">
        <v>8326</v>
      </c>
      <c r="R1167" t="s">
        <v>8354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2" t="s">
        <v>8326</v>
      </c>
      <c r="R1168" t="s">
        <v>8354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2" t="s">
        <v>8326</v>
      </c>
      <c r="R1169" t="s">
        <v>8354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2" t="s">
        <v>8326</v>
      </c>
      <c r="R1170" t="s">
        <v>8354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2" t="s">
        <v>8326</v>
      </c>
      <c r="R1171" t="s">
        <v>8354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2" t="s">
        <v>8326</v>
      </c>
      <c r="R1172" t="s">
        <v>8354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2" t="s">
        <v>8326</v>
      </c>
      <c r="R1173" t="s">
        <v>8354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2" t="s">
        <v>8326</v>
      </c>
      <c r="R1174" t="s">
        <v>8354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2" t="s">
        <v>8326</v>
      </c>
      <c r="R1175" t="s">
        <v>8354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2" t="s">
        <v>8326</v>
      </c>
      <c r="R1176" t="s">
        <v>8354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2" t="s">
        <v>8326</v>
      </c>
      <c r="R1177" t="s">
        <v>8354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2" t="s">
        <v>8326</v>
      </c>
      <c r="R1178" t="s">
        <v>8354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2" t="s">
        <v>8326</v>
      </c>
      <c r="R1179" t="s">
        <v>8354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2" t="s">
        <v>8326</v>
      </c>
      <c r="R1180" t="s">
        <v>8354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2" t="s">
        <v>8326</v>
      </c>
      <c r="R1181" t="s">
        <v>8354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2" t="s">
        <v>8326</v>
      </c>
      <c r="R1182" t="s">
        <v>8354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2" t="s">
        <v>8326</v>
      </c>
      <c r="R1183" t="s">
        <v>8354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2" t="s">
        <v>8326</v>
      </c>
      <c r="R1184" t="s">
        <v>8354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2" t="s">
        <v>8326</v>
      </c>
      <c r="R1185" t="s">
        <v>8354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2" t="s">
        <v>8323</v>
      </c>
      <c r="R1186" t="s">
        <v>8324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ref="P1187:P1250" si="95">IFERROR(ROUND(E1187/L1187, 2), 0)</f>
        <v>118.74</v>
      </c>
      <c r="Q1187" s="12" t="s">
        <v>8323</v>
      </c>
      <c r="R1187" t="s">
        <v>8324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5"/>
        <v>65.08</v>
      </c>
      <c r="Q1188" s="12" t="s">
        <v>8323</v>
      </c>
      <c r="R1188" t="s">
        <v>8324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5"/>
        <v>130.16</v>
      </c>
      <c r="Q1189" s="12" t="s">
        <v>8323</v>
      </c>
      <c r="R1189" t="s">
        <v>8324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5"/>
        <v>37.78</v>
      </c>
      <c r="Q1190" s="12" t="s">
        <v>8323</v>
      </c>
      <c r="R1190" t="s">
        <v>8324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5"/>
        <v>112.79</v>
      </c>
      <c r="Q1191" s="12" t="s">
        <v>8323</v>
      </c>
      <c r="R1191" t="s">
        <v>8324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5"/>
        <v>51.92</v>
      </c>
      <c r="Q1192" s="12" t="s">
        <v>8323</v>
      </c>
      <c r="R1192" t="s">
        <v>8324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5"/>
        <v>89.24</v>
      </c>
      <c r="Q1193" s="12" t="s">
        <v>8323</v>
      </c>
      <c r="R1193" t="s">
        <v>8324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s="12" t="s">
        <v>8323</v>
      </c>
      <c r="R1194" t="s">
        <v>8324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s="12" t="s">
        <v>8323</v>
      </c>
      <c r="R1195" t="s">
        <v>8324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s="12" t="s">
        <v>8323</v>
      </c>
      <c r="R1196" t="s">
        <v>8324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s="12" t="s">
        <v>8323</v>
      </c>
      <c r="R1197" t="s">
        <v>8324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s="12" t="s">
        <v>8323</v>
      </c>
      <c r="R1198" t="s">
        <v>8324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s="12" t="s">
        <v>8323</v>
      </c>
      <c r="R1199" t="s">
        <v>8324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s="12" t="s">
        <v>8323</v>
      </c>
      <c r="R1200" t="s">
        <v>8324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s="12" t="s">
        <v>8323</v>
      </c>
      <c r="R1201" t="s">
        <v>8324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s="12" t="s">
        <v>8323</v>
      </c>
      <c r="R1202" t="s">
        <v>8324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s="12" t="s">
        <v>8323</v>
      </c>
      <c r="R1203" t="s">
        <v>8324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s="12" t="s">
        <v>8323</v>
      </c>
      <c r="R1204" t="s">
        <v>8324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s="12" t="s">
        <v>8323</v>
      </c>
      <c r="R1205" t="s">
        <v>8324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s="12" t="s">
        <v>8323</v>
      </c>
      <c r="R1206" t="s">
        <v>8324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2" t="s">
        <v>8323</v>
      </c>
      <c r="R1207" t="s">
        <v>8324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2" t="s">
        <v>8323</v>
      </c>
      <c r="R1208" t="s">
        <v>8324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2" t="s">
        <v>8323</v>
      </c>
      <c r="R1209" t="s">
        <v>8324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2" t="s">
        <v>8323</v>
      </c>
      <c r="R1210" t="s">
        <v>8324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2" t="s">
        <v>8323</v>
      </c>
      <c r="R1211" t="s">
        <v>8324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2" t="s">
        <v>8323</v>
      </c>
      <c r="R1212" t="s">
        <v>8324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2" t="s">
        <v>8323</v>
      </c>
      <c r="R1213" t="s">
        <v>8324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2" t="s">
        <v>8323</v>
      </c>
      <c r="R1214" t="s">
        <v>8324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2" t="s">
        <v>8323</v>
      </c>
      <c r="R1215" t="s">
        <v>8324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2" t="s">
        <v>8323</v>
      </c>
      <c r="R1216" t="s">
        <v>8324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2" t="s">
        <v>8323</v>
      </c>
      <c r="R1217" t="s">
        <v>8324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2" t="s">
        <v>8323</v>
      </c>
      <c r="R1218" t="s">
        <v>8324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2" t="s">
        <v>8323</v>
      </c>
      <c r="R1219" t="s">
        <v>8324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2" t="s">
        <v>8323</v>
      </c>
      <c r="R1220" t="s">
        <v>8324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2" t="s">
        <v>8323</v>
      </c>
      <c r="R1221" t="s">
        <v>8324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2" t="s">
        <v>8323</v>
      </c>
      <c r="R1222" t="s">
        <v>8324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2" t="s">
        <v>8323</v>
      </c>
      <c r="R1223" t="s">
        <v>8324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2" t="s">
        <v>8323</v>
      </c>
      <c r="R1224" t="s">
        <v>8324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2" t="s">
        <v>8323</v>
      </c>
      <c r="R1225" t="s">
        <v>8324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2" t="s">
        <v>8312</v>
      </c>
      <c r="R1226" t="s">
        <v>8350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2" t="s">
        <v>8312</v>
      </c>
      <c r="R1227" t="s">
        <v>8350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2" t="s">
        <v>8312</v>
      </c>
      <c r="R1228" t="s">
        <v>8350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2" t="s">
        <v>8312</v>
      </c>
      <c r="R1229" t="s">
        <v>8350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2" t="s">
        <v>8312</v>
      </c>
      <c r="R1230" t="s">
        <v>8350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2" t="s">
        <v>8312</v>
      </c>
      <c r="R1231" t="s">
        <v>8350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2" t="s">
        <v>8312</v>
      </c>
      <c r="R1232" t="s">
        <v>8350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2" t="s">
        <v>8312</v>
      </c>
      <c r="R1233" t="s">
        <v>8350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2" t="s">
        <v>8312</v>
      </c>
      <c r="R1234" t="s">
        <v>8350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2" t="s">
        <v>8312</v>
      </c>
      <c r="R1235" t="s">
        <v>8350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2" t="s">
        <v>8312</v>
      </c>
      <c r="R1236" t="s">
        <v>8350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2" t="s">
        <v>8312</v>
      </c>
      <c r="R1237" t="s">
        <v>8350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2" t="s">
        <v>8312</v>
      </c>
      <c r="R1238" t="s">
        <v>8350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2" t="s">
        <v>8312</v>
      </c>
      <c r="R1239" t="s">
        <v>8350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2" t="s">
        <v>8312</v>
      </c>
      <c r="R1240" t="s">
        <v>8350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2" t="s">
        <v>8312</v>
      </c>
      <c r="R1241" t="s">
        <v>8350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2" t="s">
        <v>8312</v>
      </c>
      <c r="R1242" t="s">
        <v>8350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2" t="s">
        <v>8312</v>
      </c>
      <c r="R1243" t="s">
        <v>8350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2" t="s">
        <v>8312</v>
      </c>
      <c r="R1244" t="s">
        <v>8350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2" t="s">
        <v>8312</v>
      </c>
      <c r="R1245" t="s">
        <v>8350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2" t="s">
        <v>8312</v>
      </c>
      <c r="R1246" t="s">
        <v>8313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2" t="s">
        <v>8312</v>
      </c>
      <c r="R1247" t="s">
        <v>8313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2" t="s">
        <v>8312</v>
      </c>
      <c r="R1248" t="s">
        <v>8313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2" t="s">
        <v>8312</v>
      </c>
      <c r="R1249" t="s">
        <v>8313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2" t="s">
        <v>8312</v>
      </c>
      <c r="R1250" t="s">
        <v>8313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ref="P1251:P1314" si="100">IFERROR(ROUND(E1251/L1251, 2), 0)</f>
        <v>64.47</v>
      </c>
      <c r="Q1251" s="12" t="s">
        <v>8312</v>
      </c>
      <c r="R1251" t="s">
        <v>8313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100"/>
        <v>118.2</v>
      </c>
      <c r="Q1252" s="12" t="s">
        <v>8312</v>
      </c>
      <c r="R1252" t="s">
        <v>8313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100"/>
        <v>82.54</v>
      </c>
      <c r="Q1253" s="12" t="s">
        <v>8312</v>
      </c>
      <c r="R1253" t="s">
        <v>8313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100"/>
        <v>34.17</v>
      </c>
      <c r="Q1254" s="12" t="s">
        <v>8312</v>
      </c>
      <c r="R1254" t="s">
        <v>8313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100"/>
        <v>42.73</v>
      </c>
      <c r="Q1255" s="12" t="s">
        <v>8312</v>
      </c>
      <c r="R1255" t="s">
        <v>8313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100"/>
        <v>94.49</v>
      </c>
      <c r="Q1256" s="12" t="s">
        <v>8312</v>
      </c>
      <c r="R1256" t="s">
        <v>8313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100"/>
        <v>55.7</v>
      </c>
      <c r="Q1257" s="12" t="s">
        <v>8312</v>
      </c>
      <c r="R1257" t="s">
        <v>8313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s="12" t="s">
        <v>8312</v>
      </c>
      <c r="R1258" t="s">
        <v>8313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s="12" t="s">
        <v>8312</v>
      </c>
      <c r="R1259" t="s">
        <v>8313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s="12" t="s">
        <v>8312</v>
      </c>
      <c r="R1260" t="s">
        <v>8313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s="12" t="s">
        <v>8312</v>
      </c>
      <c r="R1261" t="s">
        <v>8313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s="12" t="s">
        <v>8312</v>
      </c>
      <c r="R1262" t="s">
        <v>8313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s="12" t="s">
        <v>8312</v>
      </c>
      <c r="R1263" t="s">
        <v>8313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s="12" t="s">
        <v>8312</v>
      </c>
      <c r="R1264" t="s">
        <v>8313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s="12" t="s">
        <v>8312</v>
      </c>
      <c r="R1265" t="s">
        <v>8313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s="12" t="s">
        <v>8312</v>
      </c>
      <c r="R1266" t="s">
        <v>8313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s="12" t="s">
        <v>8312</v>
      </c>
      <c r="R1267" t="s">
        <v>8313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s="12" t="s">
        <v>8312</v>
      </c>
      <c r="R1268" t="s">
        <v>8313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s="12" t="s">
        <v>8312</v>
      </c>
      <c r="R1269" t="s">
        <v>8313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s="12" t="s">
        <v>8312</v>
      </c>
      <c r="R1270" t="s">
        <v>8313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2" t="s">
        <v>8312</v>
      </c>
      <c r="R1271" t="s">
        <v>8313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2" t="s">
        <v>8312</v>
      </c>
      <c r="R1272" t="s">
        <v>8313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2" t="s">
        <v>8312</v>
      </c>
      <c r="R1273" t="s">
        <v>8313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2" t="s">
        <v>8312</v>
      </c>
      <c r="R1274" t="s">
        <v>8313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2" t="s">
        <v>8312</v>
      </c>
      <c r="R1275" t="s">
        <v>8313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2" t="s">
        <v>8312</v>
      </c>
      <c r="R1276" t="s">
        <v>8313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2" t="s">
        <v>8312</v>
      </c>
      <c r="R1277" t="s">
        <v>8313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2" t="s">
        <v>8312</v>
      </c>
      <c r="R1278" t="s">
        <v>8313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2" t="s">
        <v>8312</v>
      </c>
      <c r="R1279" t="s">
        <v>8313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2" t="s">
        <v>8312</v>
      </c>
      <c r="R1280" t="s">
        <v>8313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2" t="s">
        <v>8312</v>
      </c>
      <c r="R1281" t="s">
        <v>8313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2" t="s">
        <v>8312</v>
      </c>
      <c r="R1282" t="s">
        <v>8313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2" t="s">
        <v>8312</v>
      </c>
      <c r="R1283" t="s">
        <v>8313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2" t="s">
        <v>8312</v>
      </c>
      <c r="R1284" t="s">
        <v>8313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2" t="s">
        <v>8312</v>
      </c>
      <c r="R1285" t="s">
        <v>8313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2" t="s">
        <v>8315</v>
      </c>
      <c r="R1286" t="s">
        <v>8331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2" t="s">
        <v>8315</v>
      </c>
      <c r="R1287" t="s">
        <v>8331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2" t="s">
        <v>8315</v>
      </c>
      <c r="R1288" t="s">
        <v>8331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2" t="s">
        <v>8315</v>
      </c>
      <c r="R1289" t="s">
        <v>8331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2" t="s">
        <v>8315</v>
      </c>
      <c r="R1290" t="s">
        <v>8331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2" t="s">
        <v>8315</v>
      </c>
      <c r="R1291" t="s">
        <v>8331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2" t="s">
        <v>8315</v>
      </c>
      <c r="R1292" t="s">
        <v>8331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2" t="s">
        <v>8315</v>
      </c>
      <c r="R1293" t="s">
        <v>8331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2" t="s">
        <v>8315</v>
      </c>
      <c r="R1294" t="s">
        <v>8331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2" t="s">
        <v>8315</v>
      </c>
      <c r="R1295" t="s">
        <v>8331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2" t="s">
        <v>8315</v>
      </c>
      <c r="R1296" t="s">
        <v>8331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2" t="s">
        <v>8315</v>
      </c>
      <c r="R1297" t="s">
        <v>8331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2" t="s">
        <v>8315</v>
      </c>
      <c r="R1298" t="s">
        <v>8331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2" t="s">
        <v>8315</v>
      </c>
      <c r="R1299" t="s">
        <v>8331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2" t="s">
        <v>8315</v>
      </c>
      <c r="R1300" t="s">
        <v>8331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2" t="s">
        <v>8315</v>
      </c>
      <c r="R1301" t="s">
        <v>8331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2" t="s">
        <v>8315</v>
      </c>
      <c r="R1302" t="s">
        <v>8331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2" t="s">
        <v>8315</v>
      </c>
      <c r="R1303" t="s">
        <v>8331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2" t="s">
        <v>8315</v>
      </c>
      <c r="R1304" t="s">
        <v>8331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2" t="s">
        <v>8315</v>
      </c>
      <c r="R1305" t="s">
        <v>8331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2" t="s">
        <v>8308</v>
      </c>
      <c r="R1306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2" t="s">
        <v>8308</v>
      </c>
      <c r="R1307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2" t="s">
        <v>8308</v>
      </c>
      <c r="R1308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2" t="s">
        <v>8308</v>
      </c>
      <c r="R1309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2" t="s">
        <v>8308</v>
      </c>
      <c r="R1310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2" t="s">
        <v>8308</v>
      </c>
      <c r="R1311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2" t="s">
        <v>8308</v>
      </c>
      <c r="R1312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2" t="s">
        <v>8308</v>
      </c>
      <c r="R13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2" t="s">
        <v>8308</v>
      </c>
      <c r="R1314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ref="P1315:P1378" si="105">IFERROR(ROUND(E1315/L1315, 2), 0)</f>
        <v>102.02</v>
      </c>
      <c r="Q1315" s="12" t="s">
        <v>8308</v>
      </c>
      <c r="R1315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5"/>
        <v>184.36</v>
      </c>
      <c r="Q1316" s="12" t="s">
        <v>8308</v>
      </c>
      <c r="R1316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5"/>
        <v>162.91999999999999</v>
      </c>
      <c r="Q1317" s="12" t="s">
        <v>8308</v>
      </c>
      <c r="R1317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5"/>
        <v>1</v>
      </c>
      <c r="Q1318" s="12" t="s">
        <v>8308</v>
      </c>
      <c r="R1318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5"/>
        <v>603.53</v>
      </c>
      <c r="Q1319" s="12" t="s">
        <v>8308</v>
      </c>
      <c r="R1319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5"/>
        <v>45.41</v>
      </c>
      <c r="Q1320" s="12" t="s">
        <v>8308</v>
      </c>
      <c r="R1320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5"/>
        <v>97.33</v>
      </c>
      <c r="Q1321" s="12" t="s">
        <v>8308</v>
      </c>
      <c r="R1321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s="12" t="s">
        <v>8308</v>
      </c>
      <c r="R1322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s="12" t="s">
        <v>8308</v>
      </c>
      <c r="R132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s="12" t="s">
        <v>8308</v>
      </c>
      <c r="R1324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s="12" t="s">
        <v>8308</v>
      </c>
      <c r="R1325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s="12" t="s">
        <v>8308</v>
      </c>
      <c r="R1326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s="12" t="s">
        <v>8308</v>
      </c>
      <c r="R1327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s="12" t="s">
        <v>8308</v>
      </c>
      <c r="R1328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s="12" t="s">
        <v>8308</v>
      </c>
      <c r="R1329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s="12" t="s">
        <v>8308</v>
      </c>
      <c r="R1330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s="12" t="s">
        <v>8308</v>
      </c>
      <c r="R1331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s="12" t="s">
        <v>8308</v>
      </c>
      <c r="R1332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s="12" t="s">
        <v>8308</v>
      </c>
      <c r="R133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s="12" t="s">
        <v>8308</v>
      </c>
      <c r="R1334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2" t="s">
        <v>8308</v>
      </c>
      <c r="R1335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2" t="s">
        <v>8308</v>
      </c>
      <c r="R1336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2" t="s">
        <v>8308</v>
      </c>
      <c r="R1337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2" t="s">
        <v>8308</v>
      </c>
      <c r="R1338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2" t="s">
        <v>8308</v>
      </c>
      <c r="R1339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2" t="s">
        <v>8308</v>
      </c>
      <c r="R1340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2" t="s">
        <v>8308</v>
      </c>
      <c r="R1341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2" t="s">
        <v>8308</v>
      </c>
      <c r="R1342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2" t="s">
        <v>8308</v>
      </c>
      <c r="R134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2" t="s">
        <v>8308</v>
      </c>
      <c r="R1344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2" t="s">
        <v>8308</v>
      </c>
      <c r="R1345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2" t="s">
        <v>8321</v>
      </c>
      <c r="R1346" t="s">
        <v>8330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2" t="s">
        <v>8321</v>
      </c>
      <c r="R1347" t="s">
        <v>8330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2" t="s">
        <v>8321</v>
      </c>
      <c r="R1348" t="s">
        <v>8330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2" t="s">
        <v>8321</v>
      </c>
      <c r="R1349" t="s">
        <v>8330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2" t="s">
        <v>8321</v>
      </c>
      <c r="R1350" t="s">
        <v>8330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2" t="s">
        <v>8321</v>
      </c>
      <c r="R1351" t="s">
        <v>8330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2" t="s">
        <v>8321</v>
      </c>
      <c r="R1352" t="s">
        <v>8330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2" t="s">
        <v>8321</v>
      </c>
      <c r="R1353" t="s">
        <v>8330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2" t="s">
        <v>8321</v>
      </c>
      <c r="R1354" t="s">
        <v>8330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2" t="s">
        <v>8321</v>
      </c>
      <c r="R1355" t="s">
        <v>8330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2" t="s">
        <v>8321</v>
      </c>
      <c r="R1356" t="s">
        <v>8330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2" t="s">
        <v>8321</v>
      </c>
      <c r="R1357" t="s">
        <v>8330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2" t="s">
        <v>8321</v>
      </c>
      <c r="R1358" t="s">
        <v>8330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2" t="s">
        <v>8321</v>
      </c>
      <c r="R1359" t="s">
        <v>8330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2" t="s">
        <v>8321</v>
      </c>
      <c r="R1360" t="s">
        <v>8330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2" t="s">
        <v>8321</v>
      </c>
      <c r="R1361" t="s">
        <v>8330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2" t="s">
        <v>8321</v>
      </c>
      <c r="R1362" t="s">
        <v>8330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2" t="s">
        <v>8321</v>
      </c>
      <c r="R1363" t="s">
        <v>8330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2" t="s">
        <v>8321</v>
      </c>
      <c r="R1364" t="s">
        <v>8330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2" t="s">
        <v>8321</v>
      </c>
      <c r="R1365" t="s">
        <v>8330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2" t="s">
        <v>8312</v>
      </c>
      <c r="R1366" t="s">
        <v>8313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2" t="s">
        <v>8312</v>
      </c>
      <c r="R1367" t="s">
        <v>8313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2" t="s">
        <v>8312</v>
      </c>
      <c r="R1368" t="s">
        <v>8313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2" t="s">
        <v>8312</v>
      </c>
      <c r="R1369" t="s">
        <v>8313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2" t="s">
        <v>8312</v>
      </c>
      <c r="R1370" t="s">
        <v>8313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2" t="s">
        <v>8312</v>
      </c>
      <c r="R1371" t="s">
        <v>8313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2" t="s">
        <v>8312</v>
      </c>
      <c r="R1372" t="s">
        <v>8313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2" t="s">
        <v>8312</v>
      </c>
      <c r="R1373" t="s">
        <v>8313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2" t="s">
        <v>8312</v>
      </c>
      <c r="R1374" t="s">
        <v>8313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2" t="s">
        <v>8312</v>
      </c>
      <c r="R1375" t="s">
        <v>8313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2" t="s">
        <v>8312</v>
      </c>
      <c r="R1376" t="s">
        <v>8313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2" t="s">
        <v>8312</v>
      </c>
      <c r="R1377" t="s">
        <v>8313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2" t="s">
        <v>8312</v>
      </c>
      <c r="R1378" t="s">
        <v>8313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ref="P1379:P1442" si="110">IFERROR(ROUND(E1379/L1379, 2), 0)</f>
        <v>48.71</v>
      </c>
      <c r="Q1379" s="12" t="s">
        <v>8312</v>
      </c>
      <c r="R1379" t="s">
        <v>8313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10"/>
        <v>30.58</v>
      </c>
      <c r="Q1380" s="12" t="s">
        <v>8312</v>
      </c>
      <c r="R1380" t="s">
        <v>8313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10"/>
        <v>73.91</v>
      </c>
      <c r="Q1381" s="12" t="s">
        <v>8312</v>
      </c>
      <c r="R1381" t="s">
        <v>8313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10"/>
        <v>21.2</v>
      </c>
      <c r="Q1382" s="12" t="s">
        <v>8312</v>
      </c>
      <c r="R1382" t="s">
        <v>8313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10"/>
        <v>73.36</v>
      </c>
      <c r="Q1383" s="12" t="s">
        <v>8312</v>
      </c>
      <c r="R1383" t="s">
        <v>8313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10"/>
        <v>56.41</v>
      </c>
      <c r="Q1384" s="12" t="s">
        <v>8312</v>
      </c>
      <c r="R1384" t="s">
        <v>8313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10"/>
        <v>50.25</v>
      </c>
      <c r="Q1385" s="12" t="s">
        <v>8312</v>
      </c>
      <c r="R1385" t="s">
        <v>8313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s="12" t="s">
        <v>8312</v>
      </c>
      <c r="R1386" t="s">
        <v>8313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s="12" t="s">
        <v>8312</v>
      </c>
      <c r="R1387" t="s">
        <v>8313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s="12" t="s">
        <v>8312</v>
      </c>
      <c r="R1388" t="s">
        <v>8313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s="12" t="s">
        <v>8312</v>
      </c>
      <c r="R1389" t="s">
        <v>8313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s="12" t="s">
        <v>8312</v>
      </c>
      <c r="R1390" t="s">
        <v>8313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s="12" t="s">
        <v>8312</v>
      </c>
      <c r="R1391" t="s">
        <v>8313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s="12" t="s">
        <v>8312</v>
      </c>
      <c r="R1392" t="s">
        <v>8313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s="12" t="s">
        <v>8312</v>
      </c>
      <c r="R1393" t="s">
        <v>8313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s="12" t="s">
        <v>8312</v>
      </c>
      <c r="R1394" t="s">
        <v>8313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s="12" t="s">
        <v>8312</v>
      </c>
      <c r="R1395" t="s">
        <v>8313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s="12" t="s">
        <v>8312</v>
      </c>
      <c r="R1396" t="s">
        <v>8313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s="12" t="s">
        <v>8312</v>
      </c>
      <c r="R1397" t="s">
        <v>8313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s="12" t="s">
        <v>8312</v>
      </c>
      <c r="R1398" t="s">
        <v>8313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2" t="s">
        <v>8312</v>
      </c>
      <c r="R1399" t="s">
        <v>8313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2" t="s">
        <v>8312</v>
      </c>
      <c r="R1400" t="s">
        <v>8313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2" t="s">
        <v>8312</v>
      </c>
      <c r="R1401" t="s">
        <v>8313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2" t="s">
        <v>8312</v>
      </c>
      <c r="R1402" t="s">
        <v>8313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2" t="s">
        <v>8312</v>
      </c>
      <c r="R1403" t="s">
        <v>8313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2" t="s">
        <v>8312</v>
      </c>
      <c r="R1404" t="s">
        <v>8313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2" t="s">
        <v>8312</v>
      </c>
      <c r="R1405" t="s">
        <v>8313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2" t="s">
        <v>8321</v>
      </c>
      <c r="R1406" t="s">
        <v>8356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2" t="s">
        <v>8321</v>
      </c>
      <c r="R1407" t="s">
        <v>8356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2" t="s">
        <v>8321</v>
      </c>
      <c r="R1408" t="s">
        <v>8356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2" t="s">
        <v>8321</v>
      </c>
      <c r="R1409" t="s">
        <v>8356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2" t="s">
        <v>8321</v>
      </c>
      <c r="R1410" t="s">
        <v>8356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2" t="s">
        <v>8321</v>
      </c>
      <c r="R1411" t="s">
        <v>8356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2" t="s">
        <v>8321</v>
      </c>
      <c r="R1412" t="s">
        <v>8356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2" t="s">
        <v>8321</v>
      </c>
      <c r="R1413" t="s">
        <v>8356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2" t="s">
        <v>8321</v>
      </c>
      <c r="R1414" t="s">
        <v>8356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2" t="s">
        <v>8321</v>
      </c>
      <c r="R1415" t="s">
        <v>8356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2" t="s">
        <v>8321</v>
      </c>
      <c r="R1416" t="s">
        <v>8356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2" t="s">
        <v>8321</v>
      </c>
      <c r="R1417" t="s">
        <v>8356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2" t="s">
        <v>8321</v>
      </c>
      <c r="R1418" t="s">
        <v>8356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2" t="s">
        <v>8321</v>
      </c>
      <c r="R1419" t="s">
        <v>8356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2" t="s">
        <v>8321</v>
      </c>
      <c r="R1420" t="s">
        <v>8356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2" t="s">
        <v>8321</v>
      </c>
      <c r="R1421" t="s">
        <v>8356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2" t="s">
        <v>8321</v>
      </c>
      <c r="R1422" t="s">
        <v>8356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2" t="s">
        <v>8321</v>
      </c>
      <c r="R1423" t="s">
        <v>8356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2" t="s">
        <v>8321</v>
      </c>
      <c r="R1424" t="s">
        <v>8356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2" t="s">
        <v>8321</v>
      </c>
      <c r="R1425" t="s">
        <v>8356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2" t="s">
        <v>8321</v>
      </c>
      <c r="R1426" t="s">
        <v>8356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2" t="s">
        <v>8321</v>
      </c>
      <c r="R1427" t="s">
        <v>8356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2" t="s">
        <v>8321</v>
      </c>
      <c r="R1428" t="s">
        <v>8356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2" t="s">
        <v>8321</v>
      </c>
      <c r="R1429" t="s">
        <v>8356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2" t="s">
        <v>8321</v>
      </c>
      <c r="R1430" t="s">
        <v>8356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2" t="s">
        <v>8321</v>
      </c>
      <c r="R1431" t="s">
        <v>8356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2" t="s">
        <v>8321</v>
      </c>
      <c r="R1432" t="s">
        <v>8356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2" t="s">
        <v>8321</v>
      </c>
      <c r="R1433" t="s">
        <v>8356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2" t="s">
        <v>8321</v>
      </c>
      <c r="R1434" t="s">
        <v>8356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2" t="s">
        <v>8321</v>
      </c>
      <c r="R1435" t="s">
        <v>8356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2" t="s">
        <v>8321</v>
      </c>
      <c r="R1436" t="s">
        <v>8356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2" t="s">
        <v>8321</v>
      </c>
      <c r="R1437" t="s">
        <v>8356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2" t="s">
        <v>8321</v>
      </c>
      <c r="R1438" t="s">
        <v>8356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2" t="s">
        <v>8321</v>
      </c>
      <c r="R1439" t="s">
        <v>8356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2" t="s">
        <v>8321</v>
      </c>
      <c r="R1440" t="s">
        <v>8356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2" t="s">
        <v>8321</v>
      </c>
      <c r="R1441" t="s">
        <v>8356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2" t="s">
        <v>8321</v>
      </c>
      <c r="R1442" t="s">
        <v>8356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ref="P1443:P1506" si="115">IFERROR(ROUND(E1443/L1443, 2), 0)</f>
        <v>673.33</v>
      </c>
      <c r="Q1443" s="12" t="s">
        <v>8321</v>
      </c>
      <c r="R1443" t="s">
        <v>8356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s="12" t="s">
        <v>8321</v>
      </c>
      <c r="R1444" t="s">
        <v>8356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s="12" t="s">
        <v>8321</v>
      </c>
      <c r="R1445" t="s">
        <v>8356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s="12" t="s">
        <v>8321</v>
      </c>
      <c r="R1446" t="s">
        <v>8356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s="12" t="s">
        <v>8321</v>
      </c>
      <c r="R1447" t="s">
        <v>8356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s="12" t="s">
        <v>8321</v>
      </c>
      <c r="R1448" t="s">
        <v>8356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s="12" t="s">
        <v>8321</v>
      </c>
      <c r="R1449" t="s">
        <v>8356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2" t="s">
        <v>8321</v>
      </c>
      <c r="R1450" t="s">
        <v>8356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2" t="s">
        <v>8321</v>
      </c>
      <c r="R1451" t="s">
        <v>8356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2" t="s">
        <v>8321</v>
      </c>
      <c r="R1452" t="s">
        <v>8356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2" t="s">
        <v>8321</v>
      </c>
      <c r="R1453" t="s">
        <v>8356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2" t="s">
        <v>8321</v>
      </c>
      <c r="R1454" t="s">
        <v>8356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2" t="s">
        <v>8321</v>
      </c>
      <c r="R1455" t="s">
        <v>8356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2" t="s">
        <v>8321</v>
      </c>
      <c r="R1456" t="s">
        <v>8356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2" t="s">
        <v>8321</v>
      </c>
      <c r="R1457" t="s">
        <v>8356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2" t="s">
        <v>8321</v>
      </c>
      <c r="R1458" t="s">
        <v>8356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2" t="s">
        <v>8321</v>
      </c>
      <c r="R1459" t="s">
        <v>8356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2" t="s">
        <v>8321</v>
      </c>
      <c r="R1460" t="s">
        <v>8356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2" t="s">
        <v>8321</v>
      </c>
      <c r="R1461" t="s">
        <v>8356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2" t="s">
        <v>8321</v>
      </c>
      <c r="R1462" t="s">
        <v>8356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2" t="s">
        <v>8321</v>
      </c>
      <c r="R1463" t="s">
        <v>8322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2" t="s">
        <v>8321</v>
      </c>
      <c r="R1464" t="s">
        <v>8322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2" t="s">
        <v>8321</v>
      </c>
      <c r="R1465" t="s">
        <v>8322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2" t="s">
        <v>8321</v>
      </c>
      <c r="R1466" t="s">
        <v>8322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2" t="s">
        <v>8321</v>
      </c>
      <c r="R1467" t="s">
        <v>8322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2" t="s">
        <v>8321</v>
      </c>
      <c r="R1468" t="s">
        <v>8322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2" t="s">
        <v>8321</v>
      </c>
      <c r="R1469" t="s">
        <v>8322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2" t="s">
        <v>8321</v>
      </c>
      <c r="R1470" t="s">
        <v>8322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2" t="s">
        <v>8321</v>
      </c>
      <c r="R1471" t="s">
        <v>8322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2" t="s">
        <v>8321</v>
      </c>
      <c r="R1472" t="s">
        <v>8322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2" t="s">
        <v>8321</v>
      </c>
      <c r="R1473" t="s">
        <v>8322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2" t="s">
        <v>8321</v>
      </c>
      <c r="R1474" t="s">
        <v>8322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2" t="s">
        <v>8321</v>
      </c>
      <c r="R1475" t="s">
        <v>8322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2" t="s">
        <v>8321</v>
      </c>
      <c r="R1476" t="s">
        <v>8322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2" t="s">
        <v>8321</v>
      </c>
      <c r="R1477" t="s">
        <v>8322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2" t="s">
        <v>8321</v>
      </c>
      <c r="R1478" t="s">
        <v>8322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2" t="s">
        <v>8321</v>
      </c>
      <c r="R1479" t="s">
        <v>8322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2" t="s">
        <v>8321</v>
      </c>
      <c r="R1480" t="s">
        <v>8322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2" t="s">
        <v>8321</v>
      </c>
      <c r="R1481" t="s">
        <v>8322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2" t="s">
        <v>8321</v>
      </c>
      <c r="R1482" t="s">
        <v>8322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2" t="s">
        <v>8321</v>
      </c>
      <c r="R1483" t="s">
        <v>8343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2" t="s">
        <v>8321</v>
      </c>
      <c r="R1484" t="s">
        <v>8343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2" t="s">
        <v>8321</v>
      </c>
      <c r="R1485" t="s">
        <v>8343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2" t="s">
        <v>8321</v>
      </c>
      <c r="R1486" t="s">
        <v>8343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2" t="s">
        <v>8321</v>
      </c>
      <c r="R1487" t="s">
        <v>8343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2" t="s">
        <v>8321</v>
      </c>
      <c r="R1488" t="s">
        <v>8343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2" t="s">
        <v>8321</v>
      </c>
      <c r="R1489" t="s">
        <v>8343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2" t="s">
        <v>8321</v>
      </c>
      <c r="R1490" t="s">
        <v>8343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2" t="s">
        <v>8321</v>
      </c>
      <c r="R1491" t="s">
        <v>8343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2" t="s">
        <v>8321</v>
      </c>
      <c r="R1492" t="s">
        <v>8343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2" t="s">
        <v>8321</v>
      </c>
      <c r="R1493" t="s">
        <v>8343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2" t="s">
        <v>8321</v>
      </c>
      <c r="R1494" t="s">
        <v>8343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2" t="s">
        <v>8321</v>
      </c>
      <c r="R1495" t="s">
        <v>8343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2" t="s">
        <v>8321</v>
      </c>
      <c r="R1496" t="s">
        <v>8343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2" t="s">
        <v>8321</v>
      </c>
      <c r="R1497" t="s">
        <v>8343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2" t="s">
        <v>8321</v>
      </c>
      <c r="R1498" t="s">
        <v>8343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2" t="s">
        <v>8321</v>
      </c>
      <c r="R1499" t="s">
        <v>8343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2" t="s">
        <v>8321</v>
      </c>
      <c r="R1500" t="s">
        <v>8343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2" t="s">
        <v>8321</v>
      </c>
      <c r="R1501" t="s">
        <v>8343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2" t="s">
        <v>8321</v>
      </c>
      <c r="R1502" t="s">
        <v>8343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2" t="s">
        <v>8323</v>
      </c>
      <c r="R1503" t="s">
        <v>8324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2" t="s">
        <v>8323</v>
      </c>
      <c r="R1504" t="s">
        <v>8324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2" t="s">
        <v>8323</v>
      </c>
      <c r="R1505" t="s">
        <v>8324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2" t="s">
        <v>8323</v>
      </c>
      <c r="R1506" t="s">
        <v>8324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ref="P1507:P1570" si="120">IFERROR(ROUND(E1507/L1507, 2), 0)</f>
        <v>48.04</v>
      </c>
      <c r="Q1507" s="12" t="s">
        <v>8323</v>
      </c>
      <c r="R1507" t="s">
        <v>8324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20"/>
        <v>38.86</v>
      </c>
      <c r="Q1508" s="12" t="s">
        <v>8323</v>
      </c>
      <c r="R1508" t="s">
        <v>8324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20"/>
        <v>78.180000000000007</v>
      </c>
      <c r="Q1509" s="12" t="s">
        <v>8323</v>
      </c>
      <c r="R1509" t="s">
        <v>8324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20"/>
        <v>97.11</v>
      </c>
      <c r="Q1510" s="12" t="s">
        <v>8323</v>
      </c>
      <c r="R1510" t="s">
        <v>8324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20"/>
        <v>110.39</v>
      </c>
      <c r="Q1511" s="12" t="s">
        <v>8323</v>
      </c>
      <c r="R1511" t="s">
        <v>8324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20"/>
        <v>39.92</v>
      </c>
      <c r="Q1512" s="12" t="s">
        <v>8323</v>
      </c>
      <c r="R1512" t="s">
        <v>8324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20"/>
        <v>75.98</v>
      </c>
      <c r="Q1513" s="12" t="s">
        <v>8323</v>
      </c>
      <c r="R1513" t="s">
        <v>8324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s="12" t="s">
        <v>8323</v>
      </c>
      <c r="R1514" t="s">
        <v>8324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s="12" t="s">
        <v>8323</v>
      </c>
      <c r="R1515" t="s">
        <v>8324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s="12" t="s">
        <v>8323</v>
      </c>
      <c r="R1516" t="s">
        <v>8324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s="12" t="s">
        <v>8323</v>
      </c>
      <c r="R1517" t="s">
        <v>8324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s="12" t="s">
        <v>8323</v>
      </c>
      <c r="R1518" t="s">
        <v>8324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s="12" t="s">
        <v>8323</v>
      </c>
      <c r="R1519" t="s">
        <v>8324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s="12" t="s">
        <v>8323</v>
      </c>
      <c r="R1520" t="s">
        <v>8324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s="12" t="s">
        <v>8323</v>
      </c>
      <c r="R1521" t="s">
        <v>8324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s="12" t="s">
        <v>8323</v>
      </c>
      <c r="R1522" t="s">
        <v>8324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s="12" t="s">
        <v>8323</v>
      </c>
      <c r="R1523" t="s">
        <v>8324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s="12" t="s">
        <v>8323</v>
      </c>
      <c r="R1524" t="s">
        <v>8324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s="12" t="s">
        <v>8323</v>
      </c>
      <c r="R1525" t="s">
        <v>8324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s="12" t="s">
        <v>8323</v>
      </c>
      <c r="R1526" t="s">
        <v>8324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2" t="s">
        <v>8323</v>
      </c>
      <c r="R1527" t="s">
        <v>8324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2" t="s">
        <v>8323</v>
      </c>
      <c r="R1528" t="s">
        <v>8324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2" t="s">
        <v>8323</v>
      </c>
      <c r="R1529" t="s">
        <v>8324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2" t="s">
        <v>8323</v>
      </c>
      <c r="R1530" t="s">
        <v>8324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2" t="s">
        <v>8323</v>
      </c>
      <c r="R1531" t="s">
        <v>8324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2" t="s">
        <v>8323</v>
      </c>
      <c r="R1532" t="s">
        <v>8324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2" t="s">
        <v>8323</v>
      </c>
      <c r="R1533" t="s">
        <v>8324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2" t="s">
        <v>8323</v>
      </c>
      <c r="R1534" t="s">
        <v>8324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2" t="s">
        <v>8323</v>
      </c>
      <c r="R1535" t="s">
        <v>8324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2" t="s">
        <v>8323</v>
      </c>
      <c r="R1536" t="s">
        <v>8324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2" t="s">
        <v>8323</v>
      </c>
      <c r="R1537" t="s">
        <v>8324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2" t="s">
        <v>8323</v>
      </c>
      <c r="R1538" t="s">
        <v>8324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2" t="s">
        <v>8323</v>
      </c>
      <c r="R1539" t="s">
        <v>8324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2" t="s">
        <v>8323</v>
      </c>
      <c r="R1540" t="s">
        <v>8324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2" t="s">
        <v>8323</v>
      </c>
      <c r="R1541" t="s">
        <v>8324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2" t="s">
        <v>8323</v>
      </c>
      <c r="R1542" t="s">
        <v>8324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2" t="s">
        <v>8323</v>
      </c>
      <c r="R1543" t="s">
        <v>8351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2" t="s">
        <v>8323</v>
      </c>
      <c r="R1544" t="s">
        <v>8351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2" t="s">
        <v>8323</v>
      </c>
      <c r="R1545" t="s">
        <v>8351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2" t="s">
        <v>8323</v>
      </c>
      <c r="R1546" t="s">
        <v>8351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2" t="s">
        <v>8323</v>
      </c>
      <c r="R1547" t="s">
        <v>8351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2" t="s">
        <v>8323</v>
      </c>
      <c r="R1548" t="s">
        <v>8351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2" t="s">
        <v>8323</v>
      </c>
      <c r="R1549" t="s">
        <v>8351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2" t="s">
        <v>8323</v>
      </c>
      <c r="R1550" t="s">
        <v>8351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2" t="s">
        <v>8323</v>
      </c>
      <c r="R1551" t="s">
        <v>8351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2" t="s">
        <v>8323</v>
      </c>
      <c r="R1552" t="s">
        <v>8351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2" t="s">
        <v>8323</v>
      </c>
      <c r="R1553" t="s">
        <v>8351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2" t="s">
        <v>8323</v>
      </c>
      <c r="R1554" t="s">
        <v>8351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2" t="s">
        <v>8323</v>
      </c>
      <c r="R1555" t="s">
        <v>8351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2" t="s">
        <v>8323</v>
      </c>
      <c r="R1556" t="s">
        <v>8351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2" t="s">
        <v>8323</v>
      </c>
      <c r="R1557" t="s">
        <v>8351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2" t="s">
        <v>8323</v>
      </c>
      <c r="R1558" t="s">
        <v>8351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2" t="s">
        <v>8323</v>
      </c>
      <c r="R1559" t="s">
        <v>8351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2" t="s">
        <v>8323</v>
      </c>
      <c r="R1560" t="s">
        <v>8351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2" t="s">
        <v>8323</v>
      </c>
      <c r="R1561" t="s">
        <v>8351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2" t="s">
        <v>8323</v>
      </c>
      <c r="R1562" t="s">
        <v>8351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2" t="s">
        <v>8321</v>
      </c>
      <c r="R1563" t="s">
        <v>8353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2" t="s">
        <v>8321</v>
      </c>
      <c r="R1564" t="s">
        <v>8353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2" t="s">
        <v>8321</v>
      </c>
      <c r="R1565" t="s">
        <v>8353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2" t="s">
        <v>8321</v>
      </c>
      <c r="R1566" t="s">
        <v>8353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2" t="s">
        <v>8321</v>
      </c>
      <c r="R1567" t="s">
        <v>8353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2" t="s">
        <v>8321</v>
      </c>
      <c r="R1568" t="s">
        <v>8353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2" t="s">
        <v>8321</v>
      </c>
      <c r="R1569" t="s">
        <v>8353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2" t="s">
        <v>8321</v>
      </c>
      <c r="R1570" t="s">
        <v>8353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ref="P1571:P1634" si="125">IFERROR(ROUND(E1571/L1571, 2), 0)</f>
        <v>0</v>
      </c>
      <c r="Q1571" s="12" t="s">
        <v>8321</v>
      </c>
      <c r="R1571" t="s">
        <v>8353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5"/>
        <v>47.77</v>
      </c>
      <c r="Q1572" s="12" t="s">
        <v>8321</v>
      </c>
      <c r="R1572" t="s">
        <v>8353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5"/>
        <v>20</v>
      </c>
      <c r="Q1573" s="12" t="s">
        <v>8321</v>
      </c>
      <c r="R1573" t="s">
        <v>8353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5"/>
        <v>41.67</v>
      </c>
      <c r="Q1574" s="12" t="s">
        <v>8321</v>
      </c>
      <c r="R1574" t="s">
        <v>8353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5"/>
        <v>74.33</v>
      </c>
      <c r="Q1575" s="12" t="s">
        <v>8321</v>
      </c>
      <c r="R1575" t="s">
        <v>8353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5"/>
        <v>84.33</v>
      </c>
      <c r="Q1576" s="12" t="s">
        <v>8321</v>
      </c>
      <c r="R1576" t="s">
        <v>8353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5"/>
        <v>65.459999999999994</v>
      </c>
      <c r="Q1577" s="12" t="s">
        <v>8321</v>
      </c>
      <c r="R1577" t="s">
        <v>8353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s="12" t="s">
        <v>8321</v>
      </c>
      <c r="R1578" t="s">
        <v>8353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s="12" t="s">
        <v>8321</v>
      </c>
      <c r="R1579" t="s">
        <v>8353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s="12" t="s">
        <v>8321</v>
      </c>
      <c r="R1580" t="s">
        <v>8353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s="12" t="s">
        <v>8321</v>
      </c>
      <c r="R1581" t="s">
        <v>8353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s="12" t="s">
        <v>8321</v>
      </c>
      <c r="R1582" t="s">
        <v>8353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s="12" t="s">
        <v>8323</v>
      </c>
      <c r="R1583" t="s">
        <v>8341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s="12" t="s">
        <v>8323</v>
      </c>
      <c r="R1584" t="s">
        <v>8341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s="12" t="s">
        <v>8323</v>
      </c>
      <c r="R1585" t="s">
        <v>8341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s="12" t="s">
        <v>8323</v>
      </c>
      <c r="R1586" t="s">
        <v>8341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s="12" t="s">
        <v>8323</v>
      </c>
      <c r="R1587" t="s">
        <v>8341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s="12" t="s">
        <v>8323</v>
      </c>
      <c r="R1588" t="s">
        <v>8341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s="12" t="s">
        <v>8323</v>
      </c>
      <c r="R1589" t="s">
        <v>8341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s="12" t="s">
        <v>8323</v>
      </c>
      <c r="R1590" t="s">
        <v>8341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2" t="s">
        <v>8323</v>
      </c>
      <c r="R1591" t="s">
        <v>8341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2" t="s">
        <v>8323</v>
      </c>
      <c r="R1592" t="s">
        <v>8341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2" t="s">
        <v>8323</v>
      </c>
      <c r="R1593" t="s">
        <v>8341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2" t="s">
        <v>8323</v>
      </c>
      <c r="R1594" t="s">
        <v>8341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2" t="s">
        <v>8323</v>
      </c>
      <c r="R1595" t="s">
        <v>8341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2" t="s">
        <v>8323</v>
      </c>
      <c r="R1596" t="s">
        <v>8341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2" t="s">
        <v>8323</v>
      </c>
      <c r="R1597" t="s">
        <v>8341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2" t="s">
        <v>8323</v>
      </c>
      <c r="R1598" t="s">
        <v>8341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2" t="s">
        <v>8323</v>
      </c>
      <c r="R1599" t="s">
        <v>8341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2" t="s">
        <v>8323</v>
      </c>
      <c r="R1600" t="s">
        <v>8341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2" t="s">
        <v>8323</v>
      </c>
      <c r="R1601" t="s">
        <v>8341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2" t="s">
        <v>8323</v>
      </c>
      <c r="R1602" t="s">
        <v>8341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2" t="s">
        <v>8312</v>
      </c>
      <c r="R1603" t="s">
        <v>8313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2" t="s">
        <v>8312</v>
      </c>
      <c r="R1604" t="s">
        <v>8313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2" t="s">
        <v>8312</v>
      </c>
      <c r="R1605" t="s">
        <v>8313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2" t="s">
        <v>8312</v>
      </c>
      <c r="R1606" t="s">
        <v>8313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2" t="s">
        <v>8312</v>
      </c>
      <c r="R1607" t="s">
        <v>8313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2" t="s">
        <v>8312</v>
      </c>
      <c r="R1608" t="s">
        <v>8313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2" t="s">
        <v>8312</v>
      </c>
      <c r="R1609" t="s">
        <v>8313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2" t="s">
        <v>8312</v>
      </c>
      <c r="R1610" t="s">
        <v>8313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2" t="s">
        <v>8312</v>
      </c>
      <c r="R1611" t="s">
        <v>8313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2" t="s">
        <v>8312</v>
      </c>
      <c r="R1612" t="s">
        <v>8313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2" t="s">
        <v>8312</v>
      </c>
      <c r="R1613" t="s">
        <v>8313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2" t="s">
        <v>8312</v>
      </c>
      <c r="R1614" t="s">
        <v>8313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2" t="s">
        <v>8312</v>
      </c>
      <c r="R1615" t="s">
        <v>8313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2" t="s">
        <v>8312</v>
      </c>
      <c r="R1616" t="s">
        <v>8313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2" t="s">
        <v>8312</v>
      </c>
      <c r="R1617" t="s">
        <v>8313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2" t="s">
        <v>8312</v>
      </c>
      <c r="R1618" t="s">
        <v>8313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2" t="s">
        <v>8312</v>
      </c>
      <c r="R1619" t="s">
        <v>8313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2" t="s">
        <v>8312</v>
      </c>
      <c r="R1620" t="s">
        <v>8313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2" t="s">
        <v>8312</v>
      </c>
      <c r="R1621" t="s">
        <v>8313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2" t="s">
        <v>8312</v>
      </c>
      <c r="R1622" t="s">
        <v>8313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2" t="s">
        <v>8312</v>
      </c>
      <c r="R1623" t="s">
        <v>8313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2" t="s">
        <v>8312</v>
      </c>
      <c r="R1624" t="s">
        <v>8313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2" t="s">
        <v>8312</v>
      </c>
      <c r="R1625" t="s">
        <v>8313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2" t="s">
        <v>8312</v>
      </c>
      <c r="R1626" t="s">
        <v>8313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2" t="s">
        <v>8312</v>
      </c>
      <c r="R1627" t="s">
        <v>8313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2" t="s">
        <v>8312</v>
      </c>
      <c r="R1628" t="s">
        <v>8313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2" t="s">
        <v>8312</v>
      </c>
      <c r="R1629" t="s">
        <v>8313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2" t="s">
        <v>8312</v>
      </c>
      <c r="R1630" t="s">
        <v>8313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2" t="s">
        <v>8312</v>
      </c>
      <c r="R1631" t="s">
        <v>8313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2" t="s">
        <v>8312</v>
      </c>
      <c r="R1632" t="s">
        <v>8313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2" t="s">
        <v>8312</v>
      </c>
      <c r="R1633" t="s">
        <v>8313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2" t="s">
        <v>8312</v>
      </c>
      <c r="R1634" t="s">
        <v>8313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ref="P1635:P1698" si="130">IFERROR(ROUND(E1635/L1635, 2), 0)</f>
        <v>172.41</v>
      </c>
      <c r="Q1635" s="12" t="s">
        <v>8312</v>
      </c>
      <c r="R1635" t="s">
        <v>8313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30"/>
        <v>62.81</v>
      </c>
      <c r="Q1636" s="12" t="s">
        <v>8312</v>
      </c>
      <c r="R1636" t="s">
        <v>8313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30"/>
        <v>67.73</v>
      </c>
      <c r="Q1637" s="12" t="s">
        <v>8312</v>
      </c>
      <c r="R1637" t="s">
        <v>8313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30"/>
        <v>53.56</v>
      </c>
      <c r="Q1638" s="12" t="s">
        <v>8312</v>
      </c>
      <c r="R1638" t="s">
        <v>8313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30"/>
        <v>34.6</v>
      </c>
      <c r="Q1639" s="12" t="s">
        <v>8312</v>
      </c>
      <c r="R1639" t="s">
        <v>8313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30"/>
        <v>38.89</v>
      </c>
      <c r="Q1640" s="12" t="s">
        <v>8312</v>
      </c>
      <c r="R1640" t="s">
        <v>8313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30"/>
        <v>94.74</v>
      </c>
      <c r="Q1641" s="12" t="s">
        <v>8312</v>
      </c>
      <c r="R1641" t="s">
        <v>8313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s="12" t="s">
        <v>8312</v>
      </c>
      <c r="R1642" t="s">
        <v>8313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s="12" t="s">
        <v>8312</v>
      </c>
      <c r="R1643" t="s">
        <v>8320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s="12" t="s">
        <v>8312</v>
      </c>
      <c r="R1644" t="s">
        <v>8320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s="12" t="s">
        <v>8312</v>
      </c>
      <c r="R1645" t="s">
        <v>8320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s="12" t="s">
        <v>8312</v>
      </c>
      <c r="R1646" t="s">
        <v>8320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s="12" t="s">
        <v>8312</v>
      </c>
      <c r="R1647" t="s">
        <v>8320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s="12" t="s">
        <v>8312</v>
      </c>
      <c r="R1648" t="s">
        <v>8320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s="12" t="s">
        <v>8312</v>
      </c>
      <c r="R1649" t="s">
        <v>8320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s="12" t="s">
        <v>8312</v>
      </c>
      <c r="R1650" t="s">
        <v>8320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s="12" t="s">
        <v>8312</v>
      </c>
      <c r="R1651" t="s">
        <v>8320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s="12" t="s">
        <v>8312</v>
      </c>
      <c r="R1652" t="s">
        <v>8320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s="12" t="s">
        <v>8312</v>
      </c>
      <c r="R1653" t="s">
        <v>8320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s="12" t="s">
        <v>8312</v>
      </c>
      <c r="R1654" t="s">
        <v>8320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2" t="s">
        <v>8312</v>
      </c>
      <c r="R1655" t="s">
        <v>8320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2" t="s">
        <v>8312</v>
      </c>
      <c r="R1656" t="s">
        <v>8320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2" t="s">
        <v>8312</v>
      </c>
      <c r="R1657" t="s">
        <v>8320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2" t="s">
        <v>8312</v>
      </c>
      <c r="R1658" t="s">
        <v>8320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2" t="s">
        <v>8312</v>
      </c>
      <c r="R1659" t="s">
        <v>8320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2" t="s">
        <v>8312</v>
      </c>
      <c r="R1660" t="s">
        <v>8320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2" t="s">
        <v>8312</v>
      </c>
      <c r="R1661" t="s">
        <v>8320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2" t="s">
        <v>8312</v>
      </c>
      <c r="R1662" t="s">
        <v>8320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2" t="s">
        <v>8312</v>
      </c>
      <c r="R1663" t="s">
        <v>8320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2" t="s">
        <v>8312</v>
      </c>
      <c r="R1664" t="s">
        <v>8320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2" t="s">
        <v>8312</v>
      </c>
      <c r="R1665" t="s">
        <v>8320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2" t="s">
        <v>8312</v>
      </c>
      <c r="R1666" t="s">
        <v>8320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2" t="s">
        <v>8312</v>
      </c>
      <c r="R1667" t="s">
        <v>8320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2" t="s">
        <v>8312</v>
      </c>
      <c r="R1668" t="s">
        <v>8320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2" t="s">
        <v>8312</v>
      </c>
      <c r="R1669" t="s">
        <v>8320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2" t="s">
        <v>8312</v>
      </c>
      <c r="R1670" t="s">
        <v>8320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2" t="s">
        <v>8312</v>
      </c>
      <c r="R1671" t="s">
        <v>8320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2" t="s">
        <v>8312</v>
      </c>
      <c r="R1672" t="s">
        <v>8320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2" t="s">
        <v>8312</v>
      </c>
      <c r="R1673" t="s">
        <v>8320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2" t="s">
        <v>8312</v>
      </c>
      <c r="R1674" t="s">
        <v>8320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2" t="s">
        <v>8312</v>
      </c>
      <c r="R1675" t="s">
        <v>8320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2" t="s">
        <v>8312</v>
      </c>
      <c r="R1676" t="s">
        <v>8320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2" t="s">
        <v>8312</v>
      </c>
      <c r="R1677" t="s">
        <v>8320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2" t="s">
        <v>8312</v>
      </c>
      <c r="R1678" t="s">
        <v>8320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2" t="s">
        <v>8312</v>
      </c>
      <c r="R1679" t="s">
        <v>8320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2" t="s">
        <v>8312</v>
      </c>
      <c r="R1680" t="s">
        <v>8320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2" t="s">
        <v>8312</v>
      </c>
      <c r="R1681" t="s">
        <v>8320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2" t="s">
        <v>8312</v>
      </c>
      <c r="R1682" t="s">
        <v>8320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2" t="s">
        <v>8312</v>
      </c>
      <c r="R1683" t="s">
        <v>8337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2" t="s">
        <v>8312</v>
      </c>
      <c r="R1684" t="s">
        <v>8337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2" t="s">
        <v>8312</v>
      </c>
      <c r="R1685" t="s">
        <v>8337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2" t="s">
        <v>8312</v>
      </c>
      <c r="R1686" t="s">
        <v>8337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2" t="s">
        <v>8312</v>
      </c>
      <c r="R1687" t="s">
        <v>8337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2" t="s">
        <v>8312</v>
      </c>
      <c r="R1688" t="s">
        <v>8337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2" t="s">
        <v>8312</v>
      </c>
      <c r="R1689" t="s">
        <v>8337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2" t="s">
        <v>8312</v>
      </c>
      <c r="R1690" t="s">
        <v>8337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2" t="s">
        <v>8312</v>
      </c>
      <c r="R1691" t="s">
        <v>8337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2" t="s">
        <v>8312</v>
      </c>
      <c r="R1692" t="s">
        <v>8337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2" t="s">
        <v>8312</v>
      </c>
      <c r="R1693" t="s">
        <v>8337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2" t="s">
        <v>8312</v>
      </c>
      <c r="R1694" t="s">
        <v>8337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2" t="s">
        <v>8312</v>
      </c>
      <c r="R1695" t="s">
        <v>8337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2" t="s">
        <v>8312</v>
      </c>
      <c r="R1696" t="s">
        <v>8337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2" t="s">
        <v>8312</v>
      </c>
      <c r="R1697" t="s">
        <v>8337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2" t="s">
        <v>8312</v>
      </c>
      <c r="R1698" t="s">
        <v>8337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ref="P1699:P1762" si="135">IFERROR(ROUND(E1699/L1699, 2), 0)</f>
        <v>114.82</v>
      </c>
      <c r="Q1699" s="12" t="s">
        <v>8312</v>
      </c>
      <c r="R1699" t="s">
        <v>8337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5"/>
        <v>0</v>
      </c>
      <c r="Q1700" s="12" t="s">
        <v>8312</v>
      </c>
      <c r="R1700" t="s">
        <v>8337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5"/>
        <v>54</v>
      </c>
      <c r="Q1701" s="12" t="s">
        <v>8312</v>
      </c>
      <c r="R1701" t="s">
        <v>8337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5"/>
        <v>65.97</v>
      </c>
      <c r="Q1702" s="12" t="s">
        <v>8312</v>
      </c>
      <c r="R1702" t="s">
        <v>8337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5"/>
        <v>5</v>
      </c>
      <c r="Q1703" s="12" t="s">
        <v>8312</v>
      </c>
      <c r="R1703" t="s">
        <v>8337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5"/>
        <v>1</v>
      </c>
      <c r="Q1704" s="12" t="s">
        <v>8312</v>
      </c>
      <c r="R1704" t="s">
        <v>8337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5"/>
        <v>25.5</v>
      </c>
      <c r="Q1705" s="12" t="s">
        <v>8312</v>
      </c>
      <c r="R1705" t="s">
        <v>8337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s="12" t="s">
        <v>8312</v>
      </c>
      <c r="R1706" t="s">
        <v>8337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s="12" t="s">
        <v>8312</v>
      </c>
      <c r="R1707" t="s">
        <v>8337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s="12" t="s">
        <v>8312</v>
      </c>
      <c r="R1708" t="s">
        <v>8337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s="12" t="s">
        <v>8312</v>
      </c>
      <c r="R1709" t="s">
        <v>8337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s="12" t="s">
        <v>8312</v>
      </c>
      <c r="R1710" t="s">
        <v>8337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s="12" t="s">
        <v>8312</v>
      </c>
      <c r="R1711" t="s">
        <v>8337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s="12" t="s">
        <v>8312</v>
      </c>
      <c r="R1712" t="s">
        <v>8337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s="12" t="s">
        <v>8312</v>
      </c>
      <c r="R1713" t="s">
        <v>8337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s="12" t="s">
        <v>8312</v>
      </c>
      <c r="R1714" t="s">
        <v>8337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s="12" t="s">
        <v>8312</v>
      </c>
      <c r="R1715" t="s">
        <v>8337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s="12" t="s">
        <v>8312</v>
      </c>
      <c r="R1716" t="s">
        <v>8337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s="12" t="s">
        <v>8312</v>
      </c>
      <c r="R1717" t="s">
        <v>8337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s="12" t="s">
        <v>8312</v>
      </c>
      <c r="R1718" t="s">
        <v>8337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2" t="s">
        <v>8312</v>
      </c>
      <c r="R1719" t="s">
        <v>8337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2" t="s">
        <v>8312</v>
      </c>
      <c r="R1720" t="s">
        <v>8337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2" t="s">
        <v>8312</v>
      </c>
      <c r="R1721" t="s">
        <v>8337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2" t="s">
        <v>8312</v>
      </c>
      <c r="R1722" t="s">
        <v>8337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2" t="s">
        <v>8312</v>
      </c>
      <c r="R1723" t="s">
        <v>8337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2" t="s">
        <v>8312</v>
      </c>
      <c r="R1724" t="s">
        <v>8337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2" t="s">
        <v>8312</v>
      </c>
      <c r="R1725" t="s">
        <v>8337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2" t="s">
        <v>8312</v>
      </c>
      <c r="R1726" t="s">
        <v>8337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2" t="s">
        <v>8312</v>
      </c>
      <c r="R1727" t="s">
        <v>8337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2" t="s">
        <v>8312</v>
      </c>
      <c r="R1728" t="s">
        <v>8337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2" t="s">
        <v>8312</v>
      </c>
      <c r="R1729" t="s">
        <v>8337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2" t="s">
        <v>8312</v>
      </c>
      <c r="R1730" t="s">
        <v>8337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2" t="s">
        <v>8312</v>
      </c>
      <c r="R1731" t="s">
        <v>8337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2" t="s">
        <v>8312</v>
      </c>
      <c r="R1732" t="s">
        <v>8337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2" t="s">
        <v>8312</v>
      </c>
      <c r="R1733" t="s">
        <v>8337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2" t="s">
        <v>8312</v>
      </c>
      <c r="R1734" t="s">
        <v>8337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2" t="s">
        <v>8312</v>
      </c>
      <c r="R1735" t="s">
        <v>8337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2" t="s">
        <v>8312</v>
      </c>
      <c r="R1736" t="s">
        <v>8337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2" t="s">
        <v>8312</v>
      </c>
      <c r="R1737" t="s">
        <v>8337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2" t="s">
        <v>8312</v>
      </c>
      <c r="R1738" t="s">
        <v>8337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2" t="s">
        <v>8312</v>
      </c>
      <c r="R1739" t="s">
        <v>8337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2" t="s">
        <v>8312</v>
      </c>
      <c r="R1740" t="s">
        <v>8337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2" t="s">
        <v>8312</v>
      </c>
      <c r="R1741" t="s">
        <v>8337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2" t="s">
        <v>8312</v>
      </c>
      <c r="R1742" t="s">
        <v>8337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2" t="s">
        <v>8323</v>
      </c>
      <c r="R1743" t="s">
        <v>8324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2" t="s">
        <v>8323</v>
      </c>
      <c r="R1744" t="s">
        <v>8324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2" t="s">
        <v>8323</v>
      </c>
      <c r="R1745" t="s">
        <v>8324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2" t="s">
        <v>8323</v>
      </c>
      <c r="R1746" t="s">
        <v>8324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2" t="s">
        <v>8323</v>
      </c>
      <c r="R1747" t="s">
        <v>8324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2" t="s">
        <v>8323</v>
      </c>
      <c r="R1748" t="s">
        <v>8324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2" t="s">
        <v>8323</v>
      </c>
      <c r="R1749" t="s">
        <v>8324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2" t="s">
        <v>8323</v>
      </c>
      <c r="R1750" t="s">
        <v>8324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2" t="s">
        <v>8323</v>
      </c>
      <c r="R1751" t="s">
        <v>8324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2" t="s">
        <v>8323</v>
      </c>
      <c r="R1752" t="s">
        <v>8324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2" t="s">
        <v>8323</v>
      </c>
      <c r="R1753" t="s">
        <v>8324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2" t="s">
        <v>8323</v>
      </c>
      <c r="R1754" t="s">
        <v>8324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2" t="s">
        <v>8323</v>
      </c>
      <c r="R1755" t="s">
        <v>8324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2" t="s">
        <v>8323</v>
      </c>
      <c r="R1756" t="s">
        <v>8324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2" t="s">
        <v>8323</v>
      </c>
      <c r="R1757" t="s">
        <v>8324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2" t="s">
        <v>8323</v>
      </c>
      <c r="R1758" t="s">
        <v>8324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2" t="s">
        <v>8323</v>
      </c>
      <c r="R1759" t="s">
        <v>8324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2" t="s">
        <v>8323</v>
      </c>
      <c r="R1760" t="s">
        <v>8324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2" t="s">
        <v>8323</v>
      </c>
      <c r="R1761" t="s">
        <v>8324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2" t="s">
        <v>8323</v>
      </c>
      <c r="R1762" t="s">
        <v>8324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ref="P1763:P1826" si="140">IFERROR(ROUND(E1763/L1763, 2), 0)</f>
        <v>51.67</v>
      </c>
      <c r="Q1763" s="12" t="s">
        <v>8323</v>
      </c>
      <c r="R1763" t="s">
        <v>8324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0"/>
        <v>35.4</v>
      </c>
      <c r="Q1764" s="12" t="s">
        <v>8323</v>
      </c>
      <c r="R1764" t="s">
        <v>8324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0"/>
        <v>103.64</v>
      </c>
      <c r="Q1765" s="12" t="s">
        <v>8323</v>
      </c>
      <c r="R1765" t="s">
        <v>8324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0"/>
        <v>55.28</v>
      </c>
      <c r="Q1766" s="12" t="s">
        <v>8323</v>
      </c>
      <c r="R1766" t="s">
        <v>8324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0"/>
        <v>72.17</v>
      </c>
      <c r="Q1767" s="12" t="s">
        <v>8323</v>
      </c>
      <c r="R1767" t="s">
        <v>8324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40"/>
        <v>0</v>
      </c>
      <c r="Q1768" s="12" t="s">
        <v>8323</v>
      </c>
      <c r="R1768" t="s">
        <v>8324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0"/>
        <v>58.62</v>
      </c>
      <c r="Q1769" s="12" t="s">
        <v>8323</v>
      </c>
      <c r="R1769" t="s">
        <v>8324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s="12" t="s">
        <v>8323</v>
      </c>
      <c r="R1770" t="s">
        <v>8324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s="12" t="s">
        <v>8323</v>
      </c>
      <c r="R1771" t="s">
        <v>8324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s="12" t="s">
        <v>8323</v>
      </c>
      <c r="R1772" t="s">
        <v>8324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s="12" t="s">
        <v>8323</v>
      </c>
      <c r="R1773" t="s">
        <v>8324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s="12" t="s">
        <v>8323</v>
      </c>
      <c r="R1774" t="s">
        <v>8324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s="12" t="s">
        <v>8323</v>
      </c>
      <c r="R1775" t="s">
        <v>8324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s="12" t="s">
        <v>8323</v>
      </c>
      <c r="R1776" t="s">
        <v>8324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s="12" t="s">
        <v>8323</v>
      </c>
      <c r="R1777" t="s">
        <v>8324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s="12" t="s">
        <v>8323</v>
      </c>
      <c r="R1778" t="s">
        <v>8324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s="12" t="s">
        <v>8323</v>
      </c>
      <c r="R1779" t="s">
        <v>8324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s="12" t="s">
        <v>8323</v>
      </c>
      <c r="R1780" t="s">
        <v>8324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s="12" t="s">
        <v>8323</v>
      </c>
      <c r="R1781" t="s">
        <v>8324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s="12" t="s">
        <v>8323</v>
      </c>
      <c r="R1782" t="s">
        <v>8324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2" t="s">
        <v>8323</v>
      </c>
      <c r="R1783" t="s">
        <v>8324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2" t="s">
        <v>8323</v>
      </c>
      <c r="R1784" t="s">
        <v>8324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2" t="s">
        <v>8323</v>
      </c>
      <c r="R1785" t="s">
        <v>8324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2" t="s">
        <v>8323</v>
      </c>
      <c r="R1786" t="s">
        <v>8324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2" t="s">
        <v>8323</v>
      </c>
      <c r="R1787" t="s">
        <v>8324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2" t="s">
        <v>8323</v>
      </c>
      <c r="R1788" t="s">
        <v>8324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2" t="s">
        <v>8323</v>
      </c>
      <c r="R1789" t="s">
        <v>8324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2" t="s">
        <v>8323</v>
      </c>
      <c r="R1790" t="s">
        <v>8324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2" t="s">
        <v>8323</v>
      </c>
      <c r="R1791" t="s">
        <v>8324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2" t="s">
        <v>8323</v>
      </c>
      <c r="R1792" t="s">
        <v>8324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2" t="s">
        <v>8323</v>
      </c>
      <c r="R1793" t="s">
        <v>8324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2" t="s">
        <v>8323</v>
      </c>
      <c r="R1794" t="s">
        <v>8324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2" t="s">
        <v>8323</v>
      </c>
      <c r="R1795" t="s">
        <v>8324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2" t="s">
        <v>8323</v>
      </c>
      <c r="R1796" t="s">
        <v>8324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2" t="s">
        <v>8323</v>
      </c>
      <c r="R1797" t="s">
        <v>8324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2" t="s">
        <v>8323</v>
      </c>
      <c r="R1798" t="s">
        <v>8324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2" t="s">
        <v>8323</v>
      </c>
      <c r="R1799" t="s">
        <v>8324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2" t="s">
        <v>8323</v>
      </c>
      <c r="R1800" t="s">
        <v>8324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2" t="s">
        <v>8323</v>
      </c>
      <c r="R1801" t="s">
        <v>8324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2" t="s">
        <v>8323</v>
      </c>
      <c r="R1802" t="s">
        <v>8324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2" t="s">
        <v>8323</v>
      </c>
      <c r="R1803" t="s">
        <v>8324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2" t="s">
        <v>8323</v>
      </c>
      <c r="R1804" t="s">
        <v>8324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2" t="s">
        <v>8323</v>
      </c>
      <c r="R1805" t="s">
        <v>8324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2" t="s">
        <v>8323</v>
      </c>
      <c r="R1806" t="s">
        <v>8324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2" t="s">
        <v>8323</v>
      </c>
      <c r="R1807" t="s">
        <v>8324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2" t="s">
        <v>8323</v>
      </c>
      <c r="R1808" t="s">
        <v>8324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2" t="s">
        <v>8323</v>
      </c>
      <c r="R1809" t="s">
        <v>8324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2" t="s">
        <v>8323</v>
      </c>
      <c r="R1810" t="s">
        <v>8324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2" t="s">
        <v>8323</v>
      </c>
      <c r="R1811" t="s">
        <v>8324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2" t="s">
        <v>8323</v>
      </c>
      <c r="R1812" t="s">
        <v>8324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2" t="s">
        <v>8323</v>
      </c>
      <c r="R1813" t="s">
        <v>8324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2" t="s">
        <v>8323</v>
      </c>
      <c r="R1814" t="s">
        <v>8324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2" t="s">
        <v>8323</v>
      </c>
      <c r="R1815" t="s">
        <v>8324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2" t="s">
        <v>8323</v>
      </c>
      <c r="R1816" t="s">
        <v>8324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2" t="s">
        <v>8323</v>
      </c>
      <c r="R1817" t="s">
        <v>8324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2" t="s">
        <v>8323</v>
      </c>
      <c r="R1818" t="s">
        <v>8324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2" t="s">
        <v>8323</v>
      </c>
      <c r="R1819" t="s">
        <v>8324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2" t="s">
        <v>8323</v>
      </c>
      <c r="R1820" t="s">
        <v>8324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2" t="s">
        <v>8323</v>
      </c>
      <c r="R1821" t="s">
        <v>8324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2" t="s">
        <v>8323</v>
      </c>
      <c r="R1822" t="s">
        <v>8324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2" t="s">
        <v>8312</v>
      </c>
      <c r="R1823" t="s">
        <v>8313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2" t="s">
        <v>8312</v>
      </c>
      <c r="R1824" t="s">
        <v>8313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2" t="s">
        <v>8312</v>
      </c>
      <c r="R1825" t="s">
        <v>8313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2" t="s">
        <v>8312</v>
      </c>
      <c r="R1826" t="s">
        <v>8313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ref="P1827:P1890" si="145">IFERROR(ROUND(E1827/L1827, 2), 0)</f>
        <v>42.02</v>
      </c>
      <c r="Q1827" s="12" t="s">
        <v>8312</v>
      </c>
      <c r="R1827" t="s">
        <v>8313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5"/>
        <v>53.16</v>
      </c>
      <c r="Q1828" s="12" t="s">
        <v>8312</v>
      </c>
      <c r="R1828" t="s">
        <v>8313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5"/>
        <v>83.89</v>
      </c>
      <c r="Q1829" s="12" t="s">
        <v>8312</v>
      </c>
      <c r="R1829" t="s">
        <v>8313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5"/>
        <v>417.33</v>
      </c>
      <c r="Q1830" s="12" t="s">
        <v>8312</v>
      </c>
      <c r="R1830" t="s">
        <v>8313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5"/>
        <v>75.77</v>
      </c>
      <c r="Q1831" s="12" t="s">
        <v>8312</v>
      </c>
      <c r="R1831" t="s">
        <v>8313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5"/>
        <v>67.39</v>
      </c>
      <c r="Q1832" s="12" t="s">
        <v>8312</v>
      </c>
      <c r="R1832" t="s">
        <v>8313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5"/>
        <v>73.569999999999993</v>
      </c>
      <c r="Q1833" s="12" t="s">
        <v>8312</v>
      </c>
      <c r="R1833" t="s">
        <v>8313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s="12" t="s">
        <v>8312</v>
      </c>
      <c r="R1834" t="s">
        <v>8313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s="12" t="s">
        <v>8312</v>
      </c>
      <c r="R1835" t="s">
        <v>8313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s="12" t="s">
        <v>8312</v>
      </c>
      <c r="R1836" t="s">
        <v>8313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s="12" t="s">
        <v>8312</v>
      </c>
      <c r="R1837" t="s">
        <v>8313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s="12" t="s">
        <v>8312</v>
      </c>
      <c r="R1838" t="s">
        <v>8313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s="12" t="s">
        <v>8312</v>
      </c>
      <c r="R1839" t="s">
        <v>8313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s="12" t="s">
        <v>8312</v>
      </c>
      <c r="R1840" t="s">
        <v>8313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s="12" t="s">
        <v>8312</v>
      </c>
      <c r="R1841" t="s">
        <v>8313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s="12" t="s">
        <v>8312</v>
      </c>
      <c r="R1842" t="s">
        <v>8313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s="12" t="s">
        <v>8312</v>
      </c>
      <c r="R1843" t="s">
        <v>8313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s="12" t="s">
        <v>8312</v>
      </c>
      <c r="R1844" t="s">
        <v>8313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s="12" t="s">
        <v>8312</v>
      </c>
      <c r="R1845" t="s">
        <v>8313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s="12" t="s">
        <v>8312</v>
      </c>
      <c r="R1846" t="s">
        <v>8313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2" t="s">
        <v>8312</v>
      </c>
      <c r="R1847" t="s">
        <v>8313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2" t="s">
        <v>8312</v>
      </c>
      <c r="R1848" t="s">
        <v>8313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2" t="s">
        <v>8312</v>
      </c>
      <c r="R1849" t="s">
        <v>8313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2" t="s">
        <v>8312</v>
      </c>
      <c r="R1850" t="s">
        <v>8313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2" t="s">
        <v>8312</v>
      </c>
      <c r="R1851" t="s">
        <v>8313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2" t="s">
        <v>8312</v>
      </c>
      <c r="R1852" t="s">
        <v>8313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2" t="s">
        <v>8312</v>
      </c>
      <c r="R1853" t="s">
        <v>8313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2" t="s">
        <v>8312</v>
      </c>
      <c r="R1854" t="s">
        <v>8313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2" t="s">
        <v>8312</v>
      </c>
      <c r="R1855" t="s">
        <v>8313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2" t="s">
        <v>8312</v>
      </c>
      <c r="R1856" t="s">
        <v>8313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2" t="s">
        <v>8312</v>
      </c>
      <c r="R1857" t="s">
        <v>8313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2" t="s">
        <v>8312</v>
      </c>
      <c r="R1858" t="s">
        <v>8313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2" t="s">
        <v>8312</v>
      </c>
      <c r="R1859" t="s">
        <v>8313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2" t="s">
        <v>8312</v>
      </c>
      <c r="R1860" t="s">
        <v>8313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2" t="s">
        <v>8312</v>
      </c>
      <c r="R1861" t="s">
        <v>8313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2" t="s">
        <v>8312</v>
      </c>
      <c r="R1862" t="s">
        <v>8313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2" t="s">
        <v>8310</v>
      </c>
      <c r="R1863" t="s">
        <v>8342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2" t="s">
        <v>8310</v>
      </c>
      <c r="R1864" t="s">
        <v>8342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2" t="s">
        <v>8310</v>
      </c>
      <c r="R1865" t="s">
        <v>8342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2" t="s">
        <v>8310</v>
      </c>
      <c r="R1866" t="s">
        <v>8342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2" t="s">
        <v>8310</v>
      </c>
      <c r="R1867" t="s">
        <v>8342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2" t="s">
        <v>8310</v>
      </c>
      <c r="R1868" t="s">
        <v>8342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2" t="s">
        <v>8310</v>
      </c>
      <c r="R1869" t="s">
        <v>8342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2" t="s">
        <v>8310</v>
      </c>
      <c r="R1870" t="s">
        <v>8342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2" t="s">
        <v>8310</v>
      </c>
      <c r="R1871" t="s">
        <v>8342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2" t="s">
        <v>8310</v>
      </c>
      <c r="R1872" t="s">
        <v>8342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2" t="s">
        <v>8310</v>
      </c>
      <c r="R1873" t="s">
        <v>8342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2" t="s">
        <v>8310</v>
      </c>
      <c r="R1874" t="s">
        <v>8342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2" t="s">
        <v>8310</v>
      </c>
      <c r="R1875" t="s">
        <v>8342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2" t="s">
        <v>8310</v>
      </c>
      <c r="R1876" t="s">
        <v>8342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2" t="s">
        <v>8310</v>
      </c>
      <c r="R1877" t="s">
        <v>8342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2" t="s">
        <v>8310</v>
      </c>
      <c r="R1878" t="s">
        <v>8342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2" t="s">
        <v>8310</v>
      </c>
      <c r="R1879" t="s">
        <v>8342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2" t="s">
        <v>8310</v>
      </c>
      <c r="R1880" t="s">
        <v>8342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2" t="s">
        <v>8310</v>
      </c>
      <c r="R1881" t="s">
        <v>8342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2" t="s">
        <v>8310</v>
      </c>
      <c r="R1882" t="s">
        <v>8342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2" t="s">
        <v>8312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2" t="s">
        <v>8312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2" t="s">
        <v>8312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2" t="s">
        <v>8312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2" t="s">
        <v>8312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2" t="s">
        <v>8312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2" t="s">
        <v>8312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2" t="s">
        <v>8312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ref="P1891:P1954" si="150">IFERROR(ROUND(E1891/L1891, 2), 0)</f>
        <v>48.45</v>
      </c>
      <c r="Q1891" s="12" t="s">
        <v>8312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50"/>
        <v>70.53</v>
      </c>
      <c r="Q1892" s="12" t="s">
        <v>8312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50"/>
        <v>87.96</v>
      </c>
      <c r="Q1893" s="12" t="s">
        <v>8312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50"/>
        <v>26.27</v>
      </c>
      <c r="Q1894" s="12" t="s">
        <v>8312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50"/>
        <v>57.78</v>
      </c>
      <c r="Q1895" s="12" t="s">
        <v>8312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50"/>
        <v>57.25</v>
      </c>
      <c r="Q1896" s="12" t="s">
        <v>8312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50"/>
        <v>196.34</v>
      </c>
      <c r="Q1897" s="12" t="s">
        <v>8312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s="12" t="s">
        <v>8312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s="12" t="s">
        <v>8312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s="12" t="s">
        <v>8312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s="12" t="s">
        <v>8312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s="12" t="s">
        <v>8312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s="12" t="s">
        <v>8308</v>
      </c>
      <c r="R1903" t="s">
        <v>8348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s="12" t="s">
        <v>8308</v>
      </c>
      <c r="R1904" t="s">
        <v>8348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s="12" t="s">
        <v>8308</v>
      </c>
      <c r="R1905" t="s">
        <v>8348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s="12" t="s">
        <v>8308</v>
      </c>
      <c r="R1906" t="s">
        <v>8348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s="12" t="s">
        <v>8308</v>
      </c>
      <c r="R1907" t="s">
        <v>8348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s="12" t="s">
        <v>8308</v>
      </c>
      <c r="R1908" t="s">
        <v>8348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s="12" t="s">
        <v>8308</v>
      </c>
      <c r="R1909" t="s">
        <v>8348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s="12" t="s">
        <v>8308</v>
      </c>
      <c r="R1910" t="s">
        <v>8348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2" t="s">
        <v>8308</v>
      </c>
      <c r="R1911" t="s">
        <v>8348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2" t="s">
        <v>8308</v>
      </c>
      <c r="R1912" t="s">
        <v>8348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2" t="s">
        <v>8308</v>
      </c>
      <c r="R1913" t="s">
        <v>8348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2" t="s">
        <v>8308</v>
      </c>
      <c r="R1914" t="s">
        <v>8348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2" t="s">
        <v>8308</v>
      </c>
      <c r="R1915" t="s">
        <v>8348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2" t="s">
        <v>8308</v>
      </c>
      <c r="R1916" t="s">
        <v>8348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2" t="s">
        <v>8308</v>
      </c>
      <c r="R1917" t="s">
        <v>8348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2" t="s">
        <v>8308</v>
      </c>
      <c r="R1918" t="s">
        <v>8348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2" t="s">
        <v>8308</v>
      </c>
      <c r="R1919" t="s">
        <v>8348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2" t="s">
        <v>8308</v>
      </c>
      <c r="R1920" t="s">
        <v>8348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2" t="s">
        <v>8308</v>
      </c>
      <c r="R1921" t="s">
        <v>8348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2" t="s">
        <v>8308</v>
      </c>
      <c r="R1922" t="s">
        <v>8348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2" t="s">
        <v>8312</v>
      </c>
      <c r="R1923" t="s">
        <v>8328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2" t="s">
        <v>8312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2" t="s">
        <v>8312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2" t="s">
        <v>8312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2" t="s">
        <v>8312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2" t="s">
        <v>8312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2" t="s">
        <v>8312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2" t="s">
        <v>8312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2" t="s">
        <v>8312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2" t="s">
        <v>8312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2" t="s">
        <v>8312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2" t="s">
        <v>8312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2" t="s">
        <v>8312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2" t="s">
        <v>8312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2" t="s">
        <v>8312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2" t="s">
        <v>8312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2" t="s">
        <v>8312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2" t="s">
        <v>8312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2" t="s">
        <v>8312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2" t="s">
        <v>8312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2" t="s">
        <v>8308</v>
      </c>
      <c r="R1943" t="s">
        <v>8309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2" t="s">
        <v>8308</v>
      </c>
      <c r="R1944" t="s">
        <v>8309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2" t="s">
        <v>8308</v>
      </c>
      <c r="R1945" t="s">
        <v>8309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2" t="s">
        <v>8308</v>
      </c>
      <c r="R1946" t="s">
        <v>8309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2" t="s">
        <v>8308</v>
      </c>
      <c r="R1947" t="s">
        <v>8309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2" t="s">
        <v>8308</v>
      </c>
      <c r="R1948" t="s">
        <v>8309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2" t="s">
        <v>8308</v>
      </c>
      <c r="R1949" t="s">
        <v>8309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2" t="s">
        <v>8308</v>
      </c>
      <c r="R1950" t="s">
        <v>8309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2" t="s">
        <v>8308</v>
      </c>
      <c r="R1951" t="s">
        <v>8309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2" t="s">
        <v>8308</v>
      </c>
      <c r="R1952" t="s">
        <v>8309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2" t="s">
        <v>8308</v>
      </c>
      <c r="R1953" t="s">
        <v>8309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2" t="s">
        <v>8308</v>
      </c>
      <c r="R1954" t="s">
        <v>8309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ref="P1955:P2018" si="155">IFERROR(ROUND(E1955/L1955, 2), 0)</f>
        <v>230.56</v>
      </c>
      <c r="Q1955" s="12" t="s">
        <v>8308</v>
      </c>
      <c r="R1955" t="s">
        <v>8309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5"/>
        <v>842.11</v>
      </c>
      <c r="Q1956" s="12" t="s">
        <v>8308</v>
      </c>
      <c r="R1956" t="s">
        <v>8309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5"/>
        <v>577.28</v>
      </c>
      <c r="Q1957" s="12" t="s">
        <v>8308</v>
      </c>
      <c r="R1957" t="s">
        <v>8309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5"/>
        <v>483.34</v>
      </c>
      <c r="Q1958" s="12" t="s">
        <v>8308</v>
      </c>
      <c r="R1958" t="s">
        <v>8309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5"/>
        <v>76.14</v>
      </c>
      <c r="Q1959" s="12" t="s">
        <v>8308</v>
      </c>
      <c r="R1959" t="s">
        <v>8309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5"/>
        <v>74.11</v>
      </c>
      <c r="Q1960" s="12" t="s">
        <v>8308</v>
      </c>
      <c r="R1960" t="s">
        <v>8309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5"/>
        <v>36.97</v>
      </c>
      <c r="Q1961" s="12" t="s">
        <v>8308</v>
      </c>
      <c r="R1961" t="s">
        <v>8309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s="12" t="s">
        <v>8308</v>
      </c>
      <c r="R1962" t="s">
        <v>8309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s="12" t="s">
        <v>8308</v>
      </c>
      <c r="R1963" t="s">
        <v>8309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s="12" t="s">
        <v>8308</v>
      </c>
      <c r="R1964" t="s">
        <v>8309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s="12" t="s">
        <v>8308</v>
      </c>
      <c r="R1965" t="s">
        <v>8309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s="12" t="s">
        <v>8308</v>
      </c>
      <c r="R1966" t="s">
        <v>8309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s="12" t="s">
        <v>8308</v>
      </c>
      <c r="R1967" t="s">
        <v>8309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s="12" t="s">
        <v>8308</v>
      </c>
      <c r="R1968" t="s">
        <v>8309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s="12" t="s">
        <v>8308</v>
      </c>
      <c r="R1969" t="s">
        <v>8309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s="12" t="s">
        <v>8308</v>
      </c>
      <c r="R1970" t="s">
        <v>8309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s="12" t="s">
        <v>8308</v>
      </c>
      <c r="R1971" t="s">
        <v>8309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s="12" t="s">
        <v>8308</v>
      </c>
      <c r="R1972" t="s">
        <v>8309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s="12" t="s">
        <v>8308</v>
      </c>
      <c r="R1973" t="s">
        <v>8309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s="12" t="s">
        <v>8308</v>
      </c>
      <c r="R1974" t="s">
        <v>8309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2" t="s">
        <v>8308</v>
      </c>
      <c r="R1975" t="s">
        <v>8309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2" t="s">
        <v>8308</v>
      </c>
      <c r="R1976" t="s">
        <v>8309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2" t="s">
        <v>8308</v>
      </c>
      <c r="R1977" t="s">
        <v>8309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2" t="s">
        <v>8308</v>
      </c>
      <c r="R1978" t="s">
        <v>8309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2" t="s">
        <v>8308</v>
      </c>
      <c r="R1979" t="s">
        <v>8309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2" t="s">
        <v>8308</v>
      </c>
      <c r="R1980" t="s">
        <v>8309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2" t="s">
        <v>8308</v>
      </c>
      <c r="R1981" t="s">
        <v>8309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2" t="s">
        <v>8308</v>
      </c>
      <c r="R1982" t="s">
        <v>8309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2" t="s">
        <v>8323</v>
      </c>
      <c r="R1983" t="s">
        <v>8352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2" t="s">
        <v>8323</v>
      </c>
      <c r="R1984" t="s">
        <v>8352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2" t="s">
        <v>8323</v>
      </c>
      <c r="R1985" t="s">
        <v>8352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2" t="s">
        <v>8323</v>
      </c>
      <c r="R1986" t="s">
        <v>8352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2" t="s">
        <v>8323</v>
      </c>
      <c r="R1987" t="s">
        <v>8352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2" t="s">
        <v>8323</v>
      </c>
      <c r="R1988" t="s">
        <v>8352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2" t="s">
        <v>8323</v>
      </c>
      <c r="R1989" t="s">
        <v>8352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2" t="s">
        <v>8323</v>
      </c>
      <c r="R1990" t="s">
        <v>8352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2" t="s">
        <v>8323</v>
      </c>
      <c r="R1991" t="s">
        <v>8352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2" t="s">
        <v>8323</v>
      </c>
      <c r="R1992" t="s">
        <v>8352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2" t="s">
        <v>8323</v>
      </c>
      <c r="R1993" t="s">
        <v>8352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2" t="s">
        <v>8323</v>
      </c>
      <c r="R1994" t="s">
        <v>8352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2" t="s">
        <v>8323</v>
      </c>
      <c r="R1995" t="s">
        <v>8352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2" t="s">
        <v>8323</v>
      </c>
      <c r="R1996" t="s">
        <v>8352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2" t="s">
        <v>8323</v>
      </c>
      <c r="R1997" t="s">
        <v>8352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2" t="s">
        <v>8323</v>
      </c>
      <c r="R1998" t="s">
        <v>8352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2" t="s">
        <v>8323</v>
      </c>
      <c r="R1999" t="s">
        <v>8352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2" t="s">
        <v>8323</v>
      </c>
      <c r="R2000" t="s">
        <v>8352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2" t="s">
        <v>8323</v>
      </c>
      <c r="R2001" t="s">
        <v>8352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2" t="s">
        <v>8323</v>
      </c>
      <c r="R2002" t="s">
        <v>8352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2" t="s">
        <v>8308</v>
      </c>
      <c r="R2003" t="s">
        <v>8309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2" t="s">
        <v>8308</v>
      </c>
      <c r="R2004" t="s">
        <v>8309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2" t="s">
        <v>8308</v>
      </c>
      <c r="R2005" t="s">
        <v>8309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2" t="s">
        <v>8308</v>
      </c>
      <c r="R2006" t="s">
        <v>8309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2" t="s">
        <v>8308</v>
      </c>
      <c r="R2007" t="s">
        <v>8309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2" t="s">
        <v>8308</v>
      </c>
      <c r="R2008" t="s">
        <v>8309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2" t="s">
        <v>8308</v>
      </c>
      <c r="R2009" t="s">
        <v>8309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2" t="s">
        <v>8308</v>
      </c>
      <c r="R2010" t="s">
        <v>8309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2" t="s">
        <v>8308</v>
      </c>
      <c r="R2011" t="s">
        <v>8309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2" t="s">
        <v>8308</v>
      </c>
      <c r="R2012" t="s">
        <v>8309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2" t="s">
        <v>8308</v>
      </c>
      <c r="R2013" t="s">
        <v>8309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2" t="s">
        <v>8308</v>
      </c>
      <c r="R2014" t="s">
        <v>8309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2" t="s">
        <v>8308</v>
      </c>
      <c r="R2015" t="s">
        <v>8309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2" t="s">
        <v>8308</v>
      </c>
      <c r="R2016" t="s">
        <v>8309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2" t="s">
        <v>8308</v>
      </c>
      <c r="R2017" t="s">
        <v>8309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2" t="s">
        <v>8308</v>
      </c>
      <c r="R2018" t="s">
        <v>8309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ref="P2019:P2082" si="160">IFERROR(ROUND(E2019/L2019, 2), 0)</f>
        <v>73.42</v>
      </c>
      <c r="Q2019" s="12" t="s">
        <v>8308</v>
      </c>
      <c r="R2019" t="s">
        <v>8309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60"/>
        <v>147.68</v>
      </c>
      <c r="Q2020" s="12" t="s">
        <v>8308</v>
      </c>
      <c r="R2020" t="s">
        <v>8309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60"/>
        <v>108.97</v>
      </c>
      <c r="Q2021" s="12" t="s">
        <v>8308</v>
      </c>
      <c r="R2021" t="s">
        <v>8309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60"/>
        <v>23.65</v>
      </c>
      <c r="Q2022" s="12" t="s">
        <v>8308</v>
      </c>
      <c r="R2022" t="s">
        <v>8309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60"/>
        <v>147.94999999999999</v>
      </c>
      <c r="Q2023" s="12" t="s">
        <v>8308</v>
      </c>
      <c r="R2023" t="s">
        <v>8309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60"/>
        <v>385.04</v>
      </c>
      <c r="Q2024" s="12" t="s">
        <v>8308</v>
      </c>
      <c r="R2024" t="s">
        <v>8309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60"/>
        <v>457.39</v>
      </c>
      <c r="Q2025" s="12" t="s">
        <v>8308</v>
      </c>
      <c r="R2025" t="s">
        <v>8309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s="12" t="s">
        <v>8308</v>
      </c>
      <c r="R2026" t="s">
        <v>8309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s="12" t="s">
        <v>8308</v>
      </c>
      <c r="R2027" t="s">
        <v>8309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s="12" t="s">
        <v>8308</v>
      </c>
      <c r="R2028" t="s">
        <v>8309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s="12" t="s">
        <v>8308</v>
      </c>
      <c r="R2029" t="s">
        <v>8309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s="12" t="s">
        <v>8308</v>
      </c>
      <c r="R2030" t="s">
        <v>8309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s="12" t="s">
        <v>8308</v>
      </c>
      <c r="R2031" t="s">
        <v>8309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s="12" t="s">
        <v>8308</v>
      </c>
      <c r="R2032" t="s">
        <v>8309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s="12" t="s">
        <v>8308</v>
      </c>
      <c r="R2033" t="s">
        <v>8309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s="12" t="s">
        <v>8308</v>
      </c>
      <c r="R2034" t="s">
        <v>8309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s="12" t="s">
        <v>8308</v>
      </c>
      <c r="R2035" t="s">
        <v>8309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s="12" t="s">
        <v>8308</v>
      </c>
      <c r="R2036" t="s">
        <v>8309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s="12" t="s">
        <v>8308</v>
      </c>
      <c r="R2037" t="s">
        <v>8309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s="12" t="s">
        <v>8308</v>
      </c>
      <c r="R2038" t="s">
        <v>8309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2" t="s">
        <v>8308</v>
      </c>
      <c r="R2039" t="s">
        <v>8309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2" t="s">
        <v>8308</v>
      </c>
      <c r="R2040" t="s">
        <v>8309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2" t="s">
        <v>8308</v>
      </c>
      <c r="R2041" t="s">
        <v>8309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2" t="s">
        <v>8308</v>
      </c>
      <c r="R2042" t="s">
        <v>8309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2" t="s">
        <v>8308</v>
      </c>
      <c r="R2043" t="s">
        <v>8309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2" t="s">
        <v>8308</v>
      </c>
      <c r="R2044" t="s">
        <v>8309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2" t="s">
        <v>8308</v>
      </c>
      <c r="R2045" t="s">
        <v>8309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2" t="s">
        <v>8308</v>
      </c>
      <c r="R2046" t="s">
        <v>8309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2" t="s">
        <v>8308</v>
      </c>
      <c r="R2047" t="s">
        <v>8309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2" t="s">
        <v>8308</v>
      </c>
      <c r="R2048" t="s">
        <v>8309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2" t="s">
        <v>8308</v>
      </c>
      <c r="R2049" t="s">
        <v>8309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2" t="s">
        <v>8308</v>
      </c>
      <c r="R2050" t="s">
        <v>8309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2" t="s">
        <v>8308</v>
      </c>
      <c r="R2051" t="s">
        <v>8309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2" t="s">
        <v>8308</v>
      </c>
      <c r="R2052" t="s">
        <v>8309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2" t="s">
        <v>8308</v>
      </c>
      <c r="R2053" t="s">
        <v>8309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2" t="s">
        <v>8308</v>
      </c>
      <c r="R2054" t="s">
        <v>8309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2" t="s">
        <v>8308</v>
      </c>
      <c r="R2055" t="s">
        <v>8309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2" t="s">
        <v>8308</v>
      </c>
      <c r="R2056" t="s">
        <v>8309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2" t="s">
        <v>8308</v>
      </c>
      <c r="R2057" t="s">
        <v>8309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2" t="s">
        <v>8308</v>
      </c>
      <c r="R2058" t="s">
        <v>8309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2" t="s">
        <v>8308</v>
      </c>
      <c r="R2059" t="s">
        <v>8309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2" t="s">
        <v>8308</v>
      </c>
      <c r="R2060" t="s">
        <v>8309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2" t="s">
        <v>8308</v>
      </c>
      <c r="R2061" t="s">
        <v>8309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2" t="s">
        <v>8308</v>
      </c>
      <c r="R2062" t="s">
        <v>8309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2" t="s">
        <v>8308</v>
      </c>
      <c r="R2063" t="s">
        <v>8309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2" t="s">
        <v>8308</v>
      </c>
      <c r="R2064" t="s">
        <v>8309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2" t="s">
        <v>8308</v>
      </c>
      <c r="R2065" t="s">
        <v>8309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2" t="s">
        <v>8308</v>
      </c>
      <c r="R2066" t="s">
        <v>8309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2" t="s">
        <v>8308</v>
      </c>
      <c r="R2067" t="s">
        <v>8309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2" t="s">
        <v>8308</v>
      </c>
      <c r="R2068" t="s">
        <v>8309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2" t="s">
        <v>8308</v>
      </c>
      <c r="R2069" t="s">
        <v>8309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2" t="s">
        <v>8308</v>
      </c>
      <c r="R2070" t="s">
        <v>8309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2" t="s">
        <v>8308</v>
      </c>
      <c r="R2071" t="s">
        <v>8309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2" t="s">
        <v>8308</v>
      </c>
      <c r="R2072" t="s">
        <v>8309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2" t="s">
        <v>8308</v>
      </c>
      <c r="R2073" t="s">
        <v>8309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2" t="s">
        <v>8308</v>
      </c>
      <c r="R2074" t="s">
        <v>8309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2" t="s">
        <v>8308</v>
      </c>
      <c r="R2075" t="s">
        <v>8309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2" t="s">
        <v>8308</v>
      </c>
      <c r="R2076" t="s">
        <v>8309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2" t="s">
        <v>8308</v>
      </c>
      <c r="R2077" t="s">
        <v>8309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2" t="s">
        <v>8308</v>
      </c>
      <c r="R2078" t="s">
        <v>8309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2" t="s">
        <v>8308</v>
      </c>
      <c r="R2079" t="s">
        <v>8309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2" t="s">
        <v>8308</v>
      </c>
      <c r="R2080" t="s">
        <v>8309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2" t="s">
        <v>8308</v>
      </c>
      <c r="R2081" t="s">
        <v>8309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2" t="s">
        <v>8308</v>
      </c>
      <c r="R2082" t="s">
        <v>8309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ref="P2083:P2146" si="165">IFERROR(ROUND(E2083/L2083, 2), 0)</f>
        <v>72.91</v>
      </c>
      <c r="Q2083" s="12" t="s">
        <v>8312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5"/>
        <v>43.71</v>
      </c>
      <c r="Q2084" s="12" t="s">
        <v>8312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5"/>
        <v>34</v>
      </c>
      <c r="Q2085" s="12" t="s">
        <v>8312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5"/>
        <v>70.650000000000006</v>
      </c>
      <c r="Q2086" s="12" t="s">
        <v>8312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5"/>
        <v>89.3</v>
      </c>
      <c r="Q2087" s="12" t="s">
        <v>8312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5"/>
        <v>115.09</v>
      </c>
      <c r="Q2088" s="12" t="s">
        <v>8312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5"/>
        <v>62.12</v>
      </c>
      <c r="Q2089" s="12" t="s">
        <v>8312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s="12" t="s">
        <v>8312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s="12" t="s">
        <v>8312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s="12" t="s">
        <v>8312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s="12" t="s">
        <v>8312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s="12" t="s">
        <v>8312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s="12" t="s">
        <v>8312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s="12" t="s">
        <v>8312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s="12" t="s">
        <v>8312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s="12" t="s">
        <v>8312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s="12" t="s">
        <v>8312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s="12" t="s">
        <v>8312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s="12" t="s">
        <v>8312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s="12" t="s">
        <v>8312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2" t="s">
        <v>8312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2" t="s">
        <v>8312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2" t="s">
        <v>8312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2" t="s">
        <v>8312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2" t="s">
        <v>8312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2" t="s">
        <v>8312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2" t="s">
        <v>8312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2" t="s">
        <v>8312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2" t="s">
        <v>8312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2" t="s">
        <v>8312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2" t="s">
        <v>8312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2" t="s">
        <v>8312</v>
      </c>
      <c r="R2114" t="s">
        <v>8328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2" t="s">
        <v>8312</v>
      </c>
      <c r="R2115" t="s">
        <v>8328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2" t="s">
        <v>8312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2" t="s">
        <v>8312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2" t="s">
        <v>8312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2" t="s">
        <v>8312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2" t="s">
        <v>8312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2" t="s">
        <v>8312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2" t="s">
        <v>8312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2" t="s">
        <v>8310</v>
      </c>
      <c r="R2123" t="s">
        <v>8346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2" t="s">
        <v>8310</v>
      </c>
      <c r="R2124" t="s">
        <v>8346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2" t="s">
        <v>8310</v>
      </c>
      <c r="R2125" t="s">
        <v>8346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2" t="s">
        <v>8310</v>
      </c>
      <c r="R2126" t="s">
        <v>8346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2" t="s">
        <v>8310</v>
      </c>
      <c r="R2127" t="s">
        <v>8346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2" t="s">
        <v>8310</v>
      </c>
      <c r="R2128" t="s">
        <v>8346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2" t="s">
        <v>8310</v>
      </c>
      <c r="R2129" t="s">
        <v>8346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2" t="s">
        <v>8310</v>
      </c>
      <c r="R2130" t="s">
        <v>8346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2" t="s">
        <v>8310</v>
      </c>
      <c r="R2131" t="s">
        <v>8346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2" t="s">
        <v>8310</v>
      </c>
      <c r="R2132" t="s">
        <v>8346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2" t="s">
        <v>8310</v>
      </c>
      <c r="R2133" t="s">
        <v>8346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2" t="s">
        <v>8310</v>
      </c>
      <c r="R2134" t="s">
        <v>8346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2" t="s">
        <v>8310</v>
      </c>
      <c r="R2135" t="s">
        <v>8346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2" t="s">
        <v>8310</v>
      </c>
      <c r="R2136" t="s">
        <v>8346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2" t="s">
        <v>8310</v>
      </c>
      <c r="R2137" t="s">
        <v>8346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2" t="s">
        <v>8310</v>
      </c>
      <c r="R2138" t="s">
        <v>8346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2" t="s">
        <v>8310</v>
      </c>
      <c r="R2139" t="s">
        <v>8346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2" t="s">
        <v>8310</v>
      </c>
      <c r="R2140" t="s">
        <v>8346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2" t="s">
        <v>8310</v>
      </c>
      <c r="R2141" t="s">
        <v>8346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2" t="s">
        <v>8310</v>
      </c>
      <c r="R2142" t="s">
        <v>8346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2" t="s">
        <v>8310</v>
      </c>
      <c r="R2143" t="s">
        <v>8346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2" t="s">
        <v>8310</v>
      </c>
      <c r="R2144" t="s">
        <v>8346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2" t="s">
        <v>8310</v>
      </c>
      <c r="R2145" t="s">
        <v>8346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2" t="s">
        <v>8310</v>
      </c>
      <c r="R2146" t="s">
        <v>8346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ref="P2147:P2210" si="170">IFERROR(ROUND(E2147/L2147, 2), 0)</f>
        <v>51.29</v>
      </c>
      <c r="Q2147" s="12" t="s">
        <v>8310</v>
      </c>
      <c r="R2147" t="s">
        <v>8346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70"/>
        <v>1</v>
      </c>
      <c r="Q2148" s="12" t="s">
        <v>8310</v>
      </c>
      <c r="R2148" t="s">
        <v>8346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70"/>
        <v>49.38</v>
      </c>
      <c r="Q2149" s="12" t="s">
        <v>8310</v>
      </c>
      <c r="R2149" t="s">
        <v>8346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70"/>
        <v>1</v>
      </c>
      <c r="Q2150" s="12" t="s">
        <v>8310</v>
      </c>
      <c r="R2150" t="s">
        <v>8346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70"/>
        <v>0</v>
      </c>
      <c r="Q2151" s="12" t="s">
        <v>8310</v>
      </c>
      <c r="R2151" t="s">
        <v>8346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70"/>
        <v>101.25</v>
      </c>
      <c r="Q2152" s="12" t="s">
        <v>8310</v>
      </c>
      <c r="R2152" t="s">
        <v>8346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70"/>
        <v>19.670000000000002</v>
      </c>
      <c r="Q2153" s="12" t="s">
        <v>8310</v>
      </c>
      <c r="R2153" t="s">
        <v>8346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s="12" t="s">
        <v>8310</v>
      </c>
      <c r="R2154" t="s">
        <v>8346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s="12" t="s">
        <v>8310</v>
      </c>
      <c r="R2155" t="s">
        <v>8346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s="12" t="s">
        <v>8310</v>
      </c>
      <c r="R2156" t="s">
        <v>8346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s="12" t="s">
        <v>8310</v>
      </c>
      <c r="R2157" t="s">
        <v>8346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s="12" t="s">
        <v>8310</v>
      </c>
      <c r="R2158" t="s">
        <v>8346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s="12" t="s">
        <v>8310</v>
      </c>
      <c r="R2159" t="s">
        <v>8346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s="12" t="s">
        <v>8310</v>
      </c>
      <c r="R2160" t="s">
        <v>8346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s="12" t="s">
        <v>8310</v>
      </c>
      <c r="R2161" t="s">
        <v>8346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s="12" t="s">
        <v>8310</v>
      </c>
      <c r="R2162" t="s">
        <v>8346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s="12" t="s">
        <v>8312</v>
      </c>
      <c r="R2163" t="s">
        <v>8313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s="12" t="s">
        <v>8312</v>
      </c>
      <c r="R2164" t="s">
        <v>8313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s="12" t="s">
        <v>8312</v>
      </c>
      <c r="R2165" t="s">
        <v>8313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s="12" t="s">
        <v>8312</v>
      </c>
      <c r="R2166" t="s">
        <v>8313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2" t="s">
        <v>8312</v>
      </c>
      <c r="R2167" t="s">
        <v>8313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2" t="s">
        <v>8312</v>
      </c>
      <c r="R2168" t="s">
        <v>8313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2" t="s">
        <v>8312</v>
      </c>
      <c r="R2169" t="s">
        <v>8313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2" t="s">
        <v>8312</v>
      </c>
      <c r="R2170" t="s">
        <v>8313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2" t="s">
        <v>8312</v>
      </c>
      <c r="R2171" t="s">
        <v>8313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2" t="s">
        <v>8312</v>
      </c>
      <c r="R2172" t="s">
        <v>8313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2" t="s">
        <v>8312</v>
      </c>
      <c r="R2173" t="s">
        <v>8313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2" t="s">
        <v>8312</v>
      </c>
      <c r="R2174" t="s">
        <v>8313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2" t="s">
        <v>8312</v>
      </c>
      <c r="R2175" t="s">
        <v>8313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2" t="s">
        <v>8312</v>
      </c>
      <c r="R2176" t="s">
        <v>8313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2" t="s">
        <v>8312</v>
      </c>
      <c r="R2177" t="s">
        <v>8313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2" t="s">
        <v>8312</v>
      </c>
      <c r="R2178" t="s">
        <v>8313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2" t="s">
        <v>8312</v>
      </c>
      <c r="R2179" t="s">
        <v>8313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2" t="s">
        <v>8312</v>
      </c>
      <c r="R2180" t="s">
        <v>8313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2" t="s">
        <v>8312</v>
      </c>
      <c r="R2181" t="s">
        <v>8313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2" t="s">
        <v>8312</v>
      </c>
      <c r="R2182" t="s">
        <v>8313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2" t="s">
        <v>8310</v>
      </c>
      <c r="R2183" t="s">
        <v>8311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2" t="s">
        <v>8310</v>
      </c>
      <c r="R2184" t="s">
        <v>8311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2" t="s">
        <v>8310</v>
      </c>
      <c r="R2185" t="s">
        <v>8311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2" t="s">
        <v>8310</v>
      </c>
      <c r="R2186" t="s">
        <v>8311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2" t="s">
        <v>8310</v>
      </c>
      <c r="R2187" t="s">
        <v>8311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2" t="s">
        <v>8310</v>
      </c>
      <c r="R2188" t="s">
        <v>8311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2" t="s">
        <v>8310</v>
      </c>
      <c r="R2189" t="s">
        <v>8311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2" t="s">
        <v>8310</v>
      </c>
      <c r="R2190" t="s">
        <v>8311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2" t="s">
        <v>8310</v>
      </c>
      <c r="R2191" t="s">
        <v>8311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2" t="s">
        <v>8310</v>
      </c>
      <c r="R2192" t="s">
        <v>8311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2" t="s">
        <v>8310</v>
      </c>
      <c r="R2193" t="s">
        <v>8311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2" t="s">
        <v>8310</v>
      </c>
      <c r="R2194" t="s">
        <v>8311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2" t="s">
        <v>8310</v>
      </c>
      <c r="R2195" t="s">
        <v>8311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2" t="s">
        <v>8310</v>
      </c>
      <c r="R2196" t="s">
        <v>8311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2" t="s">
        <v>8310</v>
      </c>
      <c r="R2197" t="s">
        <v>8311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2" t="s">
        <v>8310</v>
      </c>
      <c r="R2198" t="s">
        <v>8311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2" t="s">
        <v>8310</v>
      </c>
      <c r="R2199" t="s">
        <v>8311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2" t="s">
        <v>8310</v>
      </c>
      <c r="R2200" t="s">
        <v>8311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2" t="s">
        <v>8310</v>
      </c>
      <c r="R2201" t="s">
        <v>8311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2" t="s">
        <v>8310</v>
      </c>
      <c r="R2202" t="s">
        <v>8311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2" t="s">
        <v>8312</v>
      </c>
      <c r="R2203" t="s">
        <v>8325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2" t="s">
        <v>8312</v>
      </c>
      <c r="R2204" t="s">
        <v>8325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2" t="s">
        <v>8312</v>
      </c>
      <c r="R2205" t="s">
        <v>8325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2" t="s">
        <v>8312</v>
      </c>
      <c r="R2206" t="s">
        <v>8325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2" t="s">
        <v>8312</v>
      </c>
      <c r="R2207" t="s">
        <v>8325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2" t="s">
        <v>8312</v>
      </c>
      <c r="R2208" t="s">
        <v>8325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2" t="s">
        <v>8312</v>
      </c>
      <c r="R2209" t="s">
        <v>8325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2" t="s">
        <v>8312</v>
      </c>
      <c r="R2210" t="s">
        <v>8325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ref="P2211:P2274" si="175">IFERROR(ROUND(E2211/L2211, 2), 0)</f>
        <v>50.27</v>
      </c>
      <c r="Q2211" s="12" t="s">
        <v>8312</v>
      </c>
      <c r="R2211" t="s">
        <v>8325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5"/>
        <v>61.9</v>
      </c>
      <c r="Q2212" s="12" t="s">
        <v>8312</v>
      </c>
      <c r="R2212" t="s">
        <v>8325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5"/>
        <v>40.75</v>
      </c>
      <c r="Q2213" s="12" t="s">
        <v>8312</v>
      </c>
      <c r="R2213" t="s">
        <v>8325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5"/>
        <v>55.8</v>
      </c>
      <c r="Q2214" s="12" t="s">
        <v>8312</v>
      </c>
      <c r="R2214" t="s">
        <v>8325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5"/>
        <v>10</v>
      </c>
      <c r="Q2215" s="12" t="s">
        <v>8312</v>
      </c>
      <c r="R2215" t="s">
        <v>8325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5"/>
        <v>73.13</v>
      </c>
      <c r="Q2216" s="12" t="s">
        <v>8312</v>
      </c>
      <c r="R2216" t="s">
        <v>8325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5"/>
        <v>26.06</v>
      </c>
      <c r="Q2217" s="12" t="s">
        <v>8312</v>
      </c>
      <c r="R2217" t="s">
        <v>8325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s="12" t="s">
        <v>8312</v>
      </c>
      <c r="R2218" t="s">
        <v>8325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s="12" t="s">
        <v>8312</v>
      </c>
      <c r="R2219" t="s">
        <v>8325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s="12" t="s">
        <v>8312</v>
      </c>
      <c r="R2220" t="s">
        <v>8325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s="12" t="s">
        <v>8312</v>
      </c>
      <c r="R2221" t="s">
        <v>8325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s="12" t="s">
        <v>8312</v>
      </c>
      <c r="R2222" t="s">
        <v>8325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s="12" t="s">
        <v>8310</v>
      </c>
      <c r="R2223" t="s">
        <v>8311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s="12" t="s">
        <v>8310</v>
      </c>
      <c r="R2224" t="s">
        <v>8311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s="12" t="s">
        <v>8310</v>
      </c>
      <c r="R2225" t="s">
        <v>8311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s="12" t="s">
        <v>8310</v>
      </c>
      <c r="R2226" t="s">
        <v>8311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s="12" t="s">
        <v>8310</v>
      </c>
      <c r="R2227" t="s">
        <v>8311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s="12" t="s">
        <v>8310</v>
      </c>
      <c r="R2228" t="s">
        <v>8311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s="12" t="s">
        <v>8310</v>
      </c>
      <c r="R2229" t="s">
        <v>8311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s="12" t="s">
        <v>8310</v>
      </c>
      <c r="R2230" t="s">
        <v>8311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2" t="s">
        <v>8310</v>
      </c>
      <c r="R2231" t="s">
        <v>8311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2" t="s">
        <v>8310</v>
      </c>
      <c r="R2232" t="s">
        <v>8311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2" t="s">
        <v>8310</v>
      </c>
      <c r="R2233" t="s">
        <v>8311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2" t="s">
        <v>8310</v>
      </c>
      <c r="R2234" t="s">
        <v>8311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2" t="s">
        <v>8310</v>
      </c>
      <c r="R2235" t="s">
        <v>8311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2" t="s">
        <v>8310</v>
      </c>
      <c r="R2236" t="s">
        <v>8311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2" t="s">
        <v>8310</v>
      </c>
      <c r="R2237" t="s">
        <v>8311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2" t="s">
        <v>8310</v>
      </c>
      <c r="R2238" t="s">
        <v>8311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2" t="s">
        <v>8310</v>
      </c>
      <c r="R2239" t="s">
        <v>8311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2" t="s">
        <v>8310</v>
      </c>
      <c r="R2240" t="s">
        <v>8311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2" t="s">
        <v>8310</v>
      </c>
      <c r="R2241" t="s">
        <v>8311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2" t="s">
        <v>8310</v>
      </c>
      <c r="R2242" t="s">
        <v>8311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2" t="s">
        <v>8310</v>
      </c>
      <c r="R2243" t="s">
        <v>8311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2" t="s">
        <v>8310</v>
      </c>
      <c r="R2244" t="s">
        <v>8311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2" t="s">
        <v>8310</v>
      </c>
      <c r="R2245" t="s">
        <v>8311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2" t="s">
        <v>8310</v>
      </c>
      <c r="R2246" t="s">
        <v>8311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2" t="s">
        <v>8310</v>
      </c>
      <c r="R2247" t="s">
        <v>8311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2" t="s">
        <v>8310</v>
      </c>
      <c r="R2248" t="s">
        <v>8311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2" t="s">
        <v>8310</v>
      </c>
      <c r="R2249" t="s">
        <v>8311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2" t="s">
        <v>8310</v>
      </c>
      <c r="R2250" t="s">
        <v>8311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2" t="s">
        <v>8310</v>
      </c>
      <c r="R2251" t="s">
        <v>8311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2" t="s">
        <v>8310</v>
      </c>
      <c r="R2252" t="s">
        <v>8311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2" t="s">
        <v>8310</v>
      </c>
      <c r="R2253" t="s">
        <v>8311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2" t="s">
        <v>8310</v>
      </c>
      <c r="R2254" t="s">
        <v>8311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2" t="s">
        <v>8310</v>
      </c>
      <c r="R2255" t="s">
        <v>8311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2" t="s">
        <v>8310</v>
      </c>
      <c r="R2256" t="s">
        <v>8311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2" t="s">
        <v>8310</v>
      </c>
      <c r="R2257" t="s">
        <v>8311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2" t="s">
        <v>8310</v>
      </c>
      <c r="R2258" t="s">
        <v>8311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2" t="s">
        <v>8310</v>
      </c>
      <c r="R2259" t="s">
        <v>8311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2" t="s">
        <v>8310</v>
      </c>
      <c r="R2260" t="s">
        <v>8311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2" t="s">
        <v>8310</v>
      </c>
      <c r="R2261" t="s">
        <v>8311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2" t="s">
        <v>8310</v>
      </c>
      <c r="R2262" t="s">
        <v>8311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2" t="s">
        <v>8310</v>
      </c>
      <c r="R2263" t="s">
        <v>8311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2" t="s">
        <v>8310</v>
      </c>
      <c r="R2264" t="s">
        <v>8311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2" t="s">
        <v>8310</v>
      </c>
      <c r="R2265" t="s">
        <v>8311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2" t="s">
        <v>8310</v>
      </c>
      <c r="R2266" t="s">
        <v>8311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2" t="s">
        <v>8310</v>
      </c>
      <c r="R2267" t="s">
        <v>8311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2" t="s">
        <v>8310</v>
      </c>
      <c r="R2268" t="s">
        <v>8311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2" t="s">
        <v>8310</v>
      </c>
      <c r="R2269" t="s">
        <v>8311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2" t="s">
        <v>8310</v>
      </c>
      <c r="R2270" t="s">
        <v>8311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2" t="s">
        <v>8310</v>
      </c>
      <c r="R2271" t="s">
        <v>8311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2" t="s">
        <v>8310</v>
      </c>
      <c r="R2272" t="s">
        <v>8311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2" t="s">
        <v>8310</v>
      </c>
      <c r="R2273" t="s">
        <v>8311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2" t="s">
        <v>8310</v>
      </c>
      <c r="R2274" t="s">
        <v>8311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ref="P2275:P2338" si="180">IFERROR(ROUND(E2275/L2275, 2), 0)</f>
        <v>37.479999999999997</v>
      </c>
      <c r="Q2275" s="12" t="s">
        <v>8310</v>
      </c>
      <c r="R2275" t="s">
        <v>8311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80"/>
        <v>30.2</v>
      </c>
      <c r="Q2276" s="12" t="s">
        <v>8310</v>
      </c>
      <c r="R2276" t="s">
        <v>8311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80"/>
        <v>33.549999999999997</v>
      </c>
      <c r="Q2277" s="12" t="s">
        <v>8310</v>
      </c>
      <c r="R2277" t="s">
        <v>8311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80"/>
        <v>64.75</v>
      </c>
      <c r="Q2278" s="12" t="s">
        <v>8310</v>
      </c>
      <c r="R2278" t="s">
        <v>8311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80"/>
        <v>57.93</v>
      </c>
      <c r="Q2279" s="12" t="s">
        <v>8310</v>
      </c>
      <c r="R2279" t="s">
        <v>8311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80"/>
        <v>53.08</v>
      </c>
      <c r="Q2280" s="12" t="s">
        <v>8310</v>
      </c>
      <c r="R2280" t="s">
        <v>8311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80"/>
        <v>48.06</v>
      </c>
      <c r="Q2281" s="12" t="s">
        <v>8310</v>
      </c>
      <c r="R2281" t="s">
        <v>8311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s="12" t="s">
        <v>8310</v>
      </c>
      <c r="R2282" t="s">
        <v>8311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s="12" t="s">
        <v>8312</v>
      </c>
      <c r="R2283" t="s">
        <v>8313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s="12" t="s">
        <v>8312</v>
      </c>
      <c r="R2284" t="s">
        <v>8313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s="12" t="s">
        <v>8312</v>
      </c>
      <c r="R2285" t="s">
        <v>8313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s="12" t="s">
        <v>8312</v>
      </c>
      <c r="R2286" t="s">
        <v>8313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s="12" t="s">
        <v>8312</v>
      </c>
      <c r="R2287" t="s">
        <v>8313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s="12" t="s">
        <v>8312</v>
      </c>
      <c r="R2288" t="s">
        <v>8313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s="12" t="s">
        <v>8312</v>
      </c>
      <c r="R2289" t="s">
        <v>8313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s="12" t="s">
        <v>8312</v>
      </c>
      <c r="R2290" t="s">
        <v>8313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s="12" t="s">
        <v>8312</v>
      </c>
      <c r="R2291" t="s">
        <v>8313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s="12" t="s">
        <v>8312</v>
      </c>
      <c r="R2292" t="s">
        <v>8313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s="12" t="s">
        <v>8312</v>
      </c>
      <c r="R2293" t="s">
        <v>8313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s="12" t="s">
        <v>8312</v>
      </c>
      <c r="R2294" t="s">
        <v>8313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2" t="s">
        <v>8312</v>
      </c>
      <c r="R2295" t="s">
        <v>8313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2" t="s">
        <v>8312</v>
      </c>
      <c r="R2296" t="s">
        <v>8313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2" t="s">
        <v>8312</v>
      </c>
      <c r="R2297" t="s">
        <v>8313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2" t="s">
        <v>8312</v>
      </c>
      <c r="R2298" t="s">
        <v>8313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2" t="s">
        <v>8312</v>
      </c>
      <c r="R2299" t="s">
        <v>8313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2" t="s">
        <v>8312</v>
      </c>
      <c r="R2300" t="s">
        <v>8313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2" t="s">
        <v>8312</v>
      </c>
      <c r="R2301" t="s">
        <v>8313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2" t="s">
        <v>8312</v>
      </c>
      <c r="R2302" t="s">
        <v>8313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2" t="s">
        <v>8312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2" t="s">
        <v>8312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2" t="s">
        <v>8312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2" t="s">
        <v>8312</v>
      </c>
      <c r="R2306" t="s">
        <v>8328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2" t="s">
        <v>8312</v>
      </c>
      <c r="R2307" t="s">
        <v>8328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2" t="s">
        <v>8312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2" t="s">
        <v>8312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2" t="s">
        <v>8312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2" t="s">
        <v>8312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2" t="s">
        <v>8312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2" t="s">
        <v>8312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2" t="s">
        <v>8312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2" t="s">
        <v>8312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2" t="s">
        <v>8312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2" t="s">
        <v>8312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2" t="s">
        <v>8312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2" t="s">
        <v>8312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2" t="s">
        <v>8312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2" t="s">
        <v>8312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2" t="s">
        <v>8312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2" t="s">
        <v>8326</v>
      </c>
      <c r="R2323" t="s">
        <v>8327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2" t="s">
        <v>8326</v>
      </c>
      <c r="R2324" t="s">
        <v>8327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2" t="s">
        <v>8326</v>
      </c>
      <c r="R2325" t="s">
        <v>8327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2" t="s">
        <v>8326</v>
      </c>
      <c r="R2326" t="s">
        <v>8327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2" t="s">
        <v>8326</v>
      </c>
      <c r="R2327" t="s">
        <v>8327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2" t="s">
        <v>8326</v>
      </c>
      <c r="R2328" t="s">
        <v>8327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2" t="s">
        <v>8326</v>
      </c>
      <c r="R2329" t="s">
        <v>8327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2" t="s">
        <v>8326</v>
      </c>
      <c r="R2330" t="s">
        <v>8327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2" t="s">
        <v>8326</v>
      </c>
      <c r="R2331" t="s">
        <v>8327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2" t="s">
        <v>8326</v>
      </c>
      <c r="R2332" t="s">
        <v>8327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2" t="s">
        <v>8326</v>
      </c>
      <c r="R2333" t="s">
        <v>8327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2" t="s">
        <v>8326</v>
      </c>
      <c r="R2334" t="s">
        <v>8327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2" t="s">
        <v>8326</v>
      </c>
      <c r="R2335" t="s">
        <v>8327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2" t="s">
        <v>8326</v>
      </c>
      <c r="R2336" t="s">
        <v>8327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2" t="s">
        <v>8326</v>
      </c>
      <c r="R2337" t="s">
        <v>8327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2" t="s">
        <v>8326</v>
      </c>
      <c r="R2338" t="s">
        <v>8327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ref="P2339:P2402" si="185">IFERROR(ROUND(E2339/L2339, 2), 0)</f>
        <v>74.180000000000007</v>
      </c>
      <c r="Q2339" s="12" t="s">
        <v>8326</v>
      </c>
      <c r="R2339" t="s">
        <v>8327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5"/>
        <v>123.35</v>
      </c>
      <c r="Q2340" s="12" t="s">
        <v>8326</v>
      </c>
      <c r="R2340" t="s">
        <v>8327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5"/>
        <v>66.62</v>
      </c>
      <c r="Q2341" s="12" t="s">
        <v>8326</v>
      </c>
      <c r="R2341" t="s">
        <v>8327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5"/>
        <v>104.99</v>
      </c>
      <c r="Q2342" s="12" t="s">
        <v>8326</v>
      </c>
      <c r="R2342" t="s">
        <v>8327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5"/>
        <v>0</v>
      </c>
      <c r="Q2343" s="12" t="s">
        <v>8308</v>
      </c>
      <c r="R2343" t="s">
        <v>8355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5"/>
        <v>0</v>
      </c>
      <c r="Q2344" s="12" t="s">
        <v>8308</v>
      </c>
      <c r="R2344" t="s">
        <v>8355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5"/>
        <v>300</v>
      </c>
      <c r="Q2345" s="12" t="s">
        <v>8308</v>
      </c>
      <c r="R2345" t="s">
        <v>8355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s="12" t="s">
        <v>8308</v>
      </c>
      <c r="R2346" t="s">
        <v>8355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s="12" t="s">
        <v>8308</v>
      </c>
      <c r="R2347" t="s">
        <v>8355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s="12" t="s">
        <v>8308</v>
      </c>
      <c r="R2348" t="s">
        <v>8355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s="12" t="s">
        <v>8308</v>
      </c>
      <c r="R2349" t="s">
        <v>8355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s="12" t="s">
        <v>8308</v>
      </c>
      <c r="R2350" t="s">
        <v>8355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s="12" t="s">
        <v>8308</v>
      </c>
      <c r="R2351" t="s">
        <v>8355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s="12" t="s">
        <v>8308</v>
      </c>
      <c r="R2352" t="s">
        <v>8355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s="12" t="s">
        <v>8308</v>
      </c>
      <c r="R2353" t="s">
        <v>8355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s="12" t="s">
        <v>8308</v>
      </c>
      <c r="R2354" t="s">
        <v>8355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s="12" t="s">
        <v>8308</v>
      </c>
      <c r="R2355" t="s">
        <v>8355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s="12" t="s">
        <v>8308</v>
      </c>
      <c r="R2356" t="s">
        <v>8355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s="12" t="s">
        <v>8308</v>
      </c>
      <c r="R2357" t="s">
        <v>8355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s="12" t="s">
        <v>8308</v>
      </c>
      <c r="R2358" t="s">
        <v>8355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2" t="s">
        <v>8308</v>
      </c>
      <c r="R2359" t="s">
        <v>8355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2" t="s">
        <v>8308</v>
      </c>
      <c r="R2360" t="s">
        <v>8355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2" t="s">
        <v>8308</v>
      </c>
      <c r="R2361" t="s">
        <v>8355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2" t="s">
        <v>8308</v>
      </c>
      <c r="R2362" t="s">
        <v>8355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2" t="s">
        <v>8308</v>
      </c>
      <c r="R2363" t="s">
        <v>8355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2" t="s">
        <v>8308</v>
      </c>
      <c r="R2364" t="s">
        <v>8355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2" t="s">
        <v>8308</v>
      </c>
      <c r="R2365" t="s">
        <v>8355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2" t="s">
        <v>8308</v>
      </c>
      <c r="R2366" t="s">
        <v>8355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2" t="s">
        <v>8308</v>
      </c>
      <c r="R2367" t="s">
        <v>8355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2" t="s">
        <v>8308</v>
      </c>
      <c r="R2368" t="s">
        <v>8355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2" t="s">
        <v>8308</v>
      </c>
      <c r="R2369" t="s">
        <v>8355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2" t="s">
        <v>8308</v>
      </c>
      <c r="R2370" t="s">
        <v>8355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2" t="s">
        <v>8308</v>
      </c>
      <c r="R2371" t="s">
        <v>8355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2" t="s">
        <v>8308</v>
      </c>
      <c r="R2372" t="s">
        <v>8355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2" t="s">
        <v>8308</v>
      </c>
      <c r="R2373" t="s">
        <v>8355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2" t="s">
        <v>8308</v>
      </c>
      <c r="R2374" t="s">
        <v>8355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2" t="s">
        <v>8308</v>
      </c>
      <c r="R2375" t="s">
        <v>8355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2" t="s">
        <v>8308</v>
      </c>
      <c r="R2376" t="s">
        <v>8355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2" t="s">
        <v>8308</v>
      </c>
      <c r="R2377" t="s">
        <v>8355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2" t="s">
        <v>8308</v>
      </c>
      <c r="R2378" t="s">
        <v>8355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2" t="s">
        <v>8308</v>
      </c>
      <c r="R2379" t="s">
        <v>8355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2" t="s">
        <v>8308</v>
      </c>
      <c r="R2380" t="s">
        <v>8355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2" t="s">
        <v>8308</v>
      </c>
      <c r="R2381" t="s">
        <v>8355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2" t="s">
        <v>8308</v>
      </c>
      <c r="R2382" t="s">
        <v>8355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2" t="s">
        <v>8308</v>
      </c>
      <c r="R2383" t="s">
        <v>8355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2" t="s">
        <v>8308</v>
      </c>
      <c r="R2384" t="s">
        <v>8355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2" t="s">
        <v>8308</v>
      </c>
      <c r="R2385" t="s">
        <v>8355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2" t="s">
        <v>8308</v>
      </c>
      <c r="R2386" t="s">
        <v>8355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2" t="s">
        <v>8308</v>
      </c>
      <c r="R2387" t="s">
        <v>8355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2" t="s">
        <v>8308</v>
      </c>
      <c r="R2388" t="s">
        <v>8355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2" t="s">
        <v>8308</v>
      </c>
      <c r="R2389" t="s">
        <v>8355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2" t="s">
        <v>8308</v>
      </c>
      <c r="R2390" t="s">
        <v>8355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2" t="s">
        <v>8308</v>
      </c>
      <c r="R2391" t="s">
        <v>8355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2" t="s">
        <v>8308</v>
      </c>
      <c r="R2392" t="s">
        <v>8355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2" t="s">
        <v>8308</v>
      </c>
      <c r="R2393" t="s">
        <v>8355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2" t="s">
        <v>8308</v>
      </c>
      <c r="R2394" t="s">
        <v>8355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2" t="s">
        <v>8308</v>
      </c>
      <c r="R2395" t="s">
        <v>8355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2" t="s">
        <v>8308</v>
      </c>
      <c r="R2396" t="s">
        <v>8355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2" t="s">
        <v>8308</v>
      </c>
      <c r="R2397" t="s">
        <v>8355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2" t="s">
        <v>8308</v>
      </c>
      <c r="R2398" t="s">
        <v>8355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2" t="s">
        <v>8308</v>
      </c>
      <c r="R2399" t="s">
        <v>8355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2" t="s">
        <v>8308</v>
      </c>
      <c r="R2400" t="s">
        <v>8355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2" t="s">
        <v>8308</v>
      </c>
      <c r="R2401" t="s">
        <v>8355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2" t="s">
        <v>8308</v>
      </c>
      <c r="R2402" t="s">
        <v>8355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ref="P2403:P2466" si="190">IFERROR(ROUND(E2403/L2403, 2), 0)</f>
        <v>22.33</v>
      </c>
      <c r="Q2403" s="12" t="s">
        <v>8326</v>
      </c>
      <c r="R2403" t="s">
        <v>8354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90"/>
        <v>52</v>
      </c>
      <c r="Q2404" s="12" t="s">
        <v>8326</v>
      </c>
      <c r="R2404" t="s">
        <v>8354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90"/>
        <v>16.829999999999998</v>
      </c>
      <c r="Q2405" s="12" t="s">
        <v>8326</v>
      </c>
      <c r="R2405" t="s">
        <v>8354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90"/>
        <v>0</v>
      </c>
      <c r="Q2406" s="12" t="s">
        <v>8326</v>
      </c>
      <c r="R2406" t="s">
        <v>8354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90"/>
        <v>56.3</v>
      </c>
      <c r="Q2407" s="12" t="s">
        <v>8326</v>
      </c>
      <c r="R2407" t="s">
        <v>8354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90"/>
        <v>84.06</v>
      </c>
      <c r="Q2408" s="12" t="s">
        <v>8326</v>
      </c>
      <c r="R2408" t="s">
        <v>8354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90"/>
        <v>168.39</v>
      </c>
      <c r="Q2409" s="12" t="s">
        <v>8326</v>
      </c>
      <c r="R2409" t="s">
        <v>8354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s="12" t="s">
        <v>8326</v>
      </c>
      <c r="R2410" t="s">
        <v>8354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s="12" t="s">
        <v>8326</v>
      </c>
      <c r="R2411" t="s">
        <v>8354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s="12" t="s">
        <v>8326</v>
      </c>
      <c r="R2412" t="s">
        <v>8354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s="12" t="s">
        <v>8326</v>
      </c>
      <c r="R2413" t="s">
        <v>8354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s="12" t="s">
        <v>8326</v>
      </c>
      <c r="R2414" t="s">
        <v>8354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s="12" t="s">
        <v>8326</v>
      </c>
      <c r="R2415" t="s">
        <v>8354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s="12" t="s">
        <v>8326</v>
      </c>
      <c r="R2416" t="s">
        <v>8354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s="12" t="s">
        <v>8326</v>
      </c>
      <c r="R2417" t="s">
        <v>8354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s="12" t="s">
        <v>8326</v>
      </c>
      <c r="R2418" t="s">
        <v>8354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s="12" t="s">
        <v>8326</v>
      </c>
      <c r="R2419" t="s">
        <v>8354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s="12" t="s">
        <v>8326</v>
      </c>
      <c r="R2420" t="s">
        <v>8354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s="12" t="s">
        <v>8326</v>
      </c>
      <c r="R2421" t="s">
        <v>8354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s="12" t="s">
        <v>8326</v>
      </c>
      <c r="R2422" t="s">
        <v>8354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2" t="s">
        <v>8326</v>
      </c>
      <c r="R2423" t="s">
        <v>8354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2" t="s">
        <v>8326</v>
      </c>
      <c r="R2424" t="s">
        <v>8354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2" t="s">
        <v>8326</v>
      </c>
      <c r="R2425" t="s">
        <v>8354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2" t="s">
        <v>8326</v>
      </c>
      <c r="R2426" t="s">
        <v>8354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2" t="s">
        <v>8326</v>
      </c>
      <c r="R2427" t="s">
        <v>8354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2" t="s">
        <v>8326</v>
      </c>
      <c r="R2428" t="s">
        <v>8354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2" t="s">
        <v>8326</v>
      </c>
      <c r="R2429" t="s">
        <v>8354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2" t="s">
        <v>8326</v>
      </c>
      <c r="R2430" t="s">
        <v>8354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2" t="s">
        <v>8326</v>
      </c>
      <c r="R2431" t="s">
        <v>8354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2" t="s">
        <v>8326</v>
      </c>
      <c r="R2432" t="s">
        <v>8354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2" t="s">
        <v>8326</v>
      </c>
      <c r="R2433" t="s">
        <v>8354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2" t="s">
        <v>8326</v>
      </c>
      <c r="R2434" t="s">
        <v>8354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2" t="s">
        <v>8326</v>
      </c>
      <c r="R2435" t="s">
        <v>8354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2" t="s">
        <v>8326</v>
      </c>
      <c r="R2436" t="s">
        <v>8354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2" t="s">
        <v>8326</v>
      </c>
      <c r="R2437" t="s">
        <v>8354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2" t="s">
        <v>8326</v>
      </c>
      <c r="R2438" t="s">
        <v>8354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2" t="s">
        <v>8326</v>
      </c>
      <c r="R2439" t="s">
        <v>8354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2" t="s">
        <v>8326</v>
      </c>
      <c r="R2440" t="s">
        <v>8354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2" t="s">
        <v>8326</v>
      </c>
      <c r="R2441" t="s">
        <v>8354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2" t="s">
        <v>8326</v>
      </c>
      <c r="R2442" t="s">
        <v>8354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2" t="s">
        <v>8326</v>
      </c>
      <c r="R2443" t="s">
        <v>8327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2" t="s">
        <v>8326</v>
      </c>
      <c r="R2444" t="s">
        <v>8327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2" t="s">
        <v>8326</v>
      </c>
      <c r="R2445" t="s">
        <v>8327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2" t="s">
        <v>8326</v>
      </c>
      <c r="R2446" t="s">
        <v>8327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2" t="s">
        <v>8326</v>
      </c>
      <c r="R2447" t="s">
        <v>8327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2" t="s">
        <v>8326</v>
      </c>
      <c r="R2448" t="s">
        <v>8327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2" t="s">
        <v>8326</v>
      </c>
      <c r="R2449" t="s">
        <v>8327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2" t="s">
        <v>8326</v>
      </c>
      <c r="R2450" t="s">
        <v>8327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2" t="s">
        <v>8326</v>
      </c>
      <c r="R2451" t="s">
        <v>8327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2" t="s">
        <v>8326</v>
      </c>
      <c r="R2452" t="s">
        <v>8327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2" t="s">
        <v>8326</v>
      </c>
      <c r="R2453" t="s">
        <v>8327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2" t="s">
        <v>8326</v>
      </c>
      <c r="R2454" t="s">
        <v>8327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2" t="s">
        <v>8326</v>
      </c>
      <c r="R2455" t="s">
        <v>8327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2" t="s">
        <v>8326</v>
      </c>
      <c r="R2456" t="s">
        <v>8327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2" t="s">
        <v>8326</v>
      </c>
      <c r="R2457" t="s">
        <v>8327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2" t="s">
        <v>8326</v>
      </c>
      <c r="R2458" t="s">
        <v>8327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2" t="s">
        <v>8326</v>
      </c>
      <c r="R2459" t="s">
        <v>8327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2" t="s">
        <v>8326</v>
      </c>
      <c r="R2460" t="s">
        <v>8327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2" t="s">
        <v>8326</v>
      </c>
      <c r="R2461" t="s">
        <v>8327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2" t="s">
        <v>8326</v>
      </c>
      <c r="R2462" t="s">
        <v>8327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2" t="s">
        <v>8312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2" t="s">
        <v>8312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2" t="s">
        <v>8312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2" t="s">
        <v>8312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ref="P2467:P2530" si="195">IFERROR(ROUND(E2467/L2467, 2), 0)</f>
        <v>26.27</v>
      </c>
      <c r="Q2467" s="12" t="s">
        <v>8312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5"/>
        <v>48.08</v>
      </c>
      <c r="Q2468" s="12" t="s">
        <v>8312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5"/>
        <v>27.56</v>
      </c>
      <c r="Q2469" s="12" t="s">
        <v>8312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5"/>
        <v>36.97</v>
      </c>
      <c r="Q2470" s="12" t="s">
        <v>8312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5"/>
        <v>29.02</v>
      </c>
      <c r="Q2471" s="12" t="s">
        <v>8312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5"/>
        <v>28.66</v>
      </c>
      <c r="Q2472" s="12" t="s">
        <v>8312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5"/>
        <v>37.65</v>
      </c>
      <c r="Q2473" s="12" t="s">
        <v>8312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s="12" t="s">
        <v>8312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s="12" t="s">
        <v>8312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s="12" t="s">
        <v>8312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s="12" t="s">
        <v>8312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s="12" t="s">
        <v>8312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s="12" t="s">
        <v>8312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s="12" t="s">
        <v>8312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s="12" t="s">
        <v>8312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s="12" t="s">
        <v>8312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s="12" t="s">
        <v>8312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s="12" t="s">
        <v>8312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s="12" t="s">
        <v>8312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s="12" t="s">
        <v>8312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2" t="s">
        <v>8312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2" t="s">
        <v>8312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2" t="s">
        <v>8312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2" t="s">
        <v>8312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2" t="s">
        <v>8312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2" t="s">
        <v>8312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2" t="s">
        <v>8312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2" t="s">
        <v>8312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2" t="s">
        <v>8312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2" t="s">
        <v>8312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2" t="s">
        <v>8312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2" t="s">
        <v>8312</v>
      </c>
      <c r="R2498" t="s">
        <v>8328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2" t="s">
        <v>8312</v>
      </c>
      <c r="R2499" t="s">
        <v>8328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2" t="s">
        <v>8312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2" t="s">
        <v>8312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2" t="s">
        <v>8312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2" t="s">
        <v>8326</v>
      </c>
      <c r="R2503" t="s">
        <v>8357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2" t="s">
        <v>8326</v>
      </c>
      <c r="R2504" t="s">
        <v>8357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2" t="s">
        <v>8326</v>
      </c>
      <c r="R2505" t="s">
        <v>8357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2" t="s">
        <v>8326</v>
      </c>
      <c r="R2506" t="s">
        <v>8357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2" t="s">
        <v>8326</v>
      </c>
      <c r="R2507" t="s">
        <v>8357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2" t="s">
        <v>8326</v>
      </c>
      <c r="R2508" t="s">
        <v>8357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2" t="s">
        <v>8326</v>
      </c>
      <c r="R2509" t="s">
        <v>8357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2" t="s">
        <v>8326</v>
      </c>
      <c r="R2510" t="s">
        <v>8357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2" t="s">
        <v>8326</v>
      </c>
      <c r="R2511" t="s">
        <v>8357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2" t="s">
        <v>8326</v>
      </c>
      <c r="R2512" t="s">
        <v>8357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2" t="s">
        <v>8326</v>
      </c>
      <c r="R2513" t="s">
        <v>8357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2" t="s">
        <v>8326</v>
      </c>
      <c r="R2514" t="s">
        <v>8357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2" t="s">
        <v>8326</v>
      </c>
      <c r="R2515" t="s">
        <v>8357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2" t="s">
        <v>8326</v>
      </c>
      <c r="R2516" t="s">
        <v>8357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2" t="s">
        <v>8326</v>
      </c>
      <c r="R2517" t="s">
        <v>8357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2" t="s">
        <v>8326</v>
      </c>
      <c r="R2518" t="s">
        <v>8357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2" t="s">
        <v>8326</v>
      </c>
      <c r="R2519" t="s">
        <v>8357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2" t="s">
        <v>8326</v>
      </c>
      <c r="R2520" t="s">
        <v>8357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2" t="s">
        <v>8326</v>
      </c>
      <c r="R2521" t="s">
        <v>8357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2" t="s">
        <v>8326</v>
      </c>
      <c r="R2522" t="s">
        <v>8357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2" t="s">
        <v>8312</v>
      </c>
      <c r="R2523" t="s">
        <v>8335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2" t="s">
        <v>8312</v>
      </c>
      <c r="R2524" t="s">
        <v>8335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2" t="s">
        <v>8312</v>
      </c>
      <c r="R2525" t="s">
        <v>8335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2" t="s">
        <v>8312</v>
      </c>
      <c r="R2526" t="s">
        <v>8335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2" t="s">
        <v>8312</v>
      </c>
      <c r="R2527" t="s">
        <v>8335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2" t="s">
        <v>8312</v>
      </c>
      <c r="R2528" t="s">
        <v>8335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2" t="s">
        <v>8312</v>
      </c>
      <c r="R2529" t="s">
        <v>8335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2" t="s">
        <v>8312</v>
      </c>
      <c r="R2530" t="s">
        <v>8335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ref="P2531:P2594" si="200">IFERROR(ROUND(E2531/L2531, 2), 0)</f>
        <v>82.33</v>
      </c>
      <c r="Q2531" s="12" t="s">
        <v>8312</v>
      </c>
      <c r="R2531" t="s">
        <v>8335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200"/>
        <v>135.41999999999999</v>
      </c>
      <c r="Q2532" s="12" t="s">
        <v>8312</v>
      </c>
      <c r="R2532" t="s">
        <v>8335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200"/>
        <v>74.069999999999993</v>
      </c>
      <c r="Q2533" s="12" t="s">
        <v>8312</v>
      </c>
      <c r="R2533" t="s">
        <v>8335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200"/>
        <v>84.08</v>
      </c>
      <c r="Q2534" s="12" t="s">
        <v>8312</v>
      </c>
      <c r="R2534" t="s">
        <v>8335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200"/>
        <v>61.03</v>
      </c>
      <c r="Q2535" s="12" t="s">
        <v>8312</v>
      </c>
      <c r="R2535" t="s">
        <v>8335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200"/>
        <v>150</v>
      </c>
      <c r="Q2536" s="12" t="s">
        <v>8312</v>
      </c>
      <c r="R2536" t="s">
        <v>8335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200"/>
        <v>266.08999999999997</v>
      </c>
      <c r="Q2537" s="12" t="s">
        <v>8312</v>
      </c>
      <c r="R2537" t="s">
        <v>8335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s="12" t="s">
        <v>8312</v>
      </c>
      <c r="R2538" t="s">
        <v>8335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s="12" t="s">
        <v>8312</v>
      </c>
      <c r="R2539" t="s">
        <v>8335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s="12" t="s">
        <v>8312</v>
      </c>
      <c r="R2540" t="s">
        <v>8335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s="12" t="s">
        <v>8312</v>
      </c>
      <c r="R2541" t="s">
        <v>8335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s="12" t="s">
        <v>8312</v>
      </c>
      <c r="R2542" t="s">
        <v>8335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s="12" t="s">
        <v>8312</v>
      </c>
      <c r="R2543" t="s">
        <v>8335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s="12" t="s">
        <v>8312</v>
      </c>
      <c r="R2544" t="s">
        <v>8335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s="12" t="s">
        <v>8312</v>
      </c>
      <c r="R2545" t="s">
        <v>8335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s="12" t="s">
        <v>8312</v>
      </c>
      <c r="R2546" t="s">
        <v>8335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s="12" t="s">
        <v>8312</v>
      </c>
      <c r="R2547" t="s">
        <v>8335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s="12" t="s">
        <v>8312</v>
      </c>
      <c r="R2548" t="s">
        <v>8335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s="12" t="s">
        <v>8312</v>
      </c>
      <c r="R2549" t="s">
        <v>8335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s="12" t="s">
        <v>8312</v>
      </c>
      <c r="R2550" t="s">
        <v>8335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2" t="s">
        <v>8312</v>
      </c>
      <c r="R2551" t="s">
        <v>8335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2" t="s">
        <v>8312</v>
      </c>
      <c r="R2552" t="s">
        <v>8335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2" t="s">
        <v>8312</v>
      </c>
      <c r="R2553" t="s">
        <v>8335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2" t="s">
        <v>8312</v>
      </c>
      <c r="R2554" t="s">
        <v>8335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2" t="s">
        <v>8312</v>
      </c>
      <c r="R2555" t="s">
        <v>8335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2" t="s">
        <v>8312</v>
      </c>
      <c r="R2556" t="s">
        <v>8335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2" t="s">
        <v>8312</v>
      </c>
      <c r="R2557" t="s">
        <v>8335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2" t="s">
        <v>8312</v>
      </c>
      <c r="R2558" t="s">
        <v>8335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2" t="s">
        <v>8312</v>
      </c>
      <c r="R2559" t="s">
        <v>8335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2" t="s">
        <v>8312</v>
      </c>
      <c r="R2560" t="s">
        <v>8335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2" t="s">
        <v>8312</v>
      </c>
      <c r="R2561" t="s">
        <v>8335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2" t="s">
        <v>8312</v>
      </c>
      <c r="R2562" t="s">
        <v>8335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2" t="s">
        <v>8326</v>
      </c>
      <c r="R2563" t="s">
        <v>8354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2" t="s">
        <v>8326</v>
      </c>
      <c r="R2564" t="s">
        <v>8354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2" t="s">
        <v>8326</v>
      </c>
      <c r="R2565" t="s">
        <v>8354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2" t="s">
        <v>8326</v>
      </c>
      <c r="R2566" t="s">
        <v>8354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2" t="s">
        <v>8326</v>
      </c>
      <c r="R2567" t="s">
        <v>8354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2" t="s">
        <v>8326</v>
      </c>
      <c r="R2568" t="s">
        <v>8354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2" t="s">
        <v>8326</v>
      </c>
      <c r="R2569" t="s">
        <v>8354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2" t="s">
        <v>8326</v>
      </c>
      <c r="R2570" t="s">
        <v>8354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2" t="s">
        <v>8326</v>
      </c>
      <c r="R2571" t="s">
        <v>8354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2" t="s">
        <v>8326</v>
      </c>
      <c r="R2572" t="s">
        <v>8354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2" t="s">
        <v>8326</v>
      </c>
      <c r="R2573" t="s">
        <v>8354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2" t="s">
        <v>8326</v>
      </c>
      <c r="R2574" t="s">
        <v>8354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2" t="s">
        <v>8326</v>
      </c>
      <c r="R2575" t="s">
        <v>8354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2" t="s">
        <v>8326</v>
      </c>
      <c r="R2576" t="s">
        <v>8354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2" t="s">
        <v>8326</v>
      </c>
      <c r="R2577" t="s">
        <v>8354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2" t="s">
        <v>8326</v>
      </c>
      <c r="R2578" t="s">
        <v>8354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2" t="s">
        <v>8326</v>
      </c>
      <c r="R2579" t="s">
        <v>8354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2" t="s">
        <v>8326</v>
      </c>
      <c r="R2580" t="s">
        <v>8354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2" t="s">
        <v>8326</v>
      </c>
      <c r="R2581" t="s">
        <v>8354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2" t="s">
        <v>8326</v>
      </c>
      <c r="R2582" t="s">
        <v>8354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2" t="s">
        <v>8326</v>
      </c>
      <c r="R2583" t="s">
        <v>8354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2" t="s">
        <v>8326</v>
      </c>
      <c r="R2584" t="s">
        <v>8354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2" t="s">
        <v>8326</v>
      </c>
      <c r="R2585" t="s">
        <v>8354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2" t="s">
        <v>8326</v>
      </c>
      <c r="R2586" t="s">
        <v>8354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2" t="s">
        <v>8326</v>
      </c>
      <c r="R2587" t="s">
        <v>8354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2" t="s">
        <v>8326</v>
      </c>
      <c r="R2588" t="s">
        <v>8354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2" t="s">
        <v>8326</v>
      </c>
      <c r="R2589" t="s">
        <v>8354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2" t="s">
        <v>8326</v>
      </c>
      <c r="R2590" t="s">
        <v>8354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2" t="s">
        <v>8326</v>
      </c>
      <c r="R2591" t="s">
        <v>8354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2" t="s">
        <v>8326</v>
      </c>
      <c r="R2592" t="s">
        <v>8354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2" t="s">
        <v>8326</v>
      </c>
      <c r="R2593" t="s">
        <v>8354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2" t="s">
        <v>8326</v>
      </c>
      <c r="R2594" t="s">
        <v>8354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ref="P2595:P2658" si="205">IFERROR(ROUND(E2595/L2595, 2), 0)</f>
        <v>0</v>
      </c>
      <c r="Q2595" s="12" t="s">
        <v>8326</v>
      </c>
      <c r="R2595" t="s">
        <v>8354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5"/>
        <v>1</v>
      </c>
      <c r="Q2596" s="12" t="s">
        <v>8326</v>
      </c>
      <c r="R2596" t="s">
        <v>8354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5"/>
        <v>96.05</v>
      </c>
      <c r="Q2597" s="12" t="s">
        <v>8326</v>
      </c>
      <c r="R2597" t="s">
        <v>8354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5"/>
        <v>305.77999999999997</v>
      </c>
      <c r="Q2598" s="12" t="s">
        <v>8326</v>
      </c>
      <c r="R2598" t="s">
        <v>8354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5"/>
        <v>12.14</v>
      </c>
      <c r="Q2599" s="12" t="s">
        <v>8326</v>
      </c>
      <c r="R2599" t="s">
        <v>8354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5"/>
        <v>83.57</v>
      </c>
      <c r="Q2600" s="12" t="s">
        <v>8326</v>
      </c>
      <c r="R2600" t="s">
        <v>8354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5"/>
        <v>18</v>
      </c>
      <c r="Q2601" s="12" t="s">
        <v>8326</v>
      </c>
      <c r="R2601" t="s">
        <v>8354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s="12" t="s">
        <v>8326</v>
      </c>
      <c r="R2602" t="s">
        <v>8354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s="12" t="s">
        <v>8308</v>
      </c>
      <c r="R2603" t="s">
        <v>8317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s="12" t="s">
        <v>8308</v>
      </c>
      <c r="R2604" t="s">
        <v>8317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s="12" t="s">
        <v>8308</v>
      </c>
      <c r="R2605" t="s">
        <v>8317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s="12" t="s">
        <v>8308</v>
      </c>
      <c r="R2606" t="s">
        <v>8317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s="12" t="s">
        <v>8308</v>
      </c>
      <c r="R2607" t="s">
        <v>8317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s="12" t="s">
        <v>8308</v>
      </c>
      <c r="R2608" t="s">
        <v>8317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s="12" t="s">
        <v>8308</v>
      </c>
      <c r="R2609" t="s">
        <v>8317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s="12" t="s">
        <v>8308</v>
      </c>
      <c r="R2610" t="s">
        <v>8317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s="12" t="s">
        <v>8308</v>
      </c>
      <c r="R2611" t="s">
        <v>8317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s="12" t="s">
        <v>8308</v>
      </c>
      <c r="R2612" t="s">
        <v>8317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s="12" t="s">
        <v>8308</v>
      </c>
      <c r="R2613" t="s">
        <v>8317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s="12" t="s">
        <v>8308</v>
      </c>
      <c r="R2614" t="s">
        <v>8317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2" t="s">
        <v>8308</v>
      </c>
      <c r="R2615" t="s">
        <v>8317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2" t="s">
        <v>8308</v>
      </c>
      <c r="R2616" t="s">
        <v>8317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2" t="s">
        <v>8308</v>
      </c>
      <c r="R2617" t="s">
        <v>8317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2" t="s">
        <v>8308</v>
      </c>
      <c r="R2618" t="s">
        <v>8317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2" t="s">
        <v>8308</v>
      </c>
      <c r="R2619" t="s">
        <v>8317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2" t="s">
        <v>8308</v>
      </c>
      <c r="R2620" t="s">
        <v>8317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2" t="s">
        <v>8308</v>
      </c>
      <c r="R2621" t="s">
        <v>8317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2" t="s">
        <v>8308</v>
      </c>
      <c r="R2622" t="s">
        <v>8317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2" t="s">
        <v>8308</v>
      </c>
      <c r="R2623" t="s">
        <v>8317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2" t="s">
        <v>8308</v>
      </c>
      <c r="R2624" t="s">
        <v>8317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2" t="s">
        <v>8308</v>
      </c>
      <c r="R2625" t="s">
        <v>8317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2" t="s">
        <v>8308</v>
      </c>
      <c r="R2626" t="s">
        <v>8317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2" t="s">
        <v>8308</v>
      </c>
      <c r="R2627" t="s">
        <v>8317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2" t="s">
        <v>8308</v>
      </c>
      <c r="R2628" t="s">
        <v>8317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2" t="s">
        <v>8308</v>
      </c>
      <c r="R2629" t="s">
        <v>8317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2" t="s">
        <v>8308</v>
      </c>
      <c r="R2630" t="s">
        <v>8317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2" t="s">
        <v>8308</v>
      </c>
      <c r="R2631" t="s">
        <v>8317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2" t="s">
        <v>8308</v>
      </c>
      <c r="R2632" t="s">
        <v>8317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2" t="s">
        <v>8308</v>
      </c>
      <c r="R2633" t="s">
        <v>8317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2" t="s">
        <v>8308</v>
      </c>
      <c r="R2634" t="s">
        <v>8317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2" t="s">
        <v>8308</v>
      </c>
      <c r="R2635" t="s">
        <v>8317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2" t="s">
        <v>8308</v>
      </c>
      <c r="R2636" t="s">
        <v>8317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2" t="s">
        <v>8308</v>
      </c>
      <c r="R2637" t="s">
        <v>8317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2" t="s">
        <v>8308</v>
      </c>
      <c r="R2638" t="s">
        <v>8317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2" t="s">
        <v>8308</v>
      </c>
      <c r="R2639" t="s">
        <v>8317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2" t="s">
        <v>8308</v>
      </c>
      <c r="R2640" t="s">
        <v>8317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2" t="s">
        <v>8308</v>
      </c>
      <c r="R2641" t="s">
        <v>8317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2" t="s">
        <v>8308</v>
      </c>
      <c r="R2642" t="s">
        <v>8317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2" t="s">
        <v>8308</v>
      </c>
      <c r="R2643" t="s">
        <v>8317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2" t="s">
        <v>8308</v>
      </c>
      <c r="R2644" t="s">
        <v>8317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2" t="s">
        <v>8308</v>
      </c>
      <c r="R2645" t="s">
        <v>8317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2" t="s">
        <v>8308</v>
      </c>
      <c r="R2646" t="s">
        <v>8317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2" t="s">
        <v>8308</v>
      </c>
      <c r="R2647" t="s">
        <v>8317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2" t="s">
        <v>8308</v>
      </c>
      <c r="R2648" t="s">
        <v>8317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2" t="s">
        <v>8308</v>
      </c>
      <c r="R2649" t="s">
        <v>8317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2" t="s">
        <v>8308</v>
      </c>
      <c r="R2650" t="s">
        <v>8317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2" t="s">
        <v>8308</v>
      </c>
      <c r="R2651" t="s">
        <v>8317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2" t="s">
        <v>8308</v>
      </c>
      <c r="R2652" t="s">
        <v>8317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2" t="s">
        <v>8308</v>
      </c>
      <c r="R2653" t="s">
        <v>8317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2" t="s">
        <v>8308</v>
      </c>
      <c r="R2654" t="s">
        <v>8317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2" t="s">
        <v>8308</v>
      </c>
      <c r="R2655" t="s">
        <v>8317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2" t="s">
        <v>8308</v>
      </c>
      <c r="R2656" t="s">
        <v>8317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2" t="s">
        <v>8308</v>
      </c>
      <c r="R2657" t="s">
        <v>8317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2" t="s">
        <v>8308</v>
      </c>
      <c r="R2658" t="s">
        <v>8317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ref="P2659:P2722" si="210">IFERROR(ROUND(E2659/L2659, 2), 0)</f>
        <v>95.28</v>
      </c>
      <c r="Q2659" s="12" t="s">
        <v>8308</v>
      </c>
      <c r="R2659" t="s">
        <v>8317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10"/>
        <v>22.75</v>
      </c>
      <c r="Q2660" s="12" t="s">
        <v>8308</v>
      </c>
      <c r="R2660" t="s">
        <v>8317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10"/>
        <v>133.30000000000001</v>
      </c>
      <c r="Q2661" s="12" t="s">
        <v>8308</v>
      </c>
      <c r="R2661" t="s">
        <v>8317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10"/>
        <v>3.8</v>
      </c>
      <c r="Q2662" s="12" t="s">
        <v>8308</v>
      </c>
      <c r="R2662" t="s">
        <v>8317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10"/>
        <v>85.75</v>
      </c>
      <c r="Q2663" s="12" t="s">
        <v>8308</v>
      </c>
      <c r="R2663" t="s">
        <v>8336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10"/>
        <v>267</v>
      </c>
      <c r="Q2664" s="12" t="s">
        <v>8308</v>
      </c>
      <c r="R2664" t="s">
        <v>8336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10"/>
        <v>373.56</v>
      </c>
      <c r="Q2665" s="12" t="s">
        <v>8308</v>
      </c>
      <c r="R2665" t="s">
        <v>8336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s="12" t="s">
        <v>8308</v>
      </c>
      <c r="R2666" t="s">
        <v>8336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s="12" t="s">
        <v>8308</v>
      </c>
      <c r="R2667" t="s">
        <v>8336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s="12" t="s">
        <v>8308</v>
      </c>
      <c r="R2668" t="s">
        <v>8336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s="12" t="s">
        <v>8308</v>
      </c>
      <c r="R2669" t="s">
        <v>8336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s="12" t="s">
        <v>8308</v>
      </c>
      <c r="R2670" t="s">
        <v>8336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s="12" t="s">
        <v>8308</v>
      </c>
      <c r="R2671" t="s">
        <v>8336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s="12" t="s">
        <v>8308</v>
      </c>
      <c r="R2672" t="s">
        <v>8336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s="12" t="s">
        <v>8308</v>
      </c>
      <c r="R2673" t="s">
        <v>8336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s="12" t="s">
        <v>8308</v>
      </c>
      <c r="R2674" t="s">
        <v>8336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s="12" t="s">
        <v>8308</v>
      </c>
      <c r="R2675" t="s">
        <v>8336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s="12" t="s">
        <v>8308</v>
      </c>
      <c r="R2676" t="s">
        <v>8336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s="12" t="s">
        <v>8308</v>
      </c>
      <c r="R2677" t="s">
        <v>8336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s="12" t="s">
        <v>8308</v>
      </c>
      <c r="R2678" t="s">
        <v>8336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2" t="s">
        <v>8308</v>
      </c>
      <c r="R2679" t="s">
        <v>8336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2" t="s">
        <v>8308</v>
      </c>
      <c r="R2680" t="s">
        <v>8336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2" t="s">
        <v>8308</v>
      </c>
      <c r="R2681" t="s">
        <v>8336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2" t="s">
        <v>8308</v>
      </c>
      <c r="R2682" t="s">
        <v>8336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2" t="s">
        <v>8326</v>
      </c>
      <c r="R2683" t="s">
        <v>8354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2" t="s">
        <v>8326</v>
      </c>
      <c r="R2684" t="s">
        <v>8354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2" t="s">
        <v>8326</v>
      </c>
      <c r="R2685" t="s">
        <v>8354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2" t="s">
        <v>8326</v>
      </c>
      <c r="R2686" t="s">
        <v>8354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2" t="s">
        <v>8326</v>
      </c>
      <c r="R2687" t="s">
        <v>8354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2" t="s">
        <v>8326</v>
      </c>
      <c r="R2688" t="s">
        <v>8354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2" t="s">
        <v>8326</v>
      </c>
      <c r="R2689" t="s">
        <v>8354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2" t="s">
        <v>8326</v>
      </c>
      <c r="R2690" t="s">
        <v>8354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2" t="s">
        <v>8326</v>
      </c>
      <c r="R2691" t="s">
        <v>8354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2" t="s">
        <v>8326</v>
      </c>
      <c r="R2692" t="s">
        <v>8354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2" t="s">
        <v>8326</v>
      </c>
      <c r="R2693" t="s">
        <v>8354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2" t="s">
        <v>8326</v>
      </c>
      <c r="R2694" t="s">
        <v>8354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2" t="s">
        <v>8326</v>
      </c>
      <c r="R2695" t="s">
        <v>8354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2" t="s">
        <v>8326</v>
      </c>
      <c r="R2696" t="s">
        <v>8354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2" t="s">
        <v>8326</v>
      </c>
      <c r="R2697" t="s">
        <v>8354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2" t="s">
        <v>8326</v>
      </c>
      <c r="R2698" t="s">
        <v>8354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2" t="s">
        <v>8326</v>
      </c>
      <c r="R2699" t="s">
        <v>8354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2" t="s">
        <v>8326</v>
      </c>
      <c r="R2700" t="s">
        <v>8354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2" t="s">
        <v>8326</v>
      </c>
      <c r="R2701" t="s">
        <v>8354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2" t="s">
        <v>8326</v>
      </c>
      <c r="R2702" t="s">
        <v>8354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2" t="s">
        <v>8315</v>
      </c>
      <c r="R2703" t="s">
        <v>8316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2" t="s">
        <v>8315</v>
      </c>
      <c r="R2704" t="s">
        <v>8316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2" t="s">
        <v>8315</v>
      </c>
      <c r="R2705" t="s">
        <v>8316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2" t="s">
        <v>8315</v>
      </c>
      <c r="R2706" t="s">
        <v>8316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2" t="s">
        <v>8315</v>
      </c>
      <c r="R2707" t="s">
        <v>8316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2" t="s">
        <v>8315</v>
      </c>
      <c r="R2708" t="s">
        <v>8316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2" t="s">
        <v>8315</v>
      </c>
      <c r="R2709" t="s">
        <v>8316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2" t="s">
        <v>8315</v>
      </c>
      <c r="R2710" t="s">
        <v>8316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2" t="s">
        <v>8315</v>
      </c>
      <c r="R2711" t="s">
        <v>8316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2" t="s">
        <v>8315</v>
      </c>
      <c r="R2712" t="s">
        <v>8316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2" t="s">
        <v>8315</v>
      </c>
      <c r="R2713" t="s">
        <v>8316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2" t="s">
        <v>8315</v>
      </c>
      <c r="R2714" t="s">
        <v>8316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2" t="s">
        <v>8315</v>
      </c>
      <c r="R2715" t="s">
        <v>8316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2" t="s">
        <v>8315</v>
      </c>
      <c r="R2716" t="s">
        <v>8316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2" t="s">
        <v>8315</v>
      </c>
      <c r="R2717" t="s">
        <v>8316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2" t="s">
        <v>8315</v>
      </c>
      <c r="R2718" t="s">
        <v>8316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2" t="s">
        <v>8315</v>
      </c>
      <c r="R2719" t="s">
        <v>8316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2" t="s">
        <v>8315</v>
      </c>
      <c r="R2720" t="s">
        <v>8316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2" t="s">
        <v>8315</v>
      </c>
      <c r="R2721" t="s">
        <v>8316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2" t="s">
        <v>8315</v>
      </c>
      <c r="R2722" t="s">
        <v>8316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ref="P2723:P2786" si="215">IFERROR(ROUND(E2723/L2723, 2), 0)</f>
        <v>40.76</v>
      </c>
      <c r="Q2723" s="12" t="s">
        <v>8308</v>
      </c>
      <c r="R2723" t="s">
        <v>8309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5"/>
        <v>68.25</v>
      </c>
      <c r="Q2724" s="12" t="s">
        <v>8308</v>
      </c>
      <c r="R2724" t="s">
        <v>8309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5"/>
        <v>95.49</v>
      </c>
      <c r="Q2725" s="12" t="s">
        <v>8308</v>
      </c>
      <c r="R2725" t="s">
        <v>8309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5"/>
        <v>7.19</v>
      </c>
      <c r="Q2726" s="12" t="s">
        <v>8308</v>
      </c>
      <c r="R2726" t="s">
        <v>8309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5"/>
        <v>511.65</v>
      </c>
      <c r="Q2727" s="12" t="s">
        <v>8308</v>
      </c>
      <c r="R2727" t="s">
        <v>8309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5"/>
        <v>261.75</v>
      </c>
      <c r="Q2728" s="12" t="s">
        <v>8308</v>
      </c>
      <c r="R2728" t="s">
        <v>8309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5"/>
        <v>69.760000000000005</v>
      </c>
      <c r="Q2729" s="12" t="s">
        <v>8308</v>
      </c>
      <c r="R2729" t="s">
        <v>8309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s="12" t="s">
        <v>8308</v>
      </c>
      <c r="R2730" t="s">
        <v>8309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s="12" t="s">
        <v>8308</v>
      </c>
      <c r="R2731" t="s">
        <v>8309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s="12" t="s">
        <v>8308</v>
      </c>
      <c r="R2732" t="s">
        <v>8309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s="12" t="s">
        <v>8308</v>
      </c>
      <c r="R2733" t="s">
        <v>8309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s="12" t="s">
        <v>8308</v>
      </c>
      <c r="R2734" t="s">
        <v>8309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s="12" t="s">
        <v>8308</v>
      </c>
      <c r="R2735" t="s">
        <v>8309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s="12" t="s">
        <v>8308</v>
      </c>
      <c r="R2736" t="s">
        <v>8309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s="12" t="s">
        <v>8308</v>
      </c>
      <c r="R2737" t="s">
        <v>8309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s="12" t="s">
        <v>8308</v>
      </c>
      <c r="R2738" t="s">
        <v>8309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s="12" t="s">
        <v>8308</v>
      </c>
      <c r="R2739" t="s">
        <v>8309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s="12" t="s">
        <v>8308</v>
      </c>
      <c r="R2740" t="s">
        <v>8309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s="12" t="s">
        <v>8308</v>
      </c>
      <c r="R2741" t="s">
        <v>8309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s="12" t="s">
        <v>8308</v>
      </c>
      <c r="R2742" t="s">
        <v>8309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2" t="s">
        <v>8321</v>
      </c>
      <c r="R2743" t="s">
        <v>8349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2" t="s">
        <v>8321</v>
      </c>
      <c r="R2744" t="s">
        <v>8349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2" t="s">
        <v>8321</v>
      </c>
      <c r="R2745" t="s">
        <v>8349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2" t="s">
        <v>8321</v>
      </c>
      <c r="R2746" t="s">
        <v>8349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2" t="s">
        <v>8321</v>
      </c>
      <c r="R2747" t="s">
        <v>8349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2" t="s">
        <v>8321</v>
      </c>
      <c r="R2748" t="s">
        <v>8349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2" t="s">
        <v>8321</v>
      </c>
      <c r="R2749" t="s">
        <v>8349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2" t="s">
        <v>8321</v>
      </c>
      <c r="R2750" t="s">
        <v>8349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2" t="s">
        <v>8321</v>
      </c>
      <c r="R2751" t="s">
        <v>8349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2" t="s">
        <v>8321</v>
      </c>
      <c r="R2752" t="s">
        <v>8349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2" t="s">
        <v>8321</v>
      </c>
      <c r="R2753" t="s">
        <v>8349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2" t="s">
        <v>8321</v>
      </c>
      <c r="R2754" t="s">
        <v>8349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2" t="s">
        <v>8321</v>
      </c>
      <c r="R2755" t="s">
        <v>8349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2" t="s">
        <v>8321</v>
      </c>
      <c r="R2756" t="s">
        <v>8349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2" t="s">
        <v>8321</v>
      </c>
      <c r="R2757" t="s">
        <v>8349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2" t="s">
        <v>8321</v>
      </c>
      <c r="R2758" t="s">
        <v>8349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2" t="s">
        <v>8321</v>
      </c>
      <c r="R2759" t="s">
        <v>8349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2" t="s">
        <v>8321</v>
      </c>
      <c r="R2760" t="s">
        <v>8349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2" t="s">
        <v>8321</v>
      </c>
      <c r="R2761" t="s">
        <v>8349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2" t="s">
        <v>8321</v>
      </c>
      <c r="R2762" t="s">
        <v>8349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2" t="s">
        <v>8321</v>
      </c>
      <c r="R2763" t="s">
        <v>8349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2" t="s">
        <v>8321</v>
      </c>
      <c r="R2764" t="s">
        <v>8349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2" t="s">
        <v>8321</v>
      </c>
      <c r="R2765" t="s">
        <v>8349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2" t="s">
        <v>8321</v>
      </c>
      <c r="R2766" t="s">
        <v>8349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2" t="s">
        <v>8321</v>
      </c>
      <c r="R2767" t="s">
        <v>8349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2" t="s">
        <v>8321</v>
      </c>
      <c r="R2768" t="s">
        <v>8349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2" t="s">
        <v>8321</v>
      </c>
      <c r="R2769" t="s">
        <v>8349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2" t="s">
        <v>8321</v>
      </c>
      <c r="R2770" t="s">
        <v>8349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2" t="s">
        <v>8321</v>
      </c>
      <c r="R2771" t="s">
        <v>8349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2" t="s">
        <v>8321</v>
      </c>
      <c r="R2772" t="s">
        <v>8349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2" t="s">
        <v>8321</v>
      </c>
      <c r="R2773" t="s">
        <v>8349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2" t="s">
        <v>8321</v>
      </c>
      <c r="R2774" t="s">
        <v>8349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2" t="s">
        <v>8321</v>
      </c>
      <c r="R2775" t="s">
        <v>8349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2" t="s">
        <v>8321</v>
      </c>
      <c r="R2776" t="s">
        <v>8349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2" t="s">
        <v>8321</v>
      </c>
      <c r="R2777" t="s">
        <v>8349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2" t="s">
        <v>8321</v>
      </c>
      <c r="R2778" t="s">
        <v>8349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2" t="s">
        <v>8321</v>
      </c>
      <c r="R2779" t="s">
        <v>8349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2" t="s">
        <v>8321</v>
      </c>
      <c r="R2780" t="s">
        <v>8349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2" t="s">
        <v>8321</v>
      </c>
      <c r="R2781" t="s">
        <v>8349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2" t="s">
        <v>8321</v>
      </c>
      <c r="R2782" t="s">
        <v>8349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2" t="s">
        <v>8315</v>
      </c>
      <c r="R2783" t="s">
        <v>8331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2" t="s">
        <v>8315</v>
      </c>
      <c r="R2784" t="s">
        <v>8331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2" t="s">
        <v>8315</v>
      </c>
      <c r="R2785" t="s">
        <v>8331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2" t="s">
        <v>8315</v>
      </c>
      <c r="R2786" t="s">
        <v>8331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ref="P2787:P2850" si="220">IFERROR(ROUND(E2787/L2787, 2), 0)</f>
        <v>36.86</v>
      </c>
      <c r="Q2787" s="12" t="s">
        <v>8315</v>
      </c>
      <c r="R2787" t="s">
        <v>8331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20"/>
        <v>39.81</v>
      </c>
      <c r="Q2788" s="12" t="s">
        <v>8315</v>
      </c>
      <c r="R2788" t="s">
        <v>8331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20"/>
        <v>31.5</v>
      </c>
      <c r="Q2789" s="12" t="s">
        <v>8315</v>
      </c>
      <c r="R2789" t="s">
        <v>8331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20"/>
        <v>102.5</v>
      </c>
      <c r="Q2790" s="12" t="s">
        <v>8315</v>
      </c>
      <c r="R2790" t="s">
        <v>8331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20"/>
        <v>126.46</v>
      </c>
      <c r="Q2791" s="12" t="s">
        <v>8315</v>
      </c>
      <c r="R2791" t="s">
        <v>8331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20"/>
        <v>47.88</v>
      </c>
      <c r="Q2792" s="12" t="s">
        <v>8315</v>
      </c>
      <c r="R2792" t="s">
        <v>8331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20"/>
        <v>73.209999999999994</v>
      </c>
      <c r="Q2793" s="12" t="s">
        <v>8315</v>
      </c>
      <c r="R2793" t="s">
        <v>8331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20"/>
        <v>89.67</v>
      </c>
      <c r="Q2794" s="12" t="s">
        <v>8315</v>
      </c>
      <c r="R2794" t="s">
        <v>8331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20"/>
        <v>151.46</v>
      </c>
      <c r="Q2795" s="12" t="s">
        <v>8315</v>
      </c>
      <c r="R2795" t="s">
        <v>8331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20"/>
        <v>25</v>
      </c>
      <c r="Q2796" s="12" t="s">
        <v>8315</v>
      </c>
      <c r="R2796" t="s">
        <v>8331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20"/>
        <v>36.5</v>
      </c>
      <c r="Q2797" s="12" t="s">
        <v>8315</v>
      </c>
      <c r="R2797" t="s">
        <v>8331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20"/>
        <v>44</v>
      </c>
      <c r="Q2798" s="12" t="s">
        <v>8315</v>
      </c>
      <c r="R2798" t="s">
        <v>8331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20"/>
        <v>87.36</v>
      </c>
      <c r="Q2799" s="12" t="s">
        <v>8315</v>
      </c>
      <c r="R2799" t="s">
        <v>8331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20"/>
        <v>36.47</v>
      </c>
      <c r="Q2800" s="12" t="s">
        <v>8315</v>
      </c>
      <c r="R2800" t="s">
        <v>8331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20"/>
        <v>44.86</v>
      </c>
      <c r="Q2801" s="12" t="s">
        <v>8315</v>
      </c>
      <c r="R2801" t="s">
        <v>8331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20"/>
        <v>42.9</v>
      </c>
      <c r="Q2802" s="12" t="s">
        <v>8315</v>
      </c>
      <c r="R2802" t="s">
        <v>8331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20"/>
        <v>51.23</v>
      </c>
      <c r="Q2803" s="12" t="s">
        <v>8315</v>
      </c>
      <c r="R2803" t="s">
        <v>8331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20"/>
        <v>33.94</v>
      </c>
      <c r="Q2804" s="12" t="s">
        <v>8315</v>
      </c>
      <c r="R2804" t="s">
        <v>8331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20"/>
        <v>90.74</v>
      </c>
      <c r="Q2805" s="12" t="s">
        <v>8315</v>
      </c>
      <c r="R2805" t="s">
        <v>8331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20"/>
        <v>50</v>
      </c>
      <c r="Q2806" s="12" t="s">
        <v>8315</v>
      </c>
      <c r="R2806" t="s">
        <v>8331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20"/>
        <v>24.44</v>
      </c>
      <c r="Q2807" s="12" t="s">
        <v>8315</v>
      </c>
      <c r="R2807" t="s">
        <v>8331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20"/>
        <v>44.25</v>
      </c>
      <c r="Q2808" s="12" t="s">
        <v>8315</v>
      </c>
      <c r="R2808" t="s">
        <v>8331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20"/>
        <v>67.739999999999995</v>
      </c>
      <c r="Q2809" s="12" t="s">
        <v>8315</v>
      </c>
      <c r="R2809" t="s">
        <v>8331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20"/>
        <v>65.38</v>
      </c>
      <c r="Q2810" s="12" t="s">
        <v>8315</v>
      </c>
      <c r="R2810" t="s">
        <v>8331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20"/>
        <v>121.9</v>
      </c>
      <c r="Q2811" s="12" t="s">
        <v>8315</v>
      </c>
      <c r="R2811" t="s">
        <v>8331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20"/>
        <v>47.46</v>
      </c>
      <c r="Q2812" s="12" t="s">
        <v>8315</v>
      </c>
      <c r="R2812" t="s">
        <v>8331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20"/>
        <v>92.84</v>
      </c>
      <c r="Q2813" s="12" t="s">
        <v>8315</v>
      </c>
      <c r="R2813" t="s">
        <v>8331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2" t="s">
        <v>8315</v>
      </c>
      <c r="R2814" t="s">
        <v>8331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2" t="s">
        <v>8315</v>
      </c>
      <c r="R2815" t="s">
        <v>8331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2" t="s">
        <v>8315</v>
      </c>
      <c r="R2816" t="s">
        <v>8331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2" t="s">
        <v>8315</v>
      </c>
      <c r="R2817" t="s">
        <v>8331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2" t="s">
        <v>8315</v>
      </c>
      <c r="R2818" t="s">
        <v>8331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2" t="s">
        <v>8315</v>
      </c>
      <c r="R2819" t="s">
        <v>8331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2" t="s">
        <v>8315</v>
      </c>
      <c r="R2820" t="s">
        <v>8331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2" t="s">
        <v>8315</v>
      </c>
      <c r="R2821" t="s">
        <v>8331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2" t="s">
        <v>8315</v>
      </c>
      <c r="R2822" t="s">
        <v>8331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2" t="s">
        <v>8315</v>
      </c>
      <c r="R2823" t="s">
        <v>8331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2" t="s">
        <v>8315</v>
      </c>
      <c r="R2824" t="s">
        <v>8331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2" t="s">
        <v>8315</v>
      </c>
      <c r="R2825" t="s">
        <v>8331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2" t="s">
        <v>8315</v>
      </c>
      <c r="R2826" t="s">
        <v>8331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2" t="s">
        <v>8315</v>
      </c>
      <c r="R2827" t="s">
        <v>8331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2" t="s">
        <v>8315</v>
      </c>
      <c r="R2828" t="s">
        <v>8331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2" t="s">
        <v>8315</v>
      </c>
      <c r="R2829" t="s">
        <v>8331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2" t="s">
        <v>8315</v>
      </c>
      <c r="R2830" t="s">
        <v>8331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2" t="s">
        <v>8315</v>
      </c>
      <c r="R2831" t="s">
        <v>8331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2" t="s">
        <v>8315</v>
      </c>
      <c r="R2832" t="s">
        <v>8331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2" t="s">
        <v>8315</v>
      </c>
      <c r="R2833" t="s">
        <v>8331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2" t="s">
        <v>8315</v>
      </c>
      <c r="R2834" t="s">
        <v>8331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2" t="s">
        <v>8315</v>
      </c>
      <c r="R2835" t="s">
        <v>8331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2" t="s">
        <v>8315</v>
      </c>
      <c r="R2836" t="s">
        <v>8331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2" t="s">
        <v>8315</v>
      </c>
      <c r="R2837" t="s">
        <v>8331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2" t="s">
        <v>8315</v>
      </c>
      <c r="R2838" t="s">
        <v>8331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2" t="s">
        <v>8315</v>
      </c>
      <c r="R2839" t="s">
        <v>8331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2" t="s">
        <v>8315</v>
      </c>
      <c r="R2840" t="s">
        <v>8331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2" t="s">
        <v>8315</v>
      </c>
      <c r="R2841" t="s">
        <v>8331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2" t="s">
        <v>8315</v>
      </c>
      <c r="R2842" t="s">
        <v>8331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2" t="s">
        <v>8315</v>
      </c>
      <c r="R2843" t="s">
        <v>8331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2" t="s">
        <v>8315</v>
      </c>
      <c r="R2844" t="s">
        <v>8331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2" t="s">
        <v>8315</v>
      </c>
      <c r="R2845" t="s">
        <v>8331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2" t="s">
        <v>8315</v>
      </c>
      <c r="R2846" t="s">
        <v>8331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2" t="s">
        <v>8315</v>
      </c>
      <c r="R2847" t="s">
        <v>8331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2" t="s">
        <v>8315</v>
      </c>
      <c r="R2848" t="s">
        <v>8331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2" t="s">
        <v>8315</v>
      </c>
      <c r="R2849" t="s">
        <v>8331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2" t="s">
        <v>8315</v>
      </c>
      <c r="R2850" t="s">
        <v>8331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ref="P2851:P2914" si="225">IFERROR(ROUND(E2851/L2851, 2), 0)</f>
        <v>5</v>
      </c>
      <c r="Q2851" s="12" t="s">
        <v>8315</v>
      </c>
      <c r="R2851" t="s">
        <v>8331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5"/>
        <v>23.92</v>
      </c>
      <c r="Q2852" s="12" t="s">
        <v>8315</v>
      </c>
      <c r="R2852" t="s">
        <v>8331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5"/>
        <v>0</v>
      </c>
      <c r="Q2853" s="12" t="s">
        <v>8315</v>
      </c>
      <c r="R2853" t="s">
        <v>8331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5"/>
        <v>15.83</v>
      </c>
      <c r="Q2854" s="12" t="s">
        <v>8315</v>
      </c>
      <c r="R2854" t="s">
        <v>8331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5"/>
        <v>0</v>
      </c>
      <c r="Q2855" s="12" t="s">
        <v>8315</v>
      </c>
      <c r="R2855" t="s">
        <v>8331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5"/>
        <v>29.79</v>
      </c>
      <c r="Q2856" s="12" t="s">
        <v>8315</v>
      </c>
      <c r="R2856" t="s">
        <v>8331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5"/>
        <v>60</v>
      </c>
      <c r="Q2857" s="12" t="s">
        <v>8315</v>
      </c>
      <c r="R2857" t="s">
        <v>8331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5"/>
        <v>24.33</v>
      </c>
      <c r="Q2858" s="12" t="s">
        <v>8315</v>
      </c>
      <c r="R2858" t="s">
        <v>8331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5"/>
        <v>500</v>
      </c>
      <c r="Q2859" s="12" t="s">
        <v>8315</v>
      </c>
      <c r="R2859" t="s">
        <v>8331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5"/>
        <v>0</v>
      </c>
      <c r="Q2860" s="12" t="s">
        <v>8315</v>
      </c>
      <c r="R2860" t="s">
        <v>8331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5"/>
        <v>35</v>
      </c>
      <c r="Q2861" s="12" t="s">
        <v>8315</v>
      </c>
      <c r="R2861" t="s">
        <v>8331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5"/>
        <v>29.56</v>
      </c>
      <c r="Q2862" s="12" t="s">
        <v>8315</v>
      </c>
      <c r="R2862" t="s">
        <v>8331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5"/>
        <v>26.67</v>
      </c>
      <c r="Q2863" s="12" t="s">
        <v>8315</v>
      </c>
      <c r="R2863" t="s">
        <v>8331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5"/>
        <v>18.329999999999998</v>
      </c>
      <c r="Q2864" s="12" t="s">
        <v>8315</v>
      </c>
      <c r="R2864" t="s">
        <v>8331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5"/>
        <v>20</v>
      </c>
      <c r="Q2865" s="12" t="s">
        <v>8315</v>
      </c>
      <c r="R2865" t="s">
        <v>8331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5"/>
        <v>13.33</v>
      </c>
      <c r="Q2866" s="12" t="s">
        <v>8315</v>
      </c>
      <c r="R2866" t="s">
        <v>8331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5"/>
        <v>0</v>
      </c>
      <c r="Q2867" s="12" t="s">
        <v>8315</v>
      </c>
      <c r="R2867" t="s">
        <v>8331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5"/>
        <v>22.5</v>
      </c>
      <c r="Q2868" s="12" t="s">
        <v>8315</v>
      </c>
      <c r="R2868" t="s">
        <v>8331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5"/>
        <v>50.4</v>
      </c>
      <c r="Q2869" s="12" t="s">
        <v>8315</v>
      </c>
      <c r="R2869" t="s">
        <v>8331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5"/>
        <v>105.03</v>
      </c>
      <c r="Q2870" s="12" t="s">
        <v>8315</v>
      </c>
      <c r="R2870" t="s">
        <v>8331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5"/>
        <v>35.4</v>
      </c>
      <c r="Q2871" s="12" t="s">
        <v>8315</v>
      </c>
      <c r="R2871" t="s">
        <v>8331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5"/>
        <v>83.33</v>
      </c>
      <c r="Q2872" s="12" t="s">
        <v>8315</v>
      </c>
      <c r="R2872" t="s">
        <v>8331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5"/>
        <v>35.92</v>
      </c>
      <c r="Q2873" s="12" t="s">
        <v>8315</v>
      </c>
      <c r="R2873" t="s">
        <v>8331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5"/>
        <v>0</v>
      </c>
      <c r="Q2874" s="12" t="s">
        <v>8315</v>
      </c>
      <c r="R2874" t="s">
        <v>8331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5"/>
        <v>119.13</v>
      </c>
      <c r="Q2875" s="12" t="s">
        <v>8315</v>
      </c>
      <c r="R2875" t="s">
        <v>8331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5"/>
        <v>90.33</v>
      </c>
      <c r="Q2876" s="12" t="s">
        <v>8315</v>
      </c>
      <c r="R2876" t="s">
        <v>8331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5"/>
        <v>2.33</v>
      </c>
      <c r="Q2877" s="12" t="s">
        <v>8315</v>
      </c>
      <c r="R2877" t="s">
        <v>8331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2" t="s">
        <v>8315</v>
      </c>
      <c r="R2878" t="s">
        <v>8331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2" t="s">
        <v>8315</v>
      </c>
      <c r="R2879" t="s">
        <v>8331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2" t="s">
        <v>8315</v>
      </c>
      <c r="R2880" t="s">
        <v>8331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2" t="s">
        <v>8315</v>
      </c>
      <c r="R2881" t="s">
        <v>8331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2" t="s">
        <v>8315</v>
      </c>
      <c r="R2882" t="s">
        <v>8331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2" t="s">
        <v>8315</v>
      </c>
      <c r="R2883" t="s">
        <v>8331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2" t="s">
        <v>8315</v>
      </c>
      <c r="R2884" t="s">
        <v>8331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2" t="s">
        <v>8315</v>
      </c>
      <c r="R2885" t="s">
        <v>8331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2" t="s">
        <v>8315</v>
      </c>
      <c r="R2886" t="s">
        <v>8331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2" t="s">
        <v>8315</v>
      </c>
      <c r="R2887" t="s">
        <v>8331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2" t="s">
        <v>8315</v>
      </c>
      <c r="R2888" t="s">
        <v>8331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2" t="s">
        <v>8315</v>
      </c>
      <c r="R2889" t="s">
        <v>8331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2" t="s">
        <v>8315</v>
      </c>
      <c r="R2890" t="s">
        <v>8331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2" t="s">
        <v>8315</v>
      </c>
      <c r="R2891" t="s">
        <v>8331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2" t="s">
        <v>8315</v>
      </c>
      <c r="R2892" t="s">
        <v>8331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2" t="s">
        <v>8315</v>
      </c>
      <c r="R2893" t="s">
        <v>8331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2" t="s">
        <v>8315</v>
      </c>
      <c r="R2894" t="s">
        <v>8331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2" t="s">
        <v>8315</v>
      </c>
      <c r="R2895" t="s">
        <v>8331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2" t="s">
        <v>8315</v>
      </c>
      <c r="R2896" t="s">
        <v>8331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2" t="s">
        <v>8315</v>
      </c>
      <c r="R2897" t="s">
        <v>8331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2" t="s">
        <v>8315</v>
      </c>
      <c r="R2898" t="s">
        <v>8331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2" t="s">
        <v>8315</v>
      </c>
      <c r="R2899" t="s">
        <v>8331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2" t="s">
        <v>8315</v>
      </c>
      <c r="R2900" t="s">
        <v>8331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2" t="s">
        <v>8315</v>
      </c>
      <c r="R2901" t="s">
        <v>8331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2" t="s">
        <v>8315</v>
      </c>
      <c r="R2902" t="s">
        <v>8331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2" t="s">
        <v>8315</v>
      </c>
      <c r="R2903" t="s">
        <v>8331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2" t="s">
        <v>8315</v>
      </c>
      <c r="R2904" t="s">
        <v>8331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2" t="s">
        <v>8315</v>
      </c>
      <c r="R2905" t="s">
        <v>8331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2" t="s">
        <v>8315</v>
      </c>
      <c r="R2906" t="s">
        <v>8331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2" t="s">
        <v>8315</v>
      </c>
      <c r="R2907" t="s">
        <v>8331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2" t="s">
        <v>8315</v>
      </c>
      <c r="R2908" t="s">
        <v>8331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2" t="s">
        <v>8315</v>
      </c>
      <c r="R2909" t="s">
        <v>8331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2" t="s">
        <v>8315</v>
      </c>
      <c r="R2910" t="s">
        <v>8331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2" t="s">
        <v>8315</v>
      </c>
      <c r="R2911" t="s">
        <v>8331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2" t="s">
        <v>8315</v>
      </c>
      <c r="R2912" t="s">
        <v>8331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2" t="s">
        <v>8315</v>
      </c>
      <c r="R2913" t="s">
        <v>8331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2" t="s">
        <v>8315</v>
      </c>
      <c r="R2914" t="s">
        <v>8331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ref="P2915:P2978" si="230">IFERROR(ROUND(E2915/L2915, 2), 0)</f>
        <v>1</v>
      </c>
      <c r="Q2915" s="12" t="s">
        <v>8315</v>
      </c>
      <c r="R2915" t="s">
        <v>8331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2" t="s">
        <v>8315</v>
      </c>
      <c r="R2916" t="s">
        <v>8331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2" t="s">
        <v>8315</v>
      </c>
      <c r="R2917" t="s">
        <v>8331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2" t="s">
        <v>8315</v>
      </c>
      <c r="R2918" t="s">
        <v>8331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2" t="s">
        <v>8315</v>
      </c>
      <c r="R2919" t="s">
        <v>8331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2" t="s">
        <v>8315</v>
      </c>
      <c r="R2920" t="s">
        <v>8331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2" t="s">
        <v>8315</v>
      </c>
      <c r="R2921" t="s">
        <v>8331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2" t="s">
        <v>8315</v>
      </c>
      <c r="R2922" t="s">
        <v>8331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2" t="s">
        <v>8315</v>
      </c>
      <c r="R2923" t="s">
        <v>8333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2" t="s">
        <v>8315</v>
      </c>
      <c r="R2924" t="s">
        <v>8333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2" t="s">
        <v>8315</v>
      </c>
      <c r="R2925" t="s">
        <v>8333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2" t="s">
        <v>8315</v>
      </c>
      <c r="R2926" t="s">
        <v>8333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2" t="s">
        <v>8315</v>
      </c>
      <c r="R2927" t="s">
        <v>8333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2" t="s">
        <v>8315</v>
      </c>
      <c r="R2928" t="s">
        <v>8333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2" t="s">
        <v>8315</v>
      </c>
      <c r="R2929" t="s">
        <v>8333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2" t="s">
        <v>8315</v>
      </c>
      <c r="R2930" t="s">
        <v>8333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2" t="s">
        <v>8315</v>
      </c>
      <c r="R2931" t="s">
        <v>8333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2" t="s">
        <v>8315</v>
      </c>
      <c r="R2932" t="s">
        <v>8333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2" t="s">
        <v>8315</v>
      </c>
      <c r="R2933" t="s">
        <v>8333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2" t="s">
        <v>8315</v>
      </c>
      <c r="R2934" t="s">
        <v>8333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2" t="s">
        <v>8315</v>
      </c>
      <c r="R2935" t="s">
        <v>8333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2" t="s">
        <v>8315</v>
      </c>
      <c r="R2936" t="s">
        <v>8333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2" t="s">
        <v>8315</v>
      </c>
      <c r="R2937" t="s">
        <v>8333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2" t="s">
        <v>8315</v>
      </c>
      <c r="R2938" t="s">
        <v>8333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2" t="s">
        <v>8315</v>
      </c>
      <c r="R2939" t="s">
        <v>8333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2" t="s">
        <v>8315</v>
      </c>
      <c r="R2940" t="s">
        <v>8333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2" t="s">
        <v>8315</v>
      </c>
      <c r="R2941" t="s">
        <v>8333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2" t="s">
        <v>8315</v>
      </c>
      <c r="R2942" t="s">
        <v>8333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2" t="s">
        <v>8315</v>
      </c>
      <c r="R2943" t="s">
        <v>8316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2" t="s">
        <v>8315</v>
      </c>
      <c r="R2944" t="s">
        <v>8316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2" t="s">
        <v>8315</v>
      </c>
      <c r="R2945" t="s">
        <v>8316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2" t="s">
        <v>8315</v>
      </c>
      <c r="R2946" t="s">
        <v>8316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2" t="s">
        <v>8315</v>
      </c>
      <c r="R2947" t="s">
        <v>8316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2" t="s">
        <v>8315</v>
      </c>
      <c r="R2948" t="s">
        <v>8316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2" t="s">
        <v>8315</v>
      </c>
      <c r="R2949" t="s">
        <v>8316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2" t="s">
        <v>8315</v>
      </c>
      <c r="R2950" t="s">
        <v>8316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2" t="s">
        <v>8315</v>
      </c>
      <c r="R2951" t="s">
        <v>8316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2" t="s">
        <v>8315</v>
      </c>
      <c r="R2952" t="s">
        <v>8316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2" t="s">
        <v>8315</v>
      </c>
      <c r="R2953" t="s">
        <v>8316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2" t="s">
        <v>8315</v>
      </c>
      <c r="R2954" t="s">
        <v>8316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2" t="s">
        <v>8315</v>
      </c>
      <c r="R2955" t="s">
        <v>8316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2" t="s">
        <v>8315</v>
      </c>
      <c r="R2956" t="s">
        <v>8316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2" t="s">
        <v>8315</v>
      </c>
      <c r="R2957" t="s">
        <v>8316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2" t="s">
        <v>8315</v>
      </c>
      <c r="R2958" t="s">
        <v>8316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2" t="s">
        <v>8315</v>
      </c>
      <c r="R2959" t="s">
        <v>8316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2" t="s">
        <v>8315</v>
      </c>
      <c r="R2960" t="s">
        <v>8316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2" t="s">
        <v>8315</v>
      </c>
      <c r="R2961" t="s">
        <v>8316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2" t="s">
        <v>8315</v>
      </c>
      <c r="R2962" t="s">
        <v>8316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2" t="s">
        <v>8315</v>
      </c>
      <c r="R2963" t="s">
        <v>8331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2" t="s">
        <v>8315</v>
      </c>
      <c r="R2964" t="s">
        <v>8331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2" t="s">
        <v>8315</v>
      </c>
      <c r="R2965" t="s">
        <v>8331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2" t="s">
        <v>8315</v>
      </c>
      <c r="R2966" t="s">
        <v>8331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2" t="s">
        <v>8315</v>
      </c>
      <c r="R2967" t="s">
        <v>8331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2" t="s">
        <v>8315</v>
      </c>
      <c r="R2968" t="s">
        <v>8331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2" t="s">
        <v>8315</v>
      </c>
      <c r="R2969" t="s">
        <v>8331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2" t="s">
        <v>8315</v>
      </c>
      <c r="R2970" t="s">
        <v>8331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2" t="s">
        <v>8315</v>
      </c>
      <c r="R2971" t="s">
        <v>8331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2" t="s">
        <v>8315</v>
      </c>
      <c r="R2972" t="s">
        <v>8331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2" t="s">
        <v>8315</v>
      </c>
      <c r="R2973" t="s">
        <v>8331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2" t="s">
        <v>8315</v>
      </c>
      <c r="R2974" t="s">
        <v>8331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2" t="s">
        <v>8315</v>
      </c>
      <c r="R2975" t="s">
        <v>8331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2" t="s">
        <v>8315</v>
      </c>
      <c r="R2976" t="s">
        <v>8331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2" t="s">
        <v>8315</v>
      </c>
      <c r="R2977" t="s">
        <v>8331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2" t="s">
        <v>8315</v>
      </c>
      <c r="R2978" t="s">
        <v>8331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ref="P2979:P3042" si="235">IFERROR(ROUND(E2979/L2979, 2), 0)</f>
        <v>113.57</v>
      </c>
      <c r="Q2979" s="12" t="s">
        <v>8315</v>
      </c>
      <c r="R2979" t="s">
        <v>8331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2" t="s">
        <v>8315</v>
      </c>
      <c r="R2980" t="s">
        <v>8331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2" t="s">
        <v>8315</v>
      </c>
      <c r="R2981" t="s">
        <v>8331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2" t="s">
        <v>8315</v>
      </c>
      <c r="R2982" t="s">
        <v>8331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2" t="s">
        <v>8315</v>
      </c>
      <c r="R2983" t="s">
        <v>8316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2" t="s">
        <v>8315</v>
      </c>
      <c r="R2984" t="s">
        <v>8316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2" t="s">
        <v>8315</v>
      </c>
      <c r="R2985" t="s">
        <v>8316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2" t="s">
        <v>8315</v>
      </c>
      <c r="R2986" t="s">
        <v>8316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2" t="s">
        <v>8315</v>
      </c>
      <c r="R2987" t="s">
        <v>8316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2" t="s">
        <v>8315</v>
      </c>
      <c r="R2988" t="s">
        <v>8316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2" t="s">
        <v>8315</v>
      </c>
      <c r="R2989" t="s">
        <v>8316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2" t="s">
        <v>8315</v>
      </c>
      <c r="R2990" t="s">
        <v>8316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2" t="s">
        <v>8315</v>
      </c>
      <c r="R2991" t="s">
        <v>8316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2" t="s">
        <v>8315</v>
      </c>
      <c r="R2992" t="s">
        <v>8316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2" t="s">
        <v>8315</v>
      </c>
      <c r="R2993" t="s">
        <v>8316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2" t="s">
        <v>8315</v>
      </c>
      <c r="R2994" t="s">
        <v>8316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2" t="s">
        <v>8315</v>
      </c>
      <c r="R2995" t="s">
        <v>8316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2" t="s">
        <v>8315</v>
      </c>
      <c r="R2996" t="s">
        <v>8316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2" t="s">
        <v>8315</v>
      </c>
      <c r="R2997" t="s">
        <v>8316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2" t="s">
        <v>8315</v>
      </c>
      <c r="R2998" t="s">
        <v>8316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2" t="s">
        <v>8315</v>
      </c>
      <c r="R2999" t="s">
        <v>8316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2" t="s">
        <v>8315</v>
      </c>
      <c r="R3000" t="s">
        <v>8316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2" t="s">
        <v>8315</v>
      </c>
      <c r="R3001" t="s">
        <v>8316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2" t="s">
        <v>8315</v>
      </c>
      <c r="R3002" t="s">
        <v>8316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2" t="s">
        <v>8315</v>
      </c>
      <c r="R3003" t="s">
        <v>8316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2" t="s">
        <v>8315</v>
      </c>
      <c r="R3004" t="s">
        <v>8316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2" t="s">
        <v>8315</v>
      </c>
      <c r="R3005" t="s">
        <v>8316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2" t="s">
        <v>8315</v>
      </c>
      <c r="R3006" t="s">
        <v>8316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2" t="s">
        <v>8315</v>
      </c>
      <c r="R3007" t="s">
        <v>8316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2" t="s">
        <v>8315</v>
      </c>
      <c r="R3008" t="s">
        <v>8316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2" t="s">
        <v>8315</v>
      </c>
      <c r="R3009" t="s">
        <v>8316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2" t="s">
        <v>8315</v>
      </c>
      <c r="R3010" t="s">
        <v>8316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2" t="s">
        <v>8315</v>
      </c>
      <c r="R3011" t="s">
        <v>8316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2" t="s">
        <v>8315</v>
      </c>
      <c r="R3012" t="s">
        <v>8316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2" t="s">
        <v>8315</v>
      </c>
      <c r="R3013" t="s">
        <v>8316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2" t="s">
        <v>8315</v>
      </c>
      <c r="R3014" t="s">
        <v>8316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2" t="s">
        <v>8315</v>
      </c>
      <c r="R3015" t="s">
        <v>8316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2" t="s">
        <v>8315</v>
      </c>
      <c r="R3016" t="s">
        <v>8316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2" t="s">
        <v>8315</v>
      </c>
      <c r="R3017" t="s">
        <v>8316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2" t="s">
        <v>8315</v>
      </c>
      <c r="R3018" t="s">
        <v>8316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2" t="s">
        <v>8315</v>
      </c>
      <c r="R3019" t="s">
        <v>8316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2" t="s">
        <v>8315</v>
      </c>
      <c r="R3020" t="s">
        <v>8316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2" t="s">
        <v>8315</v>
      </c>
      <c r="R3021" t="s">
        <v>8316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2" t="s">
        <v>8315</v>
      </c>
      <c r="R3022" t="s">
        <v>8316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2" t="s">
        <v>8315</v>
      </c>
      <c r="R3023" t="s">
        <v>8316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2" t="s">
        <v>8315</v>
      </c>
      <c r="R3024" t="s">
        <v>8316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2" t="s">
        <v>8315</v>
      </c>
      <c r="R3025" t="s">
        <v>8316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2" t="s">
        <v>8315</v>
      </c>
      <c r="R3026" t="s">
        <v>8316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2" t="s">
        <v>8315</v>
      </c>
      <c r="R3027" t="s">
        <v>8316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2" t="s">
        <v>8315</v>
      </c>
      <c r="R3028" t="s">
        <v>8316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2" t="s">
        <v>8315</v>
      </c>
      <c r="R3029" t="s">
        <v>8316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2" t="s">
        <v>8315</v>
      </c>
      <c r="R3030" t="s">
        <v>8316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2" t="s">
        <v>8315</v>
      </c>
      <c r="R3031" t="s">
        <v>8316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2" t="s">
        <v>8315</v>
      </c>
      <c r="R3032" t="s">
        <v>8316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2" t="s">
        <v>8315</v>
      </c>
      <c r="R3033" t="s">
        <v>8316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2" t="s">
        <v>8315</v>
      </c>
      <c r="R3034" t="s">
        <v>8316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2" t="s">
        <v>8315</v>
      </c>
      <c r="R3035" t="s">
        <v>8316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2" t="s">
        <v>8315</v>
      </c>
      <c r="R3036" t="s">
        <v>8316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2" t="s">
        <v>8315</v>
      </c>
      <c r="R3037" t="s">
        <v>8316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2" t="s">
        <v>8315</v>
      </c>
      <c r="R3038" t="s">
        <v>8316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2" t="s">
        <v>8315</v>
      </c>
      <c r="R3039" t="s">
        <v>8316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2" t="s">
        <v>8315</v>
      </c>
      <c r="R3040" t="s">
        <v>8316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2" t="s">
        <v>8315</v>
      </c>
      <c r="R3041" t="s">
        <v>8316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2" t="s">
        <v>8315</v>
      </c>
      <c r="R3042" t="s">
        <v>8316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ref="P3043:P3106" si="240">IFERROR(ROUND(E3043/L3043, 2), 0)</f>
        <v>96.53</v>
      </c>
      <c r="Q3043" s="12" t="s">
        <v>8315</v>
      </c>
      <c r="R3043" t="s">
        <v>8316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2" t="s">
        <v>8315</v>
      </c>
      <c r="R3044" t="s">
        <v>8316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2" t="s">
        <v>8315</v>
      </c>
      <c r="R3045" t="s">
        <v>8316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2" t="s">
        <v>8315</v>
      </c>
      <c r="R3046" t="s">
        <v>8316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2" t="s">
        <v>8315</v>
      </c>
      <c r="R3047" t="s">
        <v>8316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2" t="s">
        <v>8315</v>
      </c>
      <c r="R3048" t="s">
        <v>8316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2" t="s">
        <v>8315</v>
      </c>
      <c r="R3049" t="s">
        <v>8316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2" t="s">
        <v>8315</v>
      </c>
      <c r="R3050" t="s">
        <v>8316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2" t="s">
        <v>8315</v>
      </c>
      <c r="R3051" t="s">
        <v>8316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2" t="s">
        <v>8315</v>
      </c>
      <c r="R3052" t="s">
        <v>8316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2" t="s">
        <v>8315</v>
      </c>
      <c r="R3053" t="s">
        <v>8316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2" t="s">
        <v>8315</v>
      </c>
      <c r="R3054" t="s">
        <v>8316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2" t="s">
        <v>8315</v>
      </c>
      <c r="R3055" t="s">
        <v>8316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2" t="s">
        <v>8315</v>
      </c>
      <c r="R3056" t="s">
        <v>8316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2" t="s">
        <v>8315</v>
      </c>
      <c r="R3057" t="s">
        <v>8316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2" t="s">
        <v>8315</v>
      </c>
      <c r="R3058" t="s">
        <v>8316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2" t="s">
        <v>8315</v>
      </c>
      <c r="R3059" t="s">
        <v>8316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2" t="s">
        <v>8315</v>
      </c>
      <c r="R3060" t="s">
        <v>8316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2" t="s">
        <v>8315</v>
      </c>
      <c r="R3061" t="s">
        <v>8316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2" t="s">
        <v>8315</v>
      </c>
      <c r="R3062" t="s">
        <v>8316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2" t="s">
        <v>8315</v>
      </c>
      <c r="R3063" t="s">
        <v>8316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2" t="s">
        <v>8315</v>
      </c>
      <c r="R3064" t="s">
        <v>8316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2" t="s">
        <v>8315</v>
      </c>
      <c r="R3065" t="s">
        <v>8316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2" t="s">
        <v>8315</v>
      </c>
      <c r="R3066" t="s">
        <v>8316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2" t="s">
        <v>8315</v>
      </c>
      <c r="R3067" t="s">
        <v>8316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2" t="s">
        <v>8315</v>
      </c>
      <c r="R3068" t="s">
        <v>8316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2" t="s">
        <v>8315</v>
      </c>
      <c r="R3069" t="s">
        <v>8316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2" t="s">
        <v>8315</v>
      </c>
      <c r="R3070" t="s">
        <v>8316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2" t="s">
        <v>8315</v>
      </c>
      <c r="R3071" t="s">
        <v>8316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2" t="s">
        <v>8315</v>
      </c>
      <c r="R3072" t="s">
        <v>8316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2" t="s">
        <v>8315</v>
      </c>
      <c r="R3073" t="s">
        <v>8316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2" t="s">
        <v>8315</v>
      </c>
      <c r="R3074" t="s">
        <v>8316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2" t="s">
        <v>8315</v>
      </c>
      <c r="R3075" t="s">
        <v>8316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2" t="s">
        <v>8315</v>
      </c>
      <c r="R3076" t="s">
        <v>8316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2" t="s">
        <v>8315</v>
      </c>
      <c r="R3077" t="s">
        <v>8316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2" t="s">
        <v>8315</v>
      </c>
      <c r="R3078" t="s">
        <v>8316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2" t="s">
        <v>8315</v>
      </c>
      <c r="R3079" t="s">
        <v>8316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2" t="s">
        <v>8315</v>
      </c>
      <c r="R3080" t="s">
        <v>8316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2" t="s">
        <v>8315</v>
      </c>
      <c r="R3081" t="s">
        <v>8316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2" t="s">
        <v>8315</v>
      </c>
      <c r="R3082" t="s">
        <v>8316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2" t="s">
        <v>8315</v>
      </c>
      <c r="R3083" t="s">
        <v>8316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2" t="s">
        <v>8315</v>
      </c>
      <c r="R3084" t="s">
        <v>8316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2" t="s">
        <v>8315</v>
      </c>
      <c r="R3085" t="s">
        <v>8316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2" t="s">
        <v>8315</v>
      </c>
      <c r="R3086" t="s">
        <v>8316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2" t="s">
        <v>8315</v>
      </c>
      <c r="R3087" t="s">
        <v>8316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2" t="s">
        <v>8315</v>
      </c>
      <c r="R3088" t="s">
        <v>8316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2" t="s">
        <v>8315</v>
      </c>
      <c r="R3089" t="s">
        <v>8316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2" t="s">
        <v>8315</v>
      </c>
      <c r="R3090" t="s">
        <v>8316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2" t="s">
        <v>8315</v>
      </c>
      <c r="R3091" t="s">
        <v>8316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2" t="s">
        <v>8315</v>
      </c>
      <c r="R3092" t="s">
        <v>8316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2" t="s">
        <v>8315</v>
      </c>
      <c r="R3093" t="s">
        <v>8316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2" t="s">
        <v>8315</v>
      </c>
      <c r="R3094" t="s">
        <v>8316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2" t="s">
        <v>8315</v>
      </c>
      <c r="R3095" t="s">
        <v>8316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2" t="s">
        <v>8315</v>
      </c>
      <c r="R3096" t="s">
        <v>8316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2" t="s">
        <v>8315</v>
      </c>
      <c r="R3097" t="s">
        <v>8316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2" t="s">
        <v>8315</v>
      </c>
      <c r="R3098" t="s">
        <v>8316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2" t="s">
        <v>8315</v>
      </c>
      <c r="R3099" t="s">
        <v>8316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2" t="s">
        <v>8315</v>
      </c>
      <c r="R3100" t="s">
        <v>8316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2" t="s">
        <v>8315</v>
      </c>
      <c r="R3101" t="s">
        <v>8316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2" t="s">
        <v>8315</v>
      </c>
      <c r="R3102" t="s">
        <v>8316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2" t="s">
        <v>8315</v>
      </c>
      <c r="R3103" t="s">
        <v>8316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2" t="s">
        <v>8315</v>
      </c>
      <c r="R3104" t="s">
        <v>8316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2" t="s">
        <v>8315</v>
      </c>
      <c r="R3105" t="s">
        <v>8316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2" t="s">
        <v>8315</v>
      </c>
      <c r="R3106" t="s">
        <v>8316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ref="P3107:P3170" si="245">IFERROR(ROUND(E3107/L3107, 2), 0)</f>
        <v>79.87</v>
      </c>
      <c r="Q3107" s="12" t="s">
        <v>8315</v>
      </c>
      <c r="R3107" t="s">
        <v>8316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2" t="s">
        <v>8315</v>
      </c>
      <c r="R3108" t="s">
        <v>8316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2" t="s">
        <v>8315</v>
      </c>
      <c r="R3109" t="s">
        <v>8316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2" t="s">
        <v>8315</v>
      </c>
      <c r="R3110" t="s">
        <v>8316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2" t="s">
        <v>8315</v>
      </c>
      <c r="R3111" t="s">
        <v>8316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2" t="s">
        <v>8315</v>
      </c>
      <c r="R3112" t="s">
        <v>8316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2" t="s">
        <v>8315</v>
      </c>
      <c r="R3113" t="s">
        <v>8316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2" t="s">
        <v>8315</v>
      </c>
      <c r="R3114" t="s">
        <v>8316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2" t="s">
        <v>8315</v>
      </c>
      <c r="R3115" t="s">
        <v>8316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2" t="s">
        <v>8315</v>
      </c>
      <c r="R3116" t="s">
        <v>8316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2" t="s">
        <v>8315</v>
      </c>
      <c r="R3117" t="s">
        <v>8316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2" t="s">
        <v>8315</v>
      </c>
      <c r="R3118" t="s">
        <v>8316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2" t="s">
        <v>8315</v>
      </c>
      <c r="R3119" t="s">
        <v>8316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2" t="s">
        <v>8315</v>
      </c>
      <c r="R3120" t="s">
        <v>8316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2" t="s">
        <v>8315</v>
      </c>
      <c r="R3121" t="s">
        <v>8316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2" t="s">
        <v>8315</v>
      </c>
      <c r="R3122" t="s">
        <v>8316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2" t="s">
        <v>8315</v>
      </c>
      <c r="R3123" t="s">
        <v>8316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2" t="s">
        <v>8315</v>
      </c>
      <c r="R3124" t="s">
        <v>8316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2" t="s">
        <v>8315</v>
      </c>
      <c r="R3125" t="s">
        <v>8316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2" t="s">
        <v>8315</v>
      </c>
      <c r="R3126" t="s">
        <v>8316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2" t="s">
        <v>8315</v>
      </c>
      <c r="R3127" t="s">
        <v>8316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2" t="s">
        <v>8315</v>
      </c>
      <c r="R3128" t="s">
        <v>8316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2" t="s">
        <v>8315</v>
      </c>
      <c r="R3129" t="s">
        <v>8316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2" t="s">
        <v>8315</v>
      </c>
      <c r="R3130" t="s">
        <v>8331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2" t="s">
        <v>8315</v>
      </c>
      <c r="R3131" t="s">
        <v>8331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2" t="s">
        <v>8315</v>
      </c>
      <c r="R3132" t="s">
        <v>8331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2" t="s">
        <v>8315</v>
      </c>
      <c r="R3133" t="s">
        <v>8331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2" t="s">
        <v>8315</v>
      </c>
      <c r="R3134" t="s">
        <v>8331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2" t="s">
        <v>8315</v>
      </c>
      <c r="R3135" t="s">
        <v>8331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2" t="s">
        <v>8315</v>
      </c>
      <c r="R3136" t="s">
        <v>8331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2" t="s">
        <v>8315</v>
      </c>
      <c r="R3137" t="s">
        <v>8331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2" t="s">
        <v>8315</v>
      </c>
      <c r="R3138" t="s">
        <v>8331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2" t="s">
        <v>8315</v>
      </c>
      <c r="R3139" t="s">
        <v>8331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2" t="s">
        <v>8315</v>
      </c>
      <c r="R3140" t="s">
        <v>8331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2" t="s">
        <v>8315</v>
      </c>
      <c r="R3141" t="s">
        <v>8331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2" t="s">
        <v>8315</v>
      </c>
      <c r="R3142" t="s">
        <v>8331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2" t="s">
        <v>8315</v>
      </c>
      <c r="R3143" t="s">
        <v>8331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2" t="s">
        <v>8315</v>
      </c>
      <c r="R3144" t="s">
        <v>8331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2" t="s">
        <v>8315</v>
      </c>
      <c r="R3145" t="s">
        <v>8331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2" t="s">
        <v>8315</v>
      </c>
      <c r="R3146" t="s">
        <v>8331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2" t="s">
        <v>8315</v>
      </c>
      <c r="R3147" t="s">
        <v>8331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2" t="s">
        <v>8315</v>
      </c>
      <c r="R3148" t="s">
        <v>8331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2" t="s">
        <v>8315</v>
      </c>
      <c r="R3149" t="s">
        <v>8331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2" t="s">
        <v>8315</v>
      </c>
      <c r="R3150" t="s">
        <v>8331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2" t="s">
        <v>8315</v>
      </c>
      <c r="R3151" t="s">
        <v>8331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2" t="s">
        <v>8315</v>
      </c>
      <c r="R3152" t="s">
        <v>8331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2" t="s">
        <v>8315</v>
      </c>
      <c r="R3153" t="s">
        <v>8331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2" t="s">
        <v>8315</v>
      </c>
      <c r="R3154" t="s">
        <v>8331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2" t="s">
        <v>8315</v>
      </c>
      <c r="R3155" t="s">
        <v>8331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2" t="s">
        <v>8315</v>
      </c>
      <c r="R3156" t="s">
        <v>8331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2" t="s">
        <v>8315</v>
      </c>
      <c r="R3157" t="s">
        <v>8331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2" t="s">
        <v>8315</v>
      </c>
      <c r="R3158" t="s">
        <v>8331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2" t="s">
        <v>8315</v>
      </c>
      <c r="R3159" t="s">
        <v>8331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2" t="s">
        <v>8315</v>
      </c>
      <c r="R3160" t="s">
        <v>8331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2" t="s">
        <v>8315</v>
      </c>
      <c r="R3161" t="s">
        <v>8331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2" t="s">
        <v>8315</v>
      </c>
      <c r="R3162" t="s">
        <v>8331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2" t="s">
        <v>8315</v>
      </c>
      <c r="R3163" t="s">
        <v>8331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2" t="s">
        <v>8315</v>
      </c>
      <c r="R3164" t="s">
        <v>8331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2" t="s">
        <v>8315</v>
      </c>
      <c r="R3165" t="s">
        <v>8331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2" t="s">
        <v>8315</v>
      </c>
      <c r="R3166" t="s">
        <v>8331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2" t="s">
        <v>8315</v>
      </c>
      <c r="R3167" t="s">
        <v>8331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2" t="s">
        <v>8315</v>
      </c>
      <c r="R3168" t="s">
        <v>8331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2" t="s">
        <v>8315</v>
      </c>
      <c r="R3169" t="s">
        <v>8331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2" t="s">
        <v>8315</v>
      </c>
      <c r="R3170" t="s">
        <v>8331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ref="P3171:P3234" si="250">IFERROR(ROUND(E3171/L3171, 2), 0)</f>
        <v>100.5</v>
      </c>
      <c r="Q3171" s="12" t="s">
        <v>8315</v>
      </c>
      <c r="R3171" t="s">
        <v>8331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2" t="s">
        <v>8315</v>
      </c>
      <c r="R3172" t="s">
        <v>8331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2" t="s">
        <v>8315</v>
      </c>
      <c r="R3173" t="s">
        <v>8331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2" t="s">
        <v>8315</v>
      </c>
      <c r="R3174" t="s">
        <v>8331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2" t="s">
        <v>8315</v>
      </c>
      <c r="R3175" t="s">
        <v>8331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2" t="s">
        <v>8315</v>
      </c>
      <c r="R3176" t="s">
        <v>8331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2" t="s">
        <v>8315</v>
      </c>
      <c r="R3177" t="s">
        <v>8331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2" t="s">
        <v>8315</v>
      </c>
      <c r="R3178" t="s">
        <v>8331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2" t="s">
        <v>8315</v>
      </c>
      <c r="R3179" t="s">
        <v>8331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2" t="s">
        <v>8315</v>
      </c>
      <c r="R3180" t="s">
        <v>8331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2" t="s">
        <v>8315</v>
      </c>
      <c r="R3181" t="s">
        <v>8331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2" t="s">
        <v>8315</v>
      </c>
      <c r="R3182" t="s">
        <v>8331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2" t="s">
        <v>8315</v>
      </c>
      <c r="R3183" t="s">
        <v>8331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2" t="s">
        <v>8315</v>
      </c>
      <c r="R3184" t="s">
        <v>8331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2" t="s">
        <v>8315</v>
      </c>
      <c r="R3185" t="s">
        <v>8331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2" t="s">
        <v>8315</v>
      </c>
      <c r="R3186" t="s">
        <v>8331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2" t="s">
        <v>8315</v>
      </c>
      <c r="R3187" t="s">
        <v>8331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2" t="s">
        <v>8315</v>
      </c>
      <c r="R3188" t="s">
        <v>8331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2" t="s">
        <v>8315</v>
      </c>
      <c r="R3189" t="s">
        <v>8331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2" t="s">
        <v>8315</v>
      </c>
      <c r="R3190" t="s">
        <v>8333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2" t="s">
        <v>8315</v>
      </c>
      <c r="R3191" t="s">
        <v>8333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2" t="s">
        <v>8315</v>
      </c>
      <c r="R3192" t="s">
        <v>8333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2" t="s">
        <v>8315</v>
      </c>
      <c r="R3193" t="s">
        <v>8333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2" t="s">
        <v>8315</v>
      </c>
      <c r="R3194" t="s">
        <v>8333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2" t="s">
        <v>8315</v>
      </c>
      <c r="R3195" t="s">
        <v>8333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2" t="s">
        <v>8315</v>
      </c>
      <c r="R3196" t="s">
        <v>8333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2" t="s">
        <v>8315</v>
      </c>
      <c r="R3197" t="s">
        <v>8333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2" t="s">
        <v>8315</v>
      </c>
      <c r="R3198" t="s">
        <v>8333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2" t="s">
        <v>8315</v>
      </c>
      <c r="R3199" t="s">
        <v>8333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2" t="s">
        <v>8315</v>
      </c>
      <c r="R3200" t="s">
        <v>8333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2" t="s">
        <v>8315</v>
      </c>
      <c r="R3201" t="s">
        <v>8333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2" t="s">
        <v>8315</v>
      </c>
      <c r="R3202" t="s">
        <v>8333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2" t="s">
        <v>8315</v>
      </c>
      <c r="R3203" t="s">
        <v>8333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2" t="s">
        <v>8315</v>
      </c>
      <c r="R3204" t="s">
        <v>8333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2" t="s">
        <v>8315</v>
      </c>
      <c r="R3205" t="s">
        <v>8333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2" t="s">
        <v>8315</v>
      </c>
      <c r="R3206" t="s">
        <v>8333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2" t="s">
        <v>8315</v>
      </c>
      <c r="R3207" t="s">
        <v>8333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2" t="s">
        <v>8315</v>
      </c>
      <c r="R3208" t="s">
        <v>8333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2" t="s">
        <v>8315</v>
      </c>
      <c r="R3209" t="s">
        <v>8333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2" t="s">
        <v>8315</v>
      </c>
      <c r="R3210" t="s">
        <v>8331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2" t="s">
        <v>8315</v>
      </c>
      <c r="R3211" t="s">
        <v>8331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2" t="s">
        <v>8315</v>
      </c>
      <c r="R3212" t="s">
        <v>8331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2" t="s">
        <v>8315</v>
      </c>
      <c r="R3213" t="s">
        <v>8331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2" t="s">
        <v>8315</v>
      </c>
      <c r="R3214" t="s">
        <v>8331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2" t="s">
        <v>8315</v>
      </c>
      <c r="R3215" t="s">
        <v>8331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2" t="s">
        <v>8315</v>
      </c>
      <c r="R3216" t="s">
        <v>8331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2" t="s">
        <v>8315</v>
      </c>
      <c r="R3217" t="s">
        <v>8331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2" t="s">
        <v>8315</v>
      </c>
      <c r="R3218" t="s">
        <v>8331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2" t="s">
        <v>8315</v>
      </c>
      <c r="R3219" t="s">
        <v>8331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2" t="s">
        <v>8315</v>
      </c>
      <c r="R3220" t="s">
        <v>8331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2" t="s">
        <v>8315</v>
      </c>
      <c r="R3221" t="s">
        <v>8331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2" t="s">
        <v>8315</v>
      </c>
      <c r="R3222" t="s">
        <v>8331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2" t="s">
        <v>8315</v>
      </c>
      <c r="R3223" t="s">
        <v>8331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2" t="s">
        <v>8315</v>
      </c>
      <c r="R3224" t="s">
        <v>8331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2" t="s">
        <v>8315</v>
      </c>
      <c r="R3225" t="s">
        <v>8331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2" t="s">
        <v>8315</v>
      </c>
      <c r="R3226" t="s">
        <v>8331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2" t="s">
        <v>8315</v>
      </c>
      <c r="R3227" t="s">
        <v>8331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2" t="s">
        <v>8315</v>
      </c>
      <c r="R3228" t="s">
        <v>8331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2" t="s">
        <v>8315</v>
      </c>
      <c r="R3229" t="s">
        <v>8331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2" t="s">
        <v>8315</v>
      </c>
      <c r="R3230" t="s">
        <v>8331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2" t="s">
        <v>8315</v>
      </c>
      <c r="R3231" t="s">
        <v>8331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2" t="s">
        <v>8315</v>
      </c>
      <c r="R3232" t="s">
        <v>8331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2" t="s">
        <v>8315</v>
      </c>
      <c r="R3233" t="s">
        <v>8331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2" t="s">
        <v>8315</v>
      </c>
      <c r="R3234" t="s">
        <v>8331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ref="P3235:P3298" si="255">IFERROR(ROUND(E3235/L3235, 2), 0)</f>
        <v>97.38</v>
      </c>
      <c r="Q3235" s="12" t="s">
        <v>8315</v>
      </c>
      <c r="R3235" t="s">
        <v>8331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2" t="s">
        <v>8315</v>
      </c>
      <c r="R3236" t="s">
        <v>8331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2" t="s">
        <v>8315</v>
      </c>
      <c r="R3237" t="s">
        <v>8331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2" t="s">
        <v>8315</v>
      </c>
      <c r="R3238" t="s">
        <v>8331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2" t="s">
        <v>8315</v>
      </c>
      <c r="R3239" t="s">
        <v>8331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2" t="s">
        <v>8315</v>
      </c>
      <c r="R3240" t="s">
        <v>8331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2" t="s">
        <v>8315</v>
      </c>
      <c r="R3241" t="s">
        <v>8331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2" t="s">
        <v>8315</v>
      </c>
      <c r="R3242" t="s">
        <v>8331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2" t="s">
        <v>8315</v>
      </c>
      <c r="R3243" t="s">
        <v>8331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2" t="s">
        <v>8315</v>
      </c>
      <c r="R3244" t="s">
        <v>8331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2" t="s">
        <v>8315</v>
      </c>
      <c r="R3245" t="s">
        <v>8331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2" t="s">
        <v>8315</v>
      </c>
      <c r="R3246" t="s">
        <v>8331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2" t="s">
        <v>8315</v>
      </c>
      <c r="R3247" t="s">
        <v>8331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2" t="s">
        <v>8315</v>
      </c>
      <c r="R3248" t="s">
        <v>8331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2" t="s">
        <v>8315</v>
      </c>
      <c r="R3249" t="s">
        <v>8331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2" t="s">
        <v>8315</v>
      </c>
      <c r="R3250" t="s">
        <v>8331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2" t="s">
        <v>8315</v>
      </c>
      <c r="R3251" t="s">
        <v>8331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2" t="s">
        <v>8315</v>
      </c>
      <c r="R3252" t="s">
        <v>8331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2" t="s">
        <v>8315</v>
      </c>
      <c r="R3253" t="s">
        <v>8331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2" t="s">
        <v>8315</v>
      </c>
      <c r="R3254" t="s">
        <v>8331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2" t="s">
        <v>8315</v>
      </c>
      <c r="R3255" t="s">
        <v>8331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2" t="s">
        <v>8315</v>
      </c>
      <c r="R3256" t="s">
        <v>8331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2" t="s">
        <v>8315</v>
      </c>
      <c r="R3257" t="s">
        <v>8331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2" t="s">
        <v>8315</v>
      </c>
      <c r="R3258" t="s">
        <v>8331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2" t="s">
        <v>8315</v>
      </c>
      <c r="R3259" t="s">
        <v>8331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2" t="s">
        <v>8315</v>
      </c>
      <c r="R3260" t="s">
        <v>8331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2" t="s">
        <v>8315</v>
      </c>
      <c r="R3261" t="s">
        <v>8331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2" t="s">
        <v>8315</v>
      </c>
      <c r="R3262" t="s">
        <v>8331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2" t="s">
        <v>8315</v>
      </c>
      <c r="R3263" t="s">
        <v>8331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2" t="s">
        <v>8315</v>
      </c>
      <c r="R3264" t="s">
        <v>8331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2" t="s">
        <v>8315</v>
      </c>
      <c r="R3265" t="s">
        <v>8331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2" t="s">
        <v>8315</v>
      </c>
      <c r="R3266" t="s">
        <v>8331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2" t="s">
        <v>8315</v>
      </c>
      <c r="R3267" t="s">
        <v>8331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2" t="s">
        <v>8315</v>
      </c>
      <c r="R3268" t="s">
        <v>8331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2" t="s">
        <v>8315</v>
      </c>
      <c r="R3269" t="s">
        <v>8331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2" t="s">
        <v>8315</v>
      </c>
      <c r="R3270" t="s">
        <v>8331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2" t="s">
        <v>8315</v>
      </c>
      <c r="R3271" t="s">
        <v>8331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2" t="s">
        <v>8315</v>
      </c>
      <c r="R3272" t="s">
        <v>8331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2" t="s">
        <v>8315</v>
      </c>
      <c r="R3273" t="s">
        <v>8331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2" t="s">
        <v>8315</v>
      </c>
      <c r="R3274" t="s">
        <v>8331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2" t="s">
        <v>8315</v>
      </c>
      <c r="R3275" t="s">
        <v>8331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2" t="s">
        <v>8315</v>
      </c>
      <c r="R3276" t="s">
        <v>8331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2" t="s">
        <v>8315</v>
      </c>
      <c r="R3277" t="s">
        <v>8331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2" t="s">
        <v>8315</v>
      </c>
      <c r="R3278" t="s">
        <v>8331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2" t="s">
        <v>8315</v>
      </c>
      <c r="R3279" t="s">
        <v>8331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2" t="s">
        <v>8315</v>
      </c>
      <c r="R3280" t="s">
        <v>8331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2" t="s">
        <v>8315</v>
      </c>
      <c r="R3281" t="s">
        <v>8331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2" t="s">
        <v>8315</v>
      </c>
      <c r="R3282" t="s">
        <v>8331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2" t="s">
        <v>8315</v>
      </c>
      <c r="R3283" t="s">
        <v>8331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2" t="s">
        <v>8315</v>
      </c>
      <c r="R3284" t="s">
        <v>8331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2" t="s">
        <v>8315</v>
      </c>
      <c r="R3285" t="s">
        <v>8331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2" t="s">
        <v>8315</v>
      </c>
      <c r="R3286" t="s">
        <v>8331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2" t="s">
        <v>8315</v>
      </c>
      <c r="R3287" t="s">
        <v>8331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2" t="s">
        <v>8315</v>
      </c>
      <c r="R3288" t="s">
        <v>8331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2" t="s">
        <v>8315</v>
      </c>
      <c r="R3289" t="s">
        <v>8331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2" t="s">
        <v>8315</v>
      </c>
      <c r="R3290" t="s">
        <v>8331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2" t="s">
        <v>8315</v>
      </c>
      <c r="R3291" t="s">
        <v>8331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2" t="s">
        <v>8315</v>
      </c>
      <c r="R3292" t="s">
        <v>8331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2" t="s">
        <v>8315</v>
      </c>
      <c r="R3293" t="s">
        <v>8331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2" t="s">
        <v>8315</v>
      </c>
      <c r="R3294" t="s">
        <v>8331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2" t="s">
        <v>8315</v>
      </c>
      <c r="R3295" t="s">
        <v>8331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2" t="s">
        <v>8315</v>
      </c>
      <c r="R3296" t="s">
        <v>8331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2" t="s">
        <v>8315</v>
      </c>
      <c r="R3297" t="s">
        <v>8331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2" t="s">
        <v>8315</v>
      </c>
      <c r="R3298" t="s">
        <v>8331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ref="P3299:P3362" si="260">IFERROR(ROUND(E3299/L3299, 2), 0)</f>
        <v>125.09</v>
      </c>
      <c r="Q3299" s="12" t="s">
        <v>8315</v>
      </c>
      <c r="R3299" t="s">
        <v>8331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2" t="s">
        <v>8315</v>
      </c>
      <c r="R3300" t="s">
        <v>8331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2" t="s">
        <v>8315</v>
      </c>
      <c r="R3301" t="s">
        <v>8331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2" t="s">
        <v>8315</v>
      </c>
      <c r="R3302" t="s">
        <v>8331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2" t="s">
        <v>8315</v>
      </c>
      <c r="R3303" t="s">
        <v>8331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2" t="s">
        <v>8315</v>
      </c>
      <c r="R3304" t="s">
        <v>8331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2" t="s">
        <v>8315</v>
      </c>
      <c r="R3305" t="s">
        <v>8331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2" t="s">
        <v>8315</v>
      </c>
      <c r="R3306" t="s">
        <v>8331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2" t="s">
        <v>8315</v>
      </c>
      <c r="R3307" t="s">
        <v>8331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2" t="s">
        <v>8315</v>
      </c>
      <c r="R3308" t="s">
        <v>8331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2" t="s">
        <v>8315</v>
      </c>
      <c r="R3309" t="s">
        <v>8331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2" t="s">
        <v>8315</v>
      </c>
      <c r="R3310" t="s">
        <v>8331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2" t="s">
        <v>8315</v>
      </c>
      <c r="R3311" t="s">
        <v>8331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2" t="s">
        <v>8315</v>
      </c>
      <c r="R3312" t="s">
        <v>8331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2" t="s">
        <v>8315</v>
      </c>
      <c r="R3313" t="s">
        <v>8331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2" t="s">
        <v>8315</v>
      </c>
      <c r="R3314" t="s">
        <v>8331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2" t="s">
        <v>8315</v>
      </c>
      <c r="R3315" t="s">
        <v>8331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2" t="s">
        <v>8315</v>
      </c>
      <c r="R3316" t="s">
        <v>8331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2" t="s">
        <v>8315</v>
      </c>
      <c r="R3317" t="s">
        <v>8331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2" t="s">
        <v>8315</v>
      </c>
      <c r="R3318" t="s">
        <v>8331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2" t="s">
        <v>8315</v>
      </c>
      <c r="R3319" t="s">
        <v>8331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2" t="s">
        <v>8315</v>
      </c>
      <c r="R3320" t="s">
        <v>8331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2" t="s">
        <v>8315</v>
      </c>
      <c r="R3321" t="s">
        <v>8331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2" t="s">
        <v>8315</v>
      </c>
      <c r="R3322" t="s">
        <v>8331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2" t="s">
        <v>8315</v>
      </c>
      <c r="R3323" t="s">
        <v>8331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2" t="s">
        <v>8315</v>
      </c>
      <c r="R3324" t="s">
        <v>8331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2" t="s">
        <v>8315</v>
      </c>
      <c r="R3325" t="s">
        <v>8331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2" t="s">
        <v>8315</v>
      </c>
      <c r="R3326" t="s">
        <v>8331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2" t="s">
        <v>8315</v>
      </c>
      <c r="R3327" t="s">
        <v>8331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2" t="s">
        <v>8315</v>
      </c>
      <c r="R3328" t="s">
        <v>8331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2" t="s">
        <v>8315</v>
      </c>
      <c r="R3329" t="s">
        <v>8331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2" t="s">
        <v>8315</v>
      </c>
      <c r="R3330" t="s">
        <v>8331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2" t="s">
        <v>8315</v>
      </c>
      <c r="R3331" t="s">
        <v>8331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2" t="s">
        <v>8315</v>
      </c>
      <c r="R3332" t="s">
        <v>8331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2" t="s">
        <v>8315</v>
      </c>
      <c r="R3333" t="s">
        <v>8331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2" t="s">
        <v>8315</v>
      </c>
      <c r="R3334" t="s">
        <v>8331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2" t="s">
        <v>8315</v>
      </c>
      <c r="R3335" t="s">
        <v>8331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2" t="s">
        <v>8315</v>
      </c>
      <c r="R3336" t="s">
        <v>8331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2" t="s">
        <v>8315</v>
      </c>
      <c r="R3337" t="s">
        <v>8331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2" t="s">
        <v>8315</v>
      </c>
      <c r="R3338" t="s">
        <v>8331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2" t="s">
        <v>8315</v>
      </c>
      <c r="R3339" t="s">
        <v>8331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2" t="s">
        <v>8315</v>
      </c>
      <c r="R3340" t="s">
        <v>8331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2" t="s">
        <v>8315</v>
      </c>
      <c r="R3341" t="s">
        <v>8331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2" t="s">
        <v>8315</v>
      </c>
      <c r="R3342" t="s">
        <v>8331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2" t="s">
        <v>8315</v>
      </c>
      <c r="R3343" t="s">
        <v>8331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2" t="s">
        <v>8315</v>
      </c>
      <c r="R3344" t="s">
        <v>8331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2" t="s">
        <v>8315</v>
      </c>
      <c r="R3345" t="s">
        <v>8331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2" t="s">
        <v>8315</v>
      </c>
      <c r="R3346" t="s">
        <v>8331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2" t="s">
        <v>8315</v>
      </c>
      <c r="R3347" t="s">
        <v>8331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2" t="s">
        <v>8315</v>
      </c>
      <c r="R3348" t="s">
        <v>8331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2" t="s">
        <v>8315</v>
      </c>
      <c r="R3349" t="s">
        <v>8331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2" t="s">
        <v>8315</v>
      </c>
      <c r="R3350" t="s">
        <v>8331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2" t="s">
        <v>8315</v>
      </c>
      <c r="R3351" t="s">
        <v>8331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2" t="s">
        <v>8315</v>
      </c>
      <c r="R3352" t="s">
        <v>8331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2" t="s">
        <v>8315</v>
      </c>
      <c r="R3353" t="s">
        <v>8331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2" t="s">
        <v>8315</v>
      </c>
      <c r="R3354" t="s">
        <v>8331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2" t="s">
        <v>8315</v>
      </c>
      <c r="R3355" t="s">
        <v>8331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2" t="s">
        <v>8315</v>
      </c>
      <c r="R3356" t="s">
        <v>8331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2" t="s">
        <v>8315</v>
      </c>
      <c r="R3357" t="s">
        <v>8331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2" t="s">
        <v>8315</v>
      </c>
      <c r="R3358" t="s">
        <v>8331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2" t="s">
        <v>8315</v>
      </c>
      <c r="R3359" t="s">
        <v>8331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2" t="s">
        <v>8315</v>
      </c>
      <c r="R3360" t="s">
        <v>8331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2" t="s">
        <v>8315</v>
      </c>
      <c r="R3361" t="s">
        <v>8331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2" t="s">
        <v>8315</v>
      </c>
      <c r="R3362" t="s">
        <v>8331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ref="P3363:P3426" si="265">IFERROR(ROUND(E3363/L3363, 2), 0)</f>
        <v>83.43</v>
      </c>
      <c r="Q3363" s="12" t="s">
        <v>8315</v>
      </c>
      <c r="R3363" t="s">
        <v>8331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2" t="s">
        <v>8315</v>
      </c>
      <c r="R3364" t="s">
        <v>8331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2" t="s">
        <v>8315</v>
      </c>
      <c r="R3365" t="s">
        <v>8331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2" t="s">
        <v>8315</v>
      </c>
      <c r="R3366" t="s">
        <v>8331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2" t="s">
        <v>8315</v>
      </c>
      <c r="R3367" t="s">
        <v>8331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2" t="s">
        <v>8315</v>
      </c>
      <c r="R3368" t="s">
        <v>8331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2" t="s">
        <v>8315</v>
      </c>
      <c r="R3369" t="s">
        <v>8331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2" t="s">
        <v>8315</v>
      </c>
      <c r="R3370" t="s">
        <v>8331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2" t="s">
        <v>8315</v>
      </c>
      <c r="R3371" t="s">
        <v>8331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2" t="s">
        <v>8315</v>
      </c>
      <c r="R3372" t="s">
        <v>8331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2" t="s">
        <v>8315</v>
      </c>
      <c r="R3373" t="s">
        <v>8331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2" t="s">
        <v>8315</v>
      </c>
      <c r="R3374" t="s">
        <v>8331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2" t="s">
        <v>8315</v>
      </c>
      <c r="R3375" t="s">
        <v>8331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2" t="s">
        <v>8315</v>
      </c>
      <c r="R3376" t="s">
        <v>8331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2" t="s">
        <v>8315</v>
      </c>
      <c r="R3377" t="s">
        <v>8331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2" t="s">
        <v>8315</v>
      </c>
      <c r="R3378" t="s">
        <v>8331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2" t="s">
        <v>8315</v>
      </c>
      <c r="R3379" t="s">
        <v>8331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2" t="s">
        <v>8315</v>
      </c>
      <c r="R3380" t="s">
        <v>8331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2" t="s">
        <v>8315</v>
      </c>
      <c r="R3381" t="s">
        <v>8331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2" t="s">
        <v>8315</v>
      </c>
      <c r="R3382" t="s">
        <v>8331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2" t="s">
        <v>8315</v>
      </c>
      <c r="R3383" t="s">
        <v>8331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2" t="s">
        <v>8315</v>
      </c>
      <c r="R3384" t="s">
        <v>8331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2" t="s">
        <v>8315</v>
      </c>
      <c r="R3385" t="s">
        <v>8331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2" t="s">
        <v>8315</v>
      </c>
      <c r="R3386" t="s">
        <v>8331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2" t="s">
        <v>8315</v>
      </c>
      <c r="R3387" t="s">
        <v>8331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2" t="s">
        <v>8315</v>
      </c>
      <c r="R3388" t="s">
        <v>8331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2" t="s">
        <v>8315</v>
      </c>
      <c r="R3389" t="s">
        <v>8331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2" t="s">
        <v>8315</v>
      </c>
      <c r="R3390" t="s">
        <v>8331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2" t="s">
        <v>8315</v>
      </c>
      <c r="R3391" t="s">
        <v>8331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2" t="s">
        <v>8315</v>
      </c>
      <c r="R3392" t="s">
        <v>8331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2" t="s">
        <v>8315</v>
      </c>
      <c r="R3393" t="s">
        <v>8331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2" t="s">
        <v>8315</v>
      </c>
      <c r="R3394" t="s">
        <v>8331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2" t="s">
        <v>8315</v>
      </c>
      <c r="R3395" t="s">
        <v>8331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2" t="s">
        <v>8315</v>
      </c>
      <c r="R3396" t="s">
        <v>8331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2" t="s">
        <v>8315</v>
      </c>
      <c r="R3397" t="s">
        <v>8331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2" t="s">
        <v>8315</v>
      </c>
      <c r="R3398" t="s">
        <v>8331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2" t="s">
        <v>8315</v>
      </c>
      <c r="R3399" t="s">
        <v>8331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2" t="s">
        <v>8315</v>
      </c>
      <c r="R3400" t="s">
        <v>8331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2" t="s">
        <v>8315</v>
      </c>
      <c r="R3401" t="s">
        <v>8331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2" t="s">
        <v>8315</v>
      </c>
      <c r="R3402" t="s">
        <v>8331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2" t="s">
        <v>8315</v>
      </c>
      <c r="R3403" t="s">
        <v>8331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2" t="s">
        <v>8315</v>
      </c>
      <c r="R3404" t="s">
        <v>8331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2" t="s">
        <v>8315</v>
      </c>
      <c r="R3405" t="s">
        <v>8331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2" t="s">
        <v>8315</v>
      </c>
      <c r="R3406" t="s">
        <v>8331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2" t="s">
        <v>8315</v>
      </c>
      <c r="R3407" t="s">
        <v>8331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2" t="s">
        <v>8315</v>
      </c>
      <c r="R3408" t="s">
        <v>8331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2" t="s">
        <v>8315</v>
      </c>
      <c r="R3409" t="s">
        <v>8331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2" t="s">
        <v>8315</v>
      </c>
      <c r="R3410" t="s">
        <v>8331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2" t="s">
        <v>8315</v>
      </c>
      <c r="R3411" t="s">
        <v>8331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2" t="s">
        <v>8315</v>
      </c>
      <c r="R3412" t="s">
        <v>8331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2" t="s">
        <v>8315</v>
      </c>
      <c r="R3413" t="s">
        <v>8331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2" t="s">
        <v>8315</v>
      </c>
      <c r="R3414" t="s">
        <v>8331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2" t="s">
        <v>8315</v>
      </c>
      <c r="R3415" t="s">
        <v>8331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2" t="s">
        <v>8315</v>
      </c>
      <c r="R3416" t="s">
        <v>8331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2" t="s">
        <v>8315</v>
      </c>
      <c r="R3417" t="s">
        <v>8331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2" t="s">
        <v>8315</v>
      </c>
      <c r="R3418" t="s">
        <v>8331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2" t="s">
        <v>8315</v>
      </c>
      <c r="R3419" t="s">
        <v>8331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2" t="s">
        <v>8315</v>
      </c>
      <c r="R3420" t="s">
        <v>8331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2" t="s">
        <v>8315</v>
      </c>
      <c r="R3421" t="s">
        <v>8331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2" t="s">
        <v>8315</v>
      </c>
      <c r="R3422" t="s">
        <v>8331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2" t="s">
        <v>8315</v>
      </c>
      <c r="R3423" t="s">
        <v>8331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2" t="s">
        <v>8315</v>
      </c>
      <c r="R3424" t="s">
        <v>8331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2" t="s">
        <v>8315</v>
      </c>
      <c r="R3425" t="s">
        <v>8331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2" t="s">
        <v>8315</v>
      </c>
      <c r="R3426" t="s">
        <v>8331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ref="P3427:P3490" si="270">IFERROR(ROUND(E3427/L3427, 2), 0)</f>
        <v>297.02999999999997</v>
      </c>
      <c r="Q3427" s="12" t="s">
        <v>8315</v>
      </c>
      <c r="R3427" t="s">
        <v>8331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2" t="s">
        <v>8315</v>
      </c>
      <c r="R3428" t="s">
        <v>8331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2" t="s">
        <v>8315</v>
      </c>
      <c r="R3429" t="s">
        <v>8331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2" t="s">
        <v>8315</v>
      </c>
      <c r="R3430" t="s">
        <v>8331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2" t="s">
        <v>8315</v>
      </c>
      <c r="R3431" t="s">
        <v>8331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2" t="s">
        <v>8315</v>
      </c>
      <c r="R3432" t="s">
        <v>8331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2" t="s">
        <v>8315</v>
      </c>
      <c r="R3433" t="s">
        <v>8331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2" t="s">
        <v>8315</v>
      </c>
      <c r="R3434" t="s">
        <v>8331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2" t="s">
        <v>8315</v>
      </c>
      <c r="R3435" t="s">
        <v>8331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2" t="s">
        <v>8315</v>
      </c>
      <c r="R3436" t="s">
        <v>8331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2" t="s">
        <v>8315</v>
      </c>
      <c r="R3437" t="s">
        <v>8331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2" t="s">
        <v>8315</v>
      </c>
      <c r="R3438" t="s">
        <v>8331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2" t="s">
        <v>8315</v>
      </c>
      <c r="R3439" t="s">
        <v>8331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2" t="s">
        <v>8315</v>
      </c>
      <c r="R3440" t="s">
        <v>8331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2" t="s">
        <v>8315</v>
      </c>
      <c r="R3441" t="s">
        <v>8331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2" t="s">
        <v>8315</v>
      </c>
      <c r="R3442" t="s">
        <v>8331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2" t="s">
        <v>8315</v>
      </c>
      <c r="R3443" t="s">
        <v>8331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2" t="s">
        <v>8315</v>
      </c>
      <c r="R3444" t="s">
        <v>8331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2" t="s">
        <v>8315</v>
      </c>
      <c r="R3445" t="s">
        <v>8331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2" t="s">
        <v>8315</v>
      </c>
      <c r="R3446" t="s">
        <v>8331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2" t="s">
        <v>8315</v>
      </c>
      <c r="R3447" t="s">
        <v>8331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2" t="s">
        <v>8315</v>
      </c>
      <c r="R3448" t="s">
        <v>8331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2" t="s">
        <v>8315</v>
      </c>
      <c r="R3449" t="s">
        <v>8331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2" t="s">
        <v>8315</v>
      </c>
      <c r="R3450" t="s">
        <v>8331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2" t="s">
        <v>8315</v>
      </c>
      <c r="R3451" t="s">
        <v>8331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2" t="s">
        <v>8315</v>
      </c>
      <c r="R3452" t="s">
        <v>8331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2" t="s">
        <v>8315</v>
      </c>
      <c r="R3453" t="s">
        <v>8331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2" t="s">
        <v>8315</v>
      </c>
      <c r="R3454" t="s">
        <v>8331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2" t="s">
        <v>8315</v>
      </c>
      <c r="R3455" t="s">
        <v>8331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2" t="s">
        <v>8315</v>
      </c>
      <c r="R3456" t="s">
        <v>8331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2" t="s">
        <v>8315</v>
      </c>
      <c r="R3457" t="s">
        <v>8331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2" t="s">
        <v>8315</v>
      </c>
      <c r="R3458" t="s">
        <v>8331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2" t="s">
        <v>8315</v>
      </c>
      <c r="R3459" t="s">
        <v>8331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2" t="s">
        <v>8315</v>
      </c>
      <c r="R3460" t="s">
        <v>8331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2" t="s">
        <v>8315</v>
      </c>
      <c r="R3461" t="s">
        <v>8331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2" t="s">
        <v>8315</v>
      </c>
      <c r="R3462" t="s">
        <v>8331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2" t="s">
        <v>8315</v>
      </c>
      <c r="R3463" t="s">
        <v>8331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2" t="s">
        <v>8315</v>
      </c>
      <c r="R3464" t="s">
        <v>8331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2" t="s">
        <v>8315</v>
      </c>
      <c r="R3465" t="s">
        <v>8331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2" t="s">
        <v>8315</v>
      </c>
      <c r="R3466" t="s">
        <v>8331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2" t="s">
        <v>8315</v>
      </c>
      <c r="R3467" t="s">
        <v>8331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2" t="s">
        <v>8315</v>
      </c>
      <c r="R3468" t="s">
        <v>8331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2" t="s">
        <v>8315</v>
      </c>
      <c r="R3469" t="s">
        <v>8331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2" t="s">
        <v>8315</v>
      </c>
      <c r="R3470" t="s">
        <v>8331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2" t="s">
        <v>8315</v>
      </c>
      <c r="R3471" t="s">
        <v>8331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2" t="s">
        <v>8315</v>
      </c>
      <c r="R3472" t="s">
        <v>8331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2" t="s">
        <v>8315</v>
      </c>
      <c r="R3473" t="s">
        <v>8331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2" t="s">
        <v>8315</v>
      </c>
      <c r="R3474" t="s">
        <v>8331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2" t="s">
        <v>8315</v>
      </c>
      <c r="R3475" t="s">
        <v>8331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2" t="s">
        <v>8315</v>
      </c>
      <c r="R3476" t="s">
        <v>8331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2" t="s">
        <v>8315</v>
      </c>
      <c r="R3477" t="s">
        <v>8331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2" t="s">
        <v>8315</v>
      </c>
      <c r="R3478" t="s">
        <v>8331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2" t="s">
        <v>8315</v>
      </c>
      <c r="R3479" t="s">
        <v>8331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2" t="s">
        <v>8315</v>
      </c>
      <c r="R3480" t="s">
        <v>8331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2" t="s">
        <v>8315</v>
      </c>
      <c r="R3481" t="s">
        <v>8331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2" t="s">
        <v>8315</v>
      </c>
      <c r="R3482" t="s">
        <v>8331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2" t="s">
        <v>8315</v>
      </c>
      <c r="R3483" t="s">
        <v>8331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2" t="s">
        <v>8315</v>
      </c>
      <c r="R3484" t="s">
        <v>8331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2" t="s">
        <v>8315</v>
      </c>
      <c r="R3485" t="s">
        <v>8331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2" t="s">
        <v>8315</v>
      </c>
      <c r="R3486" t="s">
        <v>8331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2" t="s">
        <v>8315</v>
      </c>
      <c r="R3487" t="s">
        <v>8331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2" t="s">
        <v>8315</v>
      </c>
      <c r="R3488" t="s">
        <v>8331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2" t="s">
        <v>8315</v>
      </c>
      <c r="R3489" t="s">
        <v>8331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2" t="s">
        <v>8315</v>
      </c>
      <c r="R3490" t="s">
        <v>8331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ref="P3491:P3554" si="275">IFERROR(ROUND(E3491/L3491, 2), 0)</f>
        <v>78.260000000000005</v>
      </c>
      <c r="Q3491" s="12" t="s">
        <v>8315</v>
      </c>
      <c r="R3491" t="s">
        <v>8331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2" t="s">
        <v>8315</v>
      </c>
      <c r="R3492" t="s">
        <v>8331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2" t="s">
        <v>8315</v>
      </c>
      <c r="R3493" t="s">
        <v>8331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2" t="s">
        <v>8315</v>
      </c>
      <c r="R3494" t="s">
        <v>8331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2" t="s">
        <v>8315</v>
      </c>
      <c r="R3495" t="s">
        <v>8331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2" t="s">
        <v>8315</v>
      </c>
      <c r="R3496" t="s">
        <v>8331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2" t="s">
        <v>8315</v>
      </c>
      <c r="R3497" t="s">
        <v>8331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2" t="s">
        <v>8315</v>
      </c>
      <c r="R3498" t="s">
        <v>8331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2" t="s">
        <v>8315</v>
      </c>
      <c r="R3499" t="s">
        <v>8331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2" t="s">
        <v>8315</v>
      </c>
      <c r="R3500" t="s">
        <v>8331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2" t="s">
        <v>8315</v>
      </c>
      <c r="R3501" t="s">
        <v>8331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2" t="s">
        <v>8315</v>
      </c>
      <c r="R3502" t="s">
        <v>8331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2" t="s">
        <v>8315</v>
      </c>
      <c r="R3503" t="s">
        <v>8331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2" t="s">
        <v>8315</v>
      </c>
      <c r="R3504" t="s">
        <v>8331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2" t="s">
        <v>8315</v>
      </c>
      <c r="R3505" t="s">
        <v>8331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2" t="s">
        <v>8315</v>
      </c>
      <c r="R3506" t="s">
        <v>8331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2" t="s">
        <v>8315</v>
      </c>
      <c r="R3507" t="s">
        <v>8331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2" t="s">
        <v>8315</v>
      </c>
      <c r="R3508" t="s">
        <v>8331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2" t="s">
        <v>8315</v>
      </c>
      <c r="R3509" t="s">
        <v>8331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2" t="s">
        <v>8315</v>
      </c>
      <c r="R3510" t="s">
        <v>8331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2" t="s">
        <v>8315</v>
      </c>
      <c r="R3511" t="s">
        <v>8331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2" t="s">
        <v>8315</v>
      </c>
      <c r="R3512" t="s">
        <v>8331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2" t="s">
        <v>8315</v>
      </c>
      <c r="R3513" t="s">
        <v>8331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2" t="s">
        <v>8315</v>
      </c>
      <c r="R3514" t="s">
        <v>8331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2" t="s">
        <v>8315</v>
      </c>
      <c r="R3515" t="s">
        <v>8331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2" t="s">
        <v>8315</v>
      </c>
      <c r="R3516" t="s">
        <v>8331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2" t="s">
        <v>8315</v>
      </c>
      <c r="R3517" t="s">
        <v>8331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2" t="s">
        <v>8315</v>
      </c>
      <c r="R3518" t="s">
        <v>8331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2" t="s">
        <v>8315</v>
      </c>
      <c r="R3519" t="s">
        <v>8331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2" t="s">
        <v>8315</v>
      </c>
      <c r="R3520" t="s">
        <v>8331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2" t="s">
        <v>8315</v>
      </c>
      <c r="R3521" t="s">
        <v>8331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2" t="s">
        <v>8315</v>
      </c>
      <c r="R3522" t="s">
        <v>8331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2" t="s">
        <v>8315</v>
      </c>
      <c r="R3523" t="s">
        <v>8331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2" t="s">
        <v>8315</v>
      </c>
      <c r="R3524" t="s">
        <v>8331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2" t="s">
        <v>8315</v>
      </c>
      <c r="R3525" t="s">
        <v>8331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2" t="s">
        <v>8315</v>
      </c>
      <c r="R3526" t="s">
        <v>8331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2" t="s">
        <v>8315</v>
      </c>
      <c r="R3527" t="s">
        <v>8331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2" t="s">
        <v>8315</v>
      </c>
      <c r="R3528" t="s">
        <v>8331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2" t="s">
        <v>8315</v>
      </c>
      <c r="R3529" t="s">
        <v>8331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2" t="s">
        <v>8315</v>
      </c>
      <c r="R3530" t="s">
        <v>8331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2" t="s">
        <v>8315</v>
      </c>
      <c r="R3531" t="s">
        <v>8331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2" t="s">
        <v>8315</v>
      </c>
      <c r="R3532" t="s">
        <v>8331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2" t="s">
        <v>8315</v>
      </c>
      <c r="R3533" t="s">
        <v>8331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2" t="s">
        <v>8315</v>
      </c>
      <c r="R3534" t="s">
        <v>8331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2" t="s">
        <v>8315</v>
      </c>
      <c r="R3535" t="s">
        <v>8331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2" t="s">
        <v>8315</v>
      </c>
      <c r="R3536" t="s">
        <v>8331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2" t="s">
        <v>8315</v>
      </c>
      <c r="R3537" t="s">
        <v>8331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2" t="s">
        <v>8315</v>
      </c>
      <c r="R3538" t="s">
        <v>8331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2" t="s">
        <v>8315</v>
      </c>
      <c r="R3539" t="s">
        <v>8331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2" t="s">
        <v>8315</v>
      </c>
      <c r="R3540" t="s">
        <v>8331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2" t="s">
        <v>8315</v>
      </c>
      <c r="R3541" t="s">
        <v>8331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2" t="s">
        <v>8315</v>
      </c>
      <c r="R3542" t="s">
        <v>8331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2" t="s">
        <v>8315</v>
      </c>
      <c r="R3543" t="s">
        <v>8331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2" t="s">
        <v>8315</v>
      </c>
      <c r="R3544" t="s">
        <v>8331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2" t="s">
        <v>8315</v>
      </c>
      <c r="R3545" t="s">
        <v>8331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2" t="s">
        <v>8315</v>
      </c>
      <c r="R3546" t="s">
        <v>8331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2" t="s">
        <v>8315</v>
      </c>
      <c r="R3547" t="s">
        <v>8331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2" t="s">
        <v>8315</v>
      </c>
      <c r="R3548" t="s">
        <v>8331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2" t="s">
        <v>8315</v>
      </c>
      <c r="R3549" t="s">
        <v>8331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2" t="s">
        <v>8315</v>
      </c>
      <c r="R3550" t="s">
        <v>8331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2" t="s">
        <v>8315</v>
      </c>
      <c r="R3551" t="s">
        <v>8331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2" t="s">
        <v>8315</v>
      </c>
      <c r="R3552" t="s">
        <v>8331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2" t="s">
        <v>8315</v>
      </c>
      <c r="R3553" t="s">
        <v>8331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2" t="s">
        <v>8315</v>
      </c>
      <c r="R3554" t="s">
        <v>8331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ref="P3555:P3618" si="280">IFERROR(ROUND(E3555/L3555, 2), 0)</f>
        <v>56.2</v>
      </c>
      <c r="Q3555" s="12" t="s">
        <v>8315</v>
      </c>
      <c r="R3555" t="s">
        <v>8331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2" t="s">
        <v>8315</v>
      </c>
      <c r="R3556" t="s">
        <v>8331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2" t="s">
        <v>8315</v>
      </c>
      <c r="R3557" t="s">
        <v>8331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2" t="s">
        <v>8315</v>
      </c>
      <c r="R3558" t="s">
        <v>8331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2" t="s">
        <v>8315</v>
      </c>
      <c r="R3559" t="s">
        <v>8331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2" t="s">
        <v>8315</v>
      </c>
      <c r="R3560" t="s">
        <v>8331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2" t="s">
        <v>8315</v>
      </c>
      <c r="R3561" t="s">
        <v>8331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2" t="s">
        <v>8315</v>
      </c>
      <c r="R3562" t="s">
        <v>8331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2" t="s">
        <v>8315</v>
      </c>
      <c r="R3563" t="s">
        <v>8331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2" t="s">
        <v>8315</v>
      </c>
      <c r="R3564" t="s">
        <v>8331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2" t="s">
        <v>8315</v>
      </c>
      <c r="R3565" t="s">
        <v>8331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2" t="s">
        <v>8315</v>
      </c>
      <c r="R3566" t="s">
        <v>8331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2" t="s">
        <v>8315</v>
      </c>
      <c r="R3567" t="s">
        <v>8331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2" t="s">
        <v>8315</v>
      </c>
      <c r="R3568" t="s">
        <v>8331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2" t="s">
        <v>8315</v>
      </c>
      <c r="R3569" t="s">
        <v>8331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2" t="s">
        <v>8315</v>
      </c>
      <c r="R3570" t="s">
        <v>8331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2" t="s">
        <v>8315</v>
      </c>
      <c r="R3571" t="s">
        <v>8331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2" t="s">
        <v>8315</v>
      </c>
      <c r="R3572" t="s">
        <v>8331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2" t="s">
        <v>8315</v>
      </c>
      <c r="R3573" t="s">
        <v>8331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2" t="s">
        <v>8315</v>
      </c>
      <c r="R3574" t="s">
        <v>8331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2" t="s">
        <v>8315</v>
      </c>
      <c r="R3575" t="s">
        <v>8331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2" t="s">
        <v>8315</v>
      </c>
      <c r="R3576" t="s">
        <v>8331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2" t="s">
        <v>8315</v>
      </c>
      <c r="R3577" t="s">
        <v>8331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2" t="s">
        <v>8315</v>
      </c>
      <c r="R3578" t="s">
        <v>8331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2" t="s">
        <v>8315</v>
      </c>
      <c r="R3579" t="s">
        <v>8331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2" t="s">
        <v>8315</v>
      </c>
      <c r="R3580" t="s">
        <v>8331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2" t="s">
        <v>8315</v>
      </c>
      <c r="R3581" t="s">
        <v>8331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2" t="s">
        <v>8315</v>
      </c>
      <c r="R3582" t="s">
        <v>8331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2" t="s">
        <v>8315</v>
      </c>
      <c r="R3583" t="s">
        <v>8331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2" t="s">
        <v>8315</v>
      </c>
      <c r="R3584" t="s">
        <v>8331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2" t="s">
        <v>8315</v>
      </c>
      <c r="R3585" t="s">
        <v>8331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2" t="s">
        <v>8315</v>
      </c>
      <c r="R3586" t="s">
        <v>8331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2" t="s">
        <v>8315</v>
      </c>
      <c r="R3587" t="s">
        <v>8331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2" t="s">
        <v>8315</v>
      </c>
      <c r="R3588" t="s">
        <v>8331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2" t="s">
        <v>8315</v>
      </c>
      <c r="R3589" t="s">
        <v>8331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2" t="s">
        <v>8315</v>
      </c>
      <c r="R3590" t="s">
        <v>8331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2" t="s">
        <v>8315</v>
      </c>
      <c r="R3591" t="s">
        <v>8331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2" t="s">
        <v>8315</v>
      </c>
      <c r="R3592" t="s">
        <v>8331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2" t="s">
        <v>8315</v>
      </c>
      <c r="R3593" t="s">
        <v>8331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2" t="s">
        <v>8315</v>
      </c>
      <c r="R3594" t="s">
        <v>8331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2" t="s">
        <v>8315</v>
      </c>
      <c r="R3595" t="s">
        <v>8331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2" t="s">
        <v>8315</v>
      </c>
      <c r="R3596" t="s">
        <v>8331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2" t="s">
        <v>8315</v>
      </c>
      <c r="R3597" t="s">
        <v>8331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2" t="s">
        <v>8315</v>
      </c>
      <c r="R3598" t="s">
        <v>8331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2" t="s">
        <v>8315</v>
      </c>
      <c r="R3599" t="s">
        <v>8331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2" t="s">
        <v>8315</v>
      </c>
      <c r="R3600" t="s">
        <v>8331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2" t="s">
        <v>8315</v>
      </c>
      <c r="R3601" t="s">
        <v>8331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2" t="s">
        <v>8315</v>
      </c>
      <c r="R3602" t="s">
        <v>8331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2" t="s">
        <v>8315</v>
      </c>
      <c r="R3603" t="s">
        <v>8331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2" t="s">
        <v>8315</v>
      </c>
      <c r="R3604" t="s">
        <v>8331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2" t="s">
        <v>8315</v>
      </c>
      <c r="R3605" t="s">
        <v>8331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2" t="s">
        <v>8315</v>
      </c>
      <c r="R3606" t="s">
        <v>8331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2" t="s">
        <v>8315</v>
      </c>
      <c r="R3607" t="s">
        <v>8331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2" t="s">
        <v>8315</v>
      </c>
      <c r="R3608" t="s">
        <v>8331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2" t="s">
        <v>8315</v>
      </c>
      <c r="R3609" t="s">
        <v>8331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2" t="s">
        <v>8315</v>
      </c>
      <c r="R3610" t="s">
        <v>8331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2" t="s">
        <v>8315</v>
      </c>
      <c r="R3611" t="s">
        <v>8331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2" t="s">
        <v>8315</v>
      </c>
      <c r="R3612" t="s">
        <v>8331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2" t="s">
        <v>8315</v>
      </c>
      <c r="R3613" t="s">
        <v>8331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2" t="s">
        <v>8315</v>
      </c>
      <c r="R3614" t="s">
        <v>8331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2" t="s">
        <v>8315</v>
      </c>
      <c r="R3615" t="s">
        <v>8331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2" t="s">
        <v>8315</v>
      </c>
      <c r="R3616" t="s">
        <v>8331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2" t="s">
        <v>8315</v>
      </c>
      <c r="R3617" t="s">
        <v>8331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2" t="s">
        <v>8315</v>
      </c>
      <c r="R3618" t="s">
        <v>8331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ref="P3619:P3682" si="285">IFERROR(ROUND(E3619/L3619, 2), 0)</f>
        <v>17.25</v>
      </c>
      <c r="Q3619" s="12" t="s">
        <v>8315</v>
      </c>
      <c r="R3619" t="s">
        <v>8331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2" t="s">
        <v>8315</v>
      </c>
      <c r="R3620" t="s">
        <v>8331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2" t="s">
        <v>8315</v>
      </c>
      <c r="R3621" t="s">
        <v>8331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2" t="s">
        <v>8315</v>
      </c>
      <c r="R3622" t="s">
        <v>8331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2" t="s">
        <v>8315</v>
      </c>
      <c r="R3623" t="s">
        <v>8331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2" t="s">
        <v>8315</v>
      </c>
      <c r="R3624" t="s">
        <v>8331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2" t="s">
        <v>8315</v>
      </c>
      <c r="R3625" t="s">
        <v>8331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2" t="s">
        <v>8315</v>
      </c>
      <c r="R3626" t="s">
        <v>8331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2" t="s">
        <v>8315</v>
      </c>
      <c r="R3627" t="s">
        <v>8331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2" t="s">
        <v>8315</v>
      </c>
      <c r="R3628" t="s">
        <v>8331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2" t="s">
        <v>8315</v>
      </c>
      <c r="R3629" t="s">
        <v>8331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2" t="s">
        <v>8315</v>
      </c>
      <c r="R3630" t="s">
        <v>8333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2" t="s">
        <v>8315</v>
      </c>
      <c r="R3631" t="s">
        <v>8333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2" t="s">
        <v>8315</v>
      </c>
      <c r="R3632" t="s">
        <v>8333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2" t="s">
        <v>8315</v>
      </c>
      <c r="R3633" t="s">
        <v>8333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2" t="s">
        <v>8315</v>
      </c>
      <c r="R3634" t="s">
        <v>8333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2" t="s">
        <v>8315</v>
      </c>
      <c r="R3635" t="s">
        <v>8333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2" t="s">
        <v>8315</v>
      </c>
      <c r="R3636" t="s">
        <v>8333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2" t="s">
        <v>8315</v>
      </c>
      <c r="R3637" t="s">
        <v>8333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2" t="s">
        <v>8315</v>
      </c>
      <c r="R3638" t="s">
        <v>8333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2" t="s">
        <v>8315</v>
      </c>
      <c r="R3639" t="s">
        <v>8333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2" t="s">
        <v>8315</v>
      </c>
      <c r="R3640" t="s">
        <v>8333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2" t="s">
        <v>8315</v>
      </c>
      <c r="R3641" t="s">
        <v>8333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2" t="s">
        <v>8315</v>
      </c>
      <c r="R3642" t="s">
        <v>8333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2" t="s">
        <v>8315</v>
      </c>
      <c r="R3643" t="s">
        <v>8333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2" t="s">
        <v>8315</v>
      </c>
      <c r="R3644" t="s">
        <v>8333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2" t="s">
        <v>8315</v>
      </c>
      <c r="R3645" t="s">
        <v>8333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2" t="s">
        <v>8315</v>
      </c>
      <c r="R3646" t="s">
        <v>8333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2" t="s">
        <v>8315</v>
      </c>
      <c r="R3647" t="s">
        <v>8333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2" t="s">
        <v>8315</v>
      </c>
      <c r="R3648" t="s">
        <v>8333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2" t="s">
        <v>8315</v>
      </c>
      <c r="R3649" t="s">
        <v>8333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2" t="s">
        <v>8315</v>
      </c>
      <c r="R3650" t="s">
        <v>8331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2" t="s">
        <v>8315</v>
      </c>
      <c r="R3651" t="s">
        <v>8331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2" t="s">
        <v>8315</v>
      </c>
      <c r="R3652" t="s">
        <v>8331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2" t="s">
        <v>8315</v>
      </c>
      <c r="R3653" t="s">
        <v>8331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2" t="s">
        <v>8315</v>
      </c>
      <c r="R3654" t="s">
        <v>8331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2" t="s">
        <v>8315</v>
      </c>
      <c r="R3655" t="s">
        <v>8331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2" t="s">
        <v>8315</v>
      </c>
      <c r="R3656" t="s">
        <v>8331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2" t="s">
        <v>8315</v>
      </c>
      <c r="R3657" t="s">
        <v>8331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2" t="s">
        <v>8315</v>
      </c>
      <c r="R3658" t="s">
        <v>8331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2" t="s">
        <v>8315</v>
      </c>
      <c r="R3659" t="s">
        <v>8331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2" t="s">
        <v>8315</v>
      </c>
      <c r="R3660" t="s">
        <v>8331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2" t="s">
        <v>8315</v>
      </c>
      <c r="R3661" t="s">
        <v>8331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2" t="s">
        <v>8315</v>
      </c>
      <c r="R3662" t="s">
        <v>8331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2" t="s">
        <v>8315</v>
      </c>
      <c r="R3663" t="s">
        <v>8331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2" t="s">
        <v>8315</v>
      </c>
      <c r="R3664" t="s">
        <v>8331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2" t="s">
        <v>8315</v>
      </c>
      <c r="R3665" t="s">
        <v>8331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2" t="s">
        <v>8315</v>
      </c>
      <c r="R3666" t="s">
        <v>8331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2" t="s">
        <v>8315</v>
      </c>
      <c r="R3667" t="s">
        <v>8331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2" t="s">
        <v>8315</v>
      </c>
      <c r="R3668" t="s">
        <v>8331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2" t="s">
        <v>8315</v>
      </c>
      <c r="R3669" t="s">
        <v>8331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2" t="s">
        <v>8315</v>
      </c>
      <c r="R3670" t="s">
        <v>8331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2" t="s">
        <v>8315</v>
      </c>
      <c r="R3671" t="s">
        <v>8331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2" t="s">
        <v>8315</v>
      </c>
      <c r="R3672" t="s">
        <v>8331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2" t="s">
        <v>8315</v>
      </c>
      <c r="R3673" t="s">
        <v>8331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2" t="s">
        <v>8315</v>
      </c>
      <c r="R3674" t="s">
        <v>8331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2" t="s">
        <v>8315</v>
      </c>
      <c r="R3675" t="s">
        <v>8331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2" t="s">
        <v>8315</v>
      </c>
      <c r="R3676" t="s">
        <v>8331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2" t="s">
        <v>8315</v>
      </c>
      <c r="R3677" t="s">
        <v>8331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2" t="s">
        <v>8315</v>
      </c>
      <c r="R3678" t="s">
        <v>8331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2" t="s">
        <v>8315</v>
      </c>
      <c r="R3679" t="s">
        <v>8331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2" t="s">
        <v>8315</v>
      </c>
      <c r="R3680" t="s">
        <v>8331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2" t="s">
        <v>8315</v>
      </c>
      <c r="R3681" t="s">
        <v>8331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2" t="s">
        <v>8315</v>
      </c>
      <c r="R3682" t="s">
        <v>8331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ref="P3683:P3746" si="290">IFERROR(ROUND(E3683/L3683, 2), 0)</f>
        <v>62.17</v>
      </c>
      <c r="Q3683" s="12" t="s">
        <v>8315</v>
      </c>
      <c r="R3683" t="s">
        <v>8331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2" t="s">
        <v>8315</v>
      </c>
      <c r="R3684" t="s">
        <v>8331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2" t="s">
        <v>8315</v>
      </c>
      <c r="R3685" t="s">
        <v>8331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2" t="s">
        <v>8315</v>
      </c>
      <c r="R3686" t="s">
        <v>8331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2" t="s">
        <v>8315</v>
      </c>
      <c r="R3687" t="s">
        <v>8331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2" t="s">
        <v>8315</v>
      </c>
      <c r="R3688" t="s">
        <v>8331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2" t="s">
        <v>8315</v>
      </c>
      <c r="R3689" t="s">
        <v>8331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2" t="s">
        <v>8315</v>
      </c>
      <c r="R3690" t="s">
        <v>8331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2" t="s">
        <v>8315</v>
      </c>
      <c r="R3691" t="s">
        <v>8331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2" t="s">
        <v>8315</v>
      </c>
      <c r="R3692" t="s">
        <v>8331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2" t="s">
        <v>8315</v>
      </c>
      <c r="R3693" t="s">
        <v>8331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2" t="s">
        <v>8315</v>
      </c>
      <c r="R3694" t="s">
        <v>8331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2" t="s">
        <v>8315</v>
      </c>
      <c r="R3695" t="s">
        <v>8331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2" t="s">
        <v>8315</v>
      </c>
      <c r="R3696" t="s">
        <v>8331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2" t="s">
        <v>8315</v>
      </c>
      <c r="R3697" t="s">
        <v>8331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2" t="s">
        <v>8315</v>
      </c>
      <c r="R3698" t="s">
        <v>8331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2" t="s">
        <v>8315</v>
      </c>
      <c r="R3699" t="s">
        <v>8331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2" t="s">
        <v>8315</v>
      </c>
      <c r="R3700" t="s">
        <v>8331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2" t="s">
        <v>8315</v>
      </c>
      <c r="R3701" t="s">
        <v>8331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2" t="s">
        <v>8315</v>
      </c>
      <c r="R3702" t="s">
        <v>8331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2" t="s">
        <v>8315</v>
      </c>
      <c r="R3703" t="s">
        <v>8331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2" t="s">
        <v>8315</v>
      </c>
      <c r="R3704" t="s">
        <v>8331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2" t="s">
        <v>8315</v>
      </c>
      <c r="R3705" t="s">
        <v>8331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2" t="s">
        <v>8315</v>
      </c>
      <c r="R3706" t="s">
        <v>8331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2" t="s">
        <v>8315</v>
      </c>
      <c r="R3707" t="s">
        <v>8331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2" t="s">
        <v>8315</v>
      </c>
      <c r="R3708" t="s">
        <v>8331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2" t="s">
        <v>8315</v>
      </c>
      <c r="R3709" t="s">
        <v>8331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2" t="s">
        <v>8315</v>
      </c>
      <c r="R3710" t="s">
        <v>8331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2" t="s">
        <v>8315</v>
      </c>
      <c r="R3711" t="s">
        <v>8331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2" t="s">
        <v>8315</v>
      </c>
      <c r="R3712" t="s">
        <v>8331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2" t="s">
        <v>8315</v>
      </c>
      <c r="R3713" t="s">
        <v>8331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2" t="s">
        <v>8315</v>
      </c>
      <c r="R3714" t="s">
        <v>8331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2" t="s">
        <v>8315</v>
      </c>
      <c r="R3715" t="s">
        <v>8331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2" t="s">
        <v>8315</v>
      </c>
      <c r="R3716" t="s">
        <v>8331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2" t="s">
        <v>8315</v>
      </c>
      <c r="R3717" t="s">
        <v>8331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2" t="s">
        <v>8315</v>
      </c>
      <c r="R3718" t="s">
        <v>8331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2" t="s">
        <v>8315</v>
      </c>
      <c r="R3719" t="s">
        <v>8331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2" t="s">
        <v>8315</v>
      </c>
      <c r="R3720" t="s">
        <v>8331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2" t="s">
        <v>8315</v>
      </c>
      <c r="R3721" t="s">
        <v>8331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2" t="s">
        <v>8315</v>
      </c>
      <c r="R3722" t="s">
        <v>8331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2" t="s">
        <v>8315</v>
      </c>
      <c r="R3723" t="s">
        <v>8331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2" t="s">
        <v>8315</v>
      </c>
      <c r="R3724" t="s">
        <v>8331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2" t="s">
        <v>8315</v>
      </c>
      <c r="R3725" t="s">
        <v>8331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2" t="s">
        <v>8315</v>
      </c>
      <c r="R3726" t="s">
        <v>8331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2" t="s">
        <v>8315</v>
      </c>
      <c r="R3727" t="s">
        <v>8331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2" t="s">
        <v>8315</v>
      </c>
      <c r="R3728" t="s">
        <v>8331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2" t="s">
        <v>8315</v>
      </c>
      <c r="R3729" t="s">
        <v>8331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2" t="s">
        <v>8315</v>
      </c>
      <c r="R3730" t="s">
        <v>8331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2" t="s">
        <v>8315</v>
      </c>
      <c r="R3731" t="s">
        <v>8331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2" t="s">
        <v>8315</v>
      </c>
      <c r="R3732" t="s">
        <v>8331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2" t="s">
        <v>8315</v>
      </c>
      <c r="R3733" t="s">
        <v>8331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2" t="s">
        <v>8315</v>
      </c>
      <c r="R3734" t="s">
        <v>8331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2" t="s">
        <v>8315</v>
      </c>
      <c r="R3735" t="s">
        <v>8331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2" t="s">
        <v>8315</v>
      </c>
      <c r="R3736" t="s">
        <v>8331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2" t="s">
        <v>8315</v>
      </c>
      <c r="R3737" t="s">
        <v>8331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2" t="s">
        <v>8315</v>
      </c>
      <c r="R3738" t="s">
        <v>8331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2" t="s">
        <v>8315</v>
      </c>
      <c r="R3739" t="s">
        <v>8331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2" t="s">
        <v>8315</v>
      </c>
      <c r="R3740" t="s">
        <v>8331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2" t="s">
        <v>8315</v>
      </c>
      <c r="R3741" t="s">
        <v>8331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2" t="s">
        <v>8315</v>
      </c>
      <c r="R3742" t="s">
        <v>8331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2" t="s">
        <v>8315</v>
      </c>
      <c r="R3743" t="s">
        <v>8331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2" t="s">
        <v>8315</v>
      </c>
      <c r="R3744" t="s">
        <v>8331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2" t="s">
        <v>8315</v>
      </c>
      <c r="R3745" t="s">
        <v>8331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2" t="s">
        <v>8315</v>
      </c>
      <c r="R3746" t="s">
        <v>8331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ref="P3747:P3810" si="295">IFERROR(ROUND(E3747/L3747, 2), 0)</f>
        <v>10</v>
      </c>
      <c r="Q3747" s="12" t="s">
        <v>8315</v>
      </c>
      <c r="R3747" t="s">
        <v>8331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2" t="s">
        <v>8315</v>
      </c>
      <c r="R3748" t="s">
        <v>8331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2" t="s">
        <v>8315</v>
      </c>
      <c r="R3749" t="s">
        <v>8331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2" t="s">
        <v>8315</v>
      </c>
      <c r="R3750" t="s">
        <v>8333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2" t="s">
        <v>8315</v>
      </c>
      <c r="R3751" t="s">
        <v>8333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2" t="s">
        <v>8315</v>
      </c>
      <c r="R3752" t="s">
        <v>8333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2" t="s">
        <v>8315</v>
      </c>
      <c r="R3753" t="s">
        <v>8333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2" t="s">
        <v>8315</v>
      </c>
      <c r="R3754" t="s">
        <v>8333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2" t="s">
        <v>8315</v>
      </c>
      <c r="R3755" t="s">
        <v>8333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2" t="s">
        <v>8315</v>
      </c>
      <c r="R3756" t="s">
        <v>8333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2" t="s">
        <v>8315</v>
      </c>
      <c r="R3757" t="s">
        <v>8333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2" t="s">
        <v>8315</v>
      </c>
      <c r="R3758" t="s">
        <v>8333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2" t="s">
        <v>8315</v>
      </c>
      <c r="R3759" t="s">
        <v>8333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2" t="s">
        <v>8315</v>
      </c>
      <c r="R3760" t="s">
        <v>8333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2" t="s">
        <v>8315</v>
      </c>
      <c r="R3761" t="s">
        <v>8333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2" t="s">
        <v>8315</v>
      </c>
      <c r="R3762" t="s">
        <v>8333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2" t="s">
        <v>8315</v>
      </c>
      <c r="R3763" t="s">
        <v>8333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2" t="s">
        <v>8315</v>
      </c>
      <c r="R3764" t="s">
        <v>8333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2" t="s">
        <v>8315</v>
      </c>
      <c r="R3765" t="s">
        <v>8333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2" t="s">
        <v>8315</v>
      </c>
      <c r="R3766" t="s">
        <v>8333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2" t="s">
        <v>8315</v>
      </c>
      <c r="R3767" t="s">
        <v>8333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2" t="s">
        <v>8315</v>
      </c>
      <c r="R3768" t="s">
        <v>8333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2" t="s">
        <v>8315</v>
      </c>
      <c r="R3769" t="s">
        <v>8333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2" t="s">
        <v>8315</v>
      </c>
      <c r="R3770" t="s">
        <v>8333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2" t="s">
        <v>8315</v>
      </c>
      <c r="R3771" t="s">
        <v>8333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2" t="s">
        <v>8315</v>
      </c>
      <c r="R3772" t="s">
        <v>8333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2" t="s">
        <v>8315</v>
      </c>
      <c r="R3773" t="s">
        <v>8333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2" t="s">
        <v>8315</v>
      </c>
      <c r="R3774" t="s">
        <v>8333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2" t="s">
        <v>8315</v>
      </c>
      <c r="R3775" t="s">
        <v>8333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2" t="s">
        <v>8315</v>
      </c>
      <c r="R3776" t="s">
        <v>8333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2" t="s">
        <v>8315</v>
      </c>
      <c r="R3777" t="s">
        <v>8333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2" t="s">
        <v>8315</v>
      </c>
      <c r="R3778" t="s">
        <v>8333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2" t="s">
        <v>8315</v>
      </c>
      <c r="R3779" t="s">
        <v>8333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2" t="s">
        <v>8315</v>
      </c>
      <c r="R3780" t="s">
        <v>8333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2" t="s">
        <v>8315</v>
      </c>
      <c r="R3781" t="s">
        <v>8333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2" t="s">
        <v>8315</v>
      </c>
      <c r="R3782" t="s">
        <v>8333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2" t="s">
        <v>8315</v>
      </c>
      <c r="R3783" t="s">
        <v>8333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2" t="s">
        <v>8315</v>
      </c>
      <c r="R3784" t="s">
        <v>8333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2" t="s">
        <v>8315</v>
      </c>
      <c r="R3785" t="s">
        <v>8333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2" t="s">
        <v>8315</v>
      </c>
      <c r="R3786" t="s">
        <v>8333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2" t="s">
        <v>8315</v>
      </c>
      <c r="R3787" t="s">
        <v>8333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2" t="s">
        <v>8315</v>
      </c>
      <c r="R3788" t="s">
        <v>8333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2" t="s">
        <v>8315</v>
      </c>
      <c r="R3789" t="s">
        <v>8333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2" t="s">
        <v>8315</v>
      </c>
      <c r="R3790" t="s">
        <v>8333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2" t="s">
        <v>8315</v>
      </c>
      <c r="R3791" t="s">
        <v>8333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2" t="s">
        <v>8315</v>
      </c>
      <c r="R3792" t="s">
        <v>8333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2" t="s">
        <v>8315</v>
      </c>
      <c r="R3793" t="s">
        <v>8333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2" t="s">
        <v>8315</v>
      </c>
      <c r="R3794" t="s">
        <v>8333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2" t="s">
        <v>8315</v>
      </c>
      <c r="R3795" t="s">
        <v>8333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2" t="s">
        <v>8315</v>
      </c>
      <c r="R3796" t="s">
        <v>8333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2" t="s">
        <v>8315</v>
      </c>
      <c r="R3797" t="s">
        <v>8333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2" t="s">
        <v>8315</v>
      </c>
      <c r="R3798" t="s">
        <v>8333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2" t="s">
        <v>8315</v>
      </c>
      <c r="R3799" t="s">
        <v>8333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2" t="s">
        <v>8315</v>
      </c>
      <c r="R3800" t="s">
        <v>8333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2" t="s">
        <v>8315</v>
      </c>
      <c r="R3801" t="s">
        <v>8333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2" t="s">
        <v>8315</v>
      </c>
      <c r="R3802" t="s">
        <v>8333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2" t="s">
        <v>8315</v>
      </c>
      <c r="R3803" t="s">
        <v>8333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2" t="s">
        <v>8315</v>
      </c>
      <c r="R3804" t="s">
        <v>8333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2" t="s">
        <v>8315</v>
      </c>
      <c r="R3805" t="s">
        <v>8333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2" t="s">
        <v>8315</v>
      </c>
      <c r="R3806" t="s">
        <v>8333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2" t="s">
        <v>8315</v>
      </c>
      <c r="R3807" t="s">
        <v>8333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2" t="s">
        <v>8315</v>
      </c>
      <c r="R3808" t="s">
        <v>8333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2" t="s">
        <v>8315</v>
      </c>
      <c r="R3809" t="s">
        <v>8333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2" t="s">
        <v>8315</v>
      </c>
      <c r="R3810" t="s">
        <v>8331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ref="P3811:P3874" si="300">IFERROR(ROUND(E3811/L3811, 2), 0)</f>
        <v>53.29</v>
      </c>
      <c r="Q3811" s="12" t="s">
        <v>8315</v>
      </c>
      <c r="R3811" t="s">
        <v>8331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2" t="s">
        <v>8315</v>
      </c>
      <c r="R3812" t="s">
        <v>8331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2" t="s">
        <v>8315</v>
      </c>
      <c r="R3813" t="s">
        <v>8331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2" t="s">
        <v>8315</v>
      </c>
      <c r="R3814" t="s">
        <v>8331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2" t="s">
        <v>8315</v>
      </c>
      <c r="R3815" t="s">
        <v>8331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2" t="s">
        <v>8315</v>
      </c>
      <c r="R3816" t="s">
        <v>8331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2" t="s">
        <v>8315</v>
      </c>
      <c r="R3817" t="s">
        <v>8331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2" t="s">
        <v>8315</v>
      </c>
      <c r="R3818" t="s">
        <v>8331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2" t="s">
        <v>8315</v>
      </c>
      <c r="R3819" t="s">
        <v>8331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2" t="s">
        <v>8315</v>
      </c>
      <c r="R3820" t="s">
        <v>8331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2" t="s">
        <v>8315</v>
      </c>
      <c r="R3821" t="s">
        <v>8331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2" t="s">
        <v>8315</v>
      </c>
      <c r="R3822" t="s">
        <v>8331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2" t="s">
        <v>8315</v>
      </c>
      <c r="R3823" t="s">
        <v>8331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2" t="s">
        <v>8315</v>
      </c>
      <c r="R3824" t="s">
        <v>8331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2" t="s">
        <v>8315</v>
      </c>
      <c r="R3825" t="s">
        <v>8331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2" t="s">
        <v>8315</v>
      </c>
      <c r="R3826" t="s">
        <v>8331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2" t="s">
        <v>8315</v>
      </c>
      <c r="R3827" t="s">
        <v>8331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2" t="s">
        <v>8315</v>
      </c>
      <c r="R3828" t="s">
        <v>8331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2" t="s">
        <v>8315</v>
      </c>
      <c r="R3829" t="s">
        <v>8331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2" t="s">
        <v>8315</v>
      </c>
      <c r="R3830" t="s">
        <v>8331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2" t="s">
        <v>8315</v>
      </c>
      <c r="R3831" t="s">
        <v>8331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2" t="s">
        <v>8315</v>
      </c>
      <c r="R3832" t="s">
        <v>8331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2" t="s">
        <v>8315</v>
      </c>
      <c r="R3833" t="s">
        <v>8331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2" t="s">
        <v>8315</v>
      </c>
      <c r="R3834" t="s">
        <v>8331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2" t="s">
        <v>8315</v>
      </c>
      <c r="R3835" t="s">
        <v>8331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2" t="s">
        <v>8315</v>
      </c>
      <c r="R3836" t="s">
        <v>8331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2" t="s">
        <v>8315</v>
      </c>
      <c r="R3837" t="s">
        <v>8331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2" t="s">
        <v>8315</v>
      </c>
      <c r="R3838" t="s">
        <v>8331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2" t="s">
        <v>8315</v>
      </c>
      <c r="R3839" t="s">
        <v>8331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2" t="s">
        <v>8315</v>
      </c>
      <c r="R3840" t="s">
        <v>8331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2" t="s">
        <v>8315</v>
      </c>
      <c r="R3841" t="s">
        <v>8331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2" t="s">
        <v>8315</v>
      </c>
      <c r="R3842" t="s">
        <v>8331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2" t="s">
        <v>8315</v>
      </c>
      <c r="R3843" t="s">
        <v>8331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2" t="s">
        <v>8315</v>
      </c>
      <c r="R3844" t="s">
        <v>8331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2" t="s">
        <v>8315</v>
      </c>
      <c r="R3845" t="s">
        <v>8331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2" t="s">
        <v>8315</v>
      </c>
      <c r="R3846" t="s">
        <v>8331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2" t="s">
        <v>8315</v>
      </c>
      <c r="R3847" t="s">
        <v>8331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2" t="s">
        <v>8315</v>
      </c>
      <c r="R3848" t="s">
        <v>8331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2" t="s">
        <v>8315</v>
      </c>
      <c r="R3849" t="s">
        <v>8331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2" t="s">
        <v>8315</v>
      </c>
      <c r="R3850" t="s">
        <v>8331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2" t="s">
        <v>8315</v>
      </c>
      <c r="R3851" t="s">
        <v>8331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2" t="s">
        <v>8315</v>
      </c>
      <c r="R3852" t="s">
        <v>8331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2" t="s">
        <v>8315</v>
      </c>
      <c r="R3853" t="s">
        <v>8331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2" t="s">
        <v>8315</v>
      </c>
      <c r="R3854" t="s">
        <v>8331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2" t="s">
        <v>8315</v>
      </c>
      <c r="R3855" t="s">
        <v>8331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2" t="s">
        <v>8315</v>
      </c>
      <c r="R3856" t="s">
        <v>8331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2" t="s">
        <v>8315</v>
      </c>
      <c r="R3857" t="s">
        <v>8331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2" t="s">
        <v>8315</v>
      </c>
      <c r="R3858" t="s">
        <v>8331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2" t="s">
        <v>8315</v>
      </c>
      <c r="R3859" t="s">
        <v>8331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2" t="s">
        <v>8315</v>
      </c>
      <c r="R3860" t="s">
        <v>8331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2" t="s">
        <v>8315</v>
      </c>
      <c r="R3861" t="s">
        <v>8331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2" t="s">
        <v>8315</v>
      </c>
      <c r="R3862" t="s">
        <v>8331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2" t="s">
        <v>8315</v>
      </c>
      <c r="R3863" t="s">
        <v>8331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2" t="s">
        <v>8315</v>
      </c>
      <c r="R3864" t="s">
        <v>8331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2" t="s">
        <v>8315</v>
      </c>
      <c r="R3865" t="s">
        <v>8331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2" t="s">
        <v>8315</v>
      </c>
      <c r="R3866" t="s">
        <v>8331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2" t="s">
        <v>8315</v>
      </c>
      <c r="R3867" t="s">
        <v>8331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2" t="s">
        <v>8315</v>
      </c>
      <c r="R3868" t="s">
        <v>8331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2" t="s">
        <v>8315</v>
      </c>
      <c r="R3869" t="s">
        <v>8331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2" t="s">
        <v>8315</v>
      </c>
      <c r="R3870" t="s">
        <v>8333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2" t="s">
        <v>8315</v>
      </c>
      <c r="R3871" t="s">
        <v>8333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2" t="s">
        <v>8315</v>
      </c>
      <c r="R3872" t="s">
        <v>8333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2" t="s">
        <v>8315</v>
      </c>
      <c r="R3873" t="s">
        <v>8333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2" t="s">
        <v>8315</v>
      </c>
      <c r="R3874" t="s">
        <v>8333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ref="P3875:P3938" si="305">IFERROR(ROUND(E3875/L3875, 2), 0)</f>
        <v>0</v>
      </c>
      <c r="Q3875" s="12" t="s">
        <v>8315</v>
      </c>
      <c r="R3875" t="s">
        <v>8333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2" t="s">
        <v>8315</v>
      </c>
      <c r="R3876" t="s">
        <v>8333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2" t="s">
        <v>8315</v>
      </c>
      <c r="R3877" t="s">
        <v>8333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2" t="s">
        <v>8315</v>
      </c>
      <c r="R3878" t="s">
        <v>8333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2" t="s">
        <v>8315</v>
      </c>
      <c r="R3879" t="s">
        <v>8333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2" t="s">
        <v>8315</v>
      </c>
      <c r="R3880" t="s">
        <v>8333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2" t="s">
        <v>8315</v>
      </c>
      <c r="R3881" t="s">
        <v>8333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2" t="s">
        <v>8315</v>
      </c>
      <c r="R3882" t="s">
        <v>8333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2" t="s">
        <v>8315</v>
      </c>
      <c r="R3883" t="s">
        <v>8333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2" t="s">
        <v>8315</v>
      </c>
      <c r="R3884" t="s">
        <v>8333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2" t="s">
        <v>8315</v>
      </c>
      <c r="R3885" t="s">
        <v>8333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2" t="s">
        <v>8315</v>
      </c>
      <c r="R3886" t="s">
        <v>8333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2" t="s">
        <v>8315</v>
      </c>
      <c r="R3887" t="s">
        <v>8333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2" t="s">
        <v>8315</v>
      </c>
      <c r="R3888" t="s">
        <v>8333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2" t="s">
        <v>8315</v>
      </c>
      <c r="R3889" t="s">
        <v>8333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2" t="s">
        <v>8315</v>
      </c>
      <c r="R3890" t="s">
        <v>8331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2" t="s">
        <v>8315</v>
      </c>
      <c r="R3891" t="s">
        <v>8331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2" t="s">
        <v>8315</v>
      </c>
      <c r="R3892" t="s">
        <v>8331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2" t="s">
        <v>8315</v>
      </c>
      <c r="R3893" t="s">
        <v>8331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2" t="s">
        <v>8315</v>
      </c>
      <c r="R3894" t="s">
        <v>8331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2" t="s">
        <v>8315</v>
      </c>
      <c r="R3895" t="s">
        <v>8331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2" t="s">
        <v>8315</v>
      </c>
      <c r="R3896" t="s">
        <v>8331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2" t="s">
        <v>8315</v>
      </c>
      <c r="R3897" t="s">
        <v>8331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2" t="s">
        <v>8315</v>
      </c>
      <c r="R3898" t="s">
        <v>8331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2" t="s">
        <v>8315</v>
      </c>
      <c r="R3899" t="s">
        <v>8331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2" t="s">
        <v>8315</v>
      </c>
      <c r="R3900" t="s">
        <v>8331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2" t="s">
        <v>8315</v>
      </c>
      <c r="R3901" t="s">
        <v>8331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2" t="s">
        <v>8315</v>
      </c>
      <c r="R3902" t="s">
        <v>8331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2" t="s">
        <v>8315</v>
      </c>
      <c r="R3903" t="s">
        <v>8331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2" t="s">
        <v>8315</v>
      </c>
      <c r="R3904" t="s">
        <v>8331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2" t="s">
        <v>8315</v>
      </c>
      <c r="R3905" t="s">
        <v>8331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2" t="s">
        <v>8315</v>
      </c>
      <c r="R3906" t="s">
        <v>8331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2" t="s">
        <v>8315</v>
      </c>
      <c r="R3907" t="s">
        <v>8331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2" t="s">
        <v>8315</v>
      </c>
      <c r="R3908" t="s">
        <v>8331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2" t="s">
        <v>8315</v>
      </c>
      <c r="R3909" t="s">
        <v>8331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2" t="s">
        <v>8315</v>
      </c>
      <c r="R3910" t="s">
        <v>8331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2" t="s">
        <v>8315</v>
      </c>
      <c r="R3911" t="s">
        <v>8331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2" t="s">
        <v>8315</v>
      </c>
      <c r="R3912" t="s">
        <v>8331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2" t="s">
        <v>8315</v>
      </c>
      <c r="R3913" t="s">
        <v>8331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2" t="s">
        <v>8315</v>
      </c>
      <c r="R3914" t="s">
        <v>8331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2" t="s">
        <v>8315</v>
      </c>
      <c r="R3915" t="s">
        <v>8331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2" t="s">
        <v>8315</v>
      </c>
      <c r="R3916" t="s">
        <v>8331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2" t="s">
        <v>8315</v>
      </c>
      <c r="R3917" t="s">
        <v>8331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2" t="s">
        <v>8315</v>
      </c>
      <c r="R3918" t="s">
        <v>8331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2" t="s">
        <v>8315</v>
      </c>
      <c r="R3919" t="s">
        <v>8331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2" t="s">
        <v>8315</v>
      </c>
      <c r="R3920" t="s">
        <v>8331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2" t="s">
        <v>8315</v>
      </c>
      <c r="R3921" t="s">
        <v>8331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2" t="s">
        <v>8315</v>
      </c>
      <c r="R3922" t="s">
        <v>8331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2" t="s">
        <v>8315</v>
      </c>
      <c r="R3923" t="s">
        <v>8331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2" t="s">
        <v>8315</v>
      </c>
      <c r="R3924" t="s">
        <v>8331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2" t="s">
        <v>8315</v>
      </c>
      <c r="R3925" t="s">
        <v>8331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2" t="s">
        <v>8315</v>
      </c>
      <c r="R3926" t="s">
        <v>8331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2" t="s">
        <v>8315</v>
      </c>
      <c r="R3927" t="s">
        <v>8331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2" t="s">
        <v>8315</v>
      </c>
      <c r="R3928" t="s">
        <v>8331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2" t="s">
        <v>8315</v>
      </c>
      <c r="R3929" t="s">
        <v>8331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2" t="s">
        <v>8315</v>
      </c>
      <c r="R3930" t="s">
        <v>8331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2" t="s">
        <v>8315</v>
      </c>
      <c r="R3931" t="s">
        <v>8331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2" t="s">
        <v>8315</v>
      </c>
      <c r="R3932" t="s">
        <v>8331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2" t="s">
        <v>8315</v>
      </c>
      <c r="R3933" t="s">
        <v>8331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2" t="s">
        <v>8315</v>
      </c>
      <c r="R3934" t="s">
        <v>8331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2" t="s">
        <v>8315</v>
      </c>
      <c r="R3935" t="s">
        <v>8331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2" t="s">
        <v>8315</v>
      </c>
      <c r="R3936" t="s">
        <v>8331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2" t="s">
        <v>8315</v>
      </c>
      <c r="R3937" t="s">
        <v>8331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2" t="s">
        <v>8315</v>
      </c>
      <c r="R3938" t="s">
        <v>8331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ref="P3939:P4002" si="310">IFERROR(ROUND(E3939/L3939, 2), 0)</f>
        <v>248.5</v>
      </c>
      <c r="Q3939" s="12" t="s">
        <v>8315</v>
      </c>
      <c r="R3939" t="s">
        <v>8331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2" t="s">
        <v>8315</v>
      </c>
      <c r="R3940" t="s">
        <v>8331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2" t="s">
        <v>8315</v>
      </c>
      <c r="R3941" t="s">
        <v>8331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2" t="s">
        <v>8315</v>
      </c>
      <c r="R3942" t="s">
        <v>8331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2" t="s">
        <v>8315</v>
      </c>
      <c r="R3943" t="s">
        <v>8331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2" t="s">
        <v>8315</v>
      </c>
      <c r="R3944" t="s">
        <v>8331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2" t="s">
        <v>8315</v>
      </c>
      <c r="R3945" t="s">
        <v>8331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2" t="s">
        <v>8315</v>
      </c>
      <c r="R3946" t="s">
        <v>8331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2" t="s">
        <v>8315</v>
      </c>
      <c r="R3947" t="s">
        <v>8331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2" t="s">
        <v>8315</v>
      </c>
      <c r="R3948" t="s">
        <v>8331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2" t="s">
        <v>8315</v>
      </c>
      <c r="R3949" t="s">
        <v>8331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2" t="s">
        <v>8315</v>
      </c>
      <c r="R3950" t="s">
        <v>8331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2" t="s">
        <v>8315</v>
      </c>
      <c r="R3951" t="s">
        <v>8331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2" t="s">
        <v>8315</v>
      </c>
      <c r="R3952" t="s">
        <v>8331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2" t="s">
        <v>8315</v>
      </c>
      <c r="R3953" t="s">
        <v>8331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2" t="s">
        <v>8315</v>
      </c>
      <c r="R3954" t="s">
        <v>8331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2" t="s">
        <v>8315</v>
      </c>
      <c r="R3955" t="s">
        <v>8331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2" t="s">
        <v>8315</v>
      </c>
      <c r="R3956" t="s">
        <v>8331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2" t="s">
        <v>8315</v>
      </c>
      <c r="R3957" t="s">
        <v>8331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2" t="s">
        <v>8315</v>
      </c>
      <c r="R3958" t="s">
        <v>8331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2" t="s">
        <v>8315</v>
      </c>
      <c r="R3959" t="s">
        <v>8331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2" t="s">
        <v>8315</v>
      </c>
      <c r="R3960" t="s">
        <v>8331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2" t="s">
        <v>8315</v>
      </c>
      <c r="R3961" t="s">
        <v>8331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2" t="s">
        <v>8315</v>
      </c>
      <c r="R3962" t="s">
        <v>8331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2" t="s">
        <v>8315</v>
      </c>
      <c r="R3963" t="s">
        <v>8331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2" t="s">
        <v>8315</v>
      </c>
      <c r="R3964" t="s">
        <v>8331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2" t="s">
        <v>8315</v>
      </c>
      <c r="R3965" t="s">
        <v>8331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2" t="s">
        <v>8315</v>
      </c>
      <c r="R3966" t="s">
        <v>8331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2" t="s">
        <v>8315</v>
      </c>
      <c r="R3967" t="s">
        <v>8331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2" t="s">
        <v>8315</v>
      </c>
      <c r="R3968" t="s">
        <v>8331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2" t="s">
        <v>8315</v>
      </c>
      <c r="R3969" t="s">
        <v>8331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2" t="s">
        <v>8315</v>
      </c>
      <c r="R3970" t="s">
        <v>8331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2" t="s">
        <v>8315</v>
      </c>
      <c r="R3971" t="s">
        <v>8331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2" t="s">
        <v>8315</v>
      </c>
      <c r="R3972" t="s">
        <v>8331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2" t="s">
        <v>8315</v>
      </c>
      <c r="R3973" t="s">
        <v>8331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2" t="s">
        <v>8315</v>
      </c>
      <c r="R3974" t="s">
        <v>8331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2" t="s">
        <v>8315</v>
      </c>
      <c r="R3975" t="s">
        <v>8331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2" t="s">
        <v>8315</v>
      </c>
      <c r="R3976" t="s">
        <v>8331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2" t="s">
        <v>8315</v>
      </c>
      <c r="R3977" t="s">
        <v>8331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2" t="s">
        <v>8315</v>
      </c>
      <c r="R3978" t="s">
        <v>8331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2" t="s">
        <v>8315</v>
      </c>
      <c r="R3979" t="s">
        <v>8331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2" t="s">
        <v>8315</v>
      </c>
      <c r="R3980" t="s">
        <v>8331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2" t="s">
        <v>8315</v>
      </c>
      <c r="R3981" t="s">
        <v>8331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2" t="s">
        <v>8315</v>
      </c>
      <c r="R3982" t="s">
        <v>8331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2" t="s">
        <v>8315</v>
      </c>
      <c r="R3983" t="s">
        <v>8331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2" t="s">
        <v>8315</v>
      </c>
      <c r="R3984" t="s">
        <v>8331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2" t="s">
        <v>8315</v>
      </c>
      <c r="R3985" t="s">
        <v>8331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2" t="s">
        <v>8315</v>
      </c>
      <c r="R3986" t="s">
        <v>8331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2" t="s">
        <v>8315</v>
      </c>
      <c r="R3987" t="s">
        <v>8331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2" t="s">
        <v>8315</v>
      </c>
      <c r="R3988" t="s">
        <v>8331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2" t="s">
        <v>8315</v>
      </c>
      <c r="R3989" t="s">
        <v>8331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2" t="s">
        <v>8315</v>
      </c>
      <c r="R3990" t="s">
        <v>8331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2" t="s">
        <v>8315</v>
      </c>
      <c r="R3991" t="s">
        <v>8331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2" t="s">
        <v>8315</v>
      </c>
      <c r="R3992" t="s">
        <v>8331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2" t="s">
        <v>8315</v>
      </c>
      <c r="R3993" t="s">
        <v>8331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2" t="s">
        <v>8315</v>
      </c>
      <c r="R3994" t="s">
        <v>8331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2" t="s">
        <v>8315</v>
      </c>
      <c r="R3995" t="s">
        <v>8331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2" t="s">
        <v>8315</v>
      </c>
      <c r="R3996" t="s">
        <v>8331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2" t="s">
        <v>8315</v>
      </c>
      <c r="R3997" t="s">
        <v>8331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2" t="s">
        <v>8315</v>
      </c>
      <c r="R3998" t="s">
        <v>8331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2" t="s">
        <v>8315</v>
      </c>
      <c r="R3999" t="s">
        <v>8331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2" t="s">
        <v>8315</v>
      </c>
      <c r="R4000" t="s">
        <v>8331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2" t="s">
        <v>8315</v>
      </c>
      <c r="R4001" t="s">
        <v>8331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2" t="s">
        <v>8315</v>
      </c>
      <c r="R4002" t="s">
        <v>8331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ref="P4003:P4066" si="315">IFERROR(ROUND(E4003/L4003, 2), 0)</f>
        <v>32.36</v>
      </c>
      <c r="Q4003" s="12" t="s">
        <v>8315</v>
      </c>
      <c r="R4003" t="s">
        <v>8331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2" t="s">
        <v>8315</v>
      </c>
      <c r="R4004" t="s">
        <v>8331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2" t="s">
        <v>8315</v>
      </c>
      <c r="R4005" t="s">
        <v>8331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2" t="s">
        <v>8315</v>
      </c>
      <c r="R4006" t="s">
        <v>8331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2" t="s">
        <v>8315</v>
      </c>
      <c r="R4007" t="s">
        <v>8331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2" t="s">
        <v>8315</v>
      </c>
      <c r="R4008" t="s">
        <v>8331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2" t="s">
        <v>8315</v>
      </c>
      <c r="R4009" t="s">
        <v>8331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2" t="s">
        <v>8315</v>
      </c>
      <c r="R4010" t="s">
        <v>8331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2" t="s">
        <v>8315</v>
      </c>
      <c r="R4011" t="s">
        <v>8331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2" t="s">
        <v>8315</v>
      </c>
      <c r="R4012" t="s">
        <v>8331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2" t="s">
        <v>8315</v>
      </c>
      <c r="R4013" t="s">
        <v>8331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2" t="s">
        <v>8315</v>
      </c>
      <c r="R4014" t="s">
        <v>8331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2" t="s">
        <v>8315</v>
      </c>
      <c r="R4015" t="s">
        <v>8331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2" t="s">
        <v>8315</v>
      </c>
      <c r="R4016" t="s">
        <v>8331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2" t="s">
        <v>8315</v>
      </c>
      <c r="R4017" t="s">
        <v>8331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2" t="s">
        <v>8315</v>
      </c>
      <c r="R4018" t="s">
        <v>8331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2" t="s">
        <v>8315</v>
      </c>
      <c r="R4019" t="s">
        <v>8331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2" t="s">
        <v>8315</v>
      </c>
      <c r="R4020" t="s">
        <v>8331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2" t="s">
        <v>8315</v>
      </c>
      <c r="R4021" t="s">
        <v>8331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2" t="s">
        <v>8315</v>
      </c>
      <c r="R4022" t="s">
        <v>8331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2" t="s">
        <v>8315</v>
      </c>
      <c r="R4023" t="s">
        <v>8331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2" t="s">
        <v>8315</v>
      </c>
      <c r="R4024" t="s">
        <v>8331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2" t="s">
        <v>8315</v>
      </c>
      <c r="R4025" t="s">
        <v>8331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2" t="s">
        <v>8315</v>
      </c>
      <c r="R4026" t="s">
        <v>8331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2" t="s">
        <v>8315</v>
      </c>
      <c r="R4027" t="s">
        <v>8331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2" t="s">
        <v>8315</v>
      </c>
      <c r="R4028" t="s">
        <v>8331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2" t="s">
        <v>8315</v>
      </c>
      <c r="R4029" t="s">
        <v>8331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2" t="s">
        <v>8315</v>
      </c>
      <c r="R4030" t="s">
        <v>8331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2" t="s">
        <v>8315</v>
      </c>
      <c r="R4031" t="s">
        <v>8331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2" t="s">
        <v>8315</v>
      </c>
      <c r="R4032" t="s">
        <v>8331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2" t="s">
        <v>8315</v>
      </c>
      <c r="R4033" t="s">
        <v>8331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2" t="s">
        <v>8315</v>
      </c>
      <c r="R4034" t="s">
        <v>8331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2" t="s">
        <v>8315</v>
      </c>
      <c r="R4035" t="s">
        <v>8331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2" t="s">
        <v>8315</v>
      </c>
      <c r="R4036" t="s">
        <v>8331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2" t="s">
        <v>8315</v>
      </c>
      <c r="R4037" t="s">
        <v>8331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2" t="s">
        <v>8315</v>
      </c>
      <c r="R4038" t="s">
        <v>8331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2" t="s">
        <v>8315</v>
      </c>
      <c r="R4039" t="s">
        <v>8331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2" t="s">
        <v>8315</v>
      </c>
      <c r="R4040" t="s">
        <v>8331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2" t="s">
        <v>8315</v>
      </c>
      <c r="R4041" t="s">
        <v>8331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2" t="s">
        <v>8315</v>
      </c>
      <c r="R4042" t="s">
        <v>8331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2" t="s">
        <v>8315</v>
      </c>
      <c r="R4043" t="s">
        <v>8331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2" t="s">
        <v>8315</v>
      </c>
      <c r="R4044" t="s">
        <v>8331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2" t="s">
        <v>8315</v>
      </c>
      <c r="R4045" t="s">
        <v>8331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2" t="s">
        <v>8315</v>
      </c>
      <c r="R4046" t="s">
        <v>8331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2" t="s">
        <v>8315</v>
      </c>
      <c r="R4047" t="s">
        <v>8331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2" t="s">
        <v>8315</v>
      </c>
      <c r="R4048" t="s">
        <v>8331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2" t="s">
        <v>8315</v>
      </c>
      <c r="R4049" t="s">
        <v>8331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2" t="s">
        <v>8315</v>
      </c>
      <c r="R4050" t="s">
        <v>8331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2" t="s">
        <v>8315</v>
      </c>
      <c r="R4051" t="s">
        <v>8331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2" t="s">
        <v>8315</v>
      </c>
      <c r="R4052" t="s">
        <v>8331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2" t="s">
        <v>8315</v>
      </c>
      <c r="R4053" t="s">
        <v>8331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2" t="s">
        <v>8315</v>
      </c>
      <c r="R4054" t="s">
        <v>8331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2" t="s">
        <v>8315</v>
      </c>
      <c r="R4055" t="s">
        <v>8331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2" t="s">
        <v>8315</v>
      </c>
      <c r="R4056" t="s">
        <v>8331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2" t="s">
        <v>8315</v>
      </c>
      <c r="R4057" t="s">
        <v>8331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2" t="s">
        <v>8315</v>
      </c>
      <c r="R4058" t="s">
        <v>8331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2" t="s">
        <v>8315</v>
      </c>
      <c r="R4059" t="s">
        <v>8331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2" t="s">
        <v>8315</v>
      </c>
      <c r="R4060" t="s">
        <v>8331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2" t="s">
        <v>8315</v>
      </c>
      <c r="R4061" t="s">
        <v>8331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2" t="s">
        <v>8315</v>
      </c>
      <c r="R4062" t="s">
        <v>8331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2" t="s">
        <v>8315</v>
      </c>
      <c r="R4063" t="s">
        <v>8331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2" t="s">
        <v>8315</v>
      </c>
      <c r="R4064" t="s">
        <v>8331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2" t="s">
        <v>8315</v>
      </c>
      <c r="R4065" t="s">
        <v>8331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2" t="s">
        <v>8315</v>
      </c>
      <c r="R4066" t="s">
        <v>8331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ref="P4067:P4115" si="320">IFERROR(ROUND(E4067/L4067, 2), 0)</f>
        <v>6.75</v>
      </c>
      <c r="Q4067" s="12" t="s">
        <v>8315</v>
      </c>
      <c r="R4067" t="s">
        <v>8331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2" t="s">
        <v>8315</v>
      </c>
      <c r="R4068" t="s">
        <v>8331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2" t="s">
        <v>8315</v>
      </c>
      <c r="R4069" t="s">
        <v>8331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2" t="s">
        <v>8315</v>
      </c>
      <c r="R4070" t="s">
        <v>8331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2" t="s">
        <v>8315</v>
      </c>
      <c r="R4071" t="s">
        <v>8331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2" t="s">
        <v>8315</v>
      </c>
      <c r="R4072" t="s">
        <v>8331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2" t="s">
        <v>8315</v>
      </c>
      <c r="R4073" t="s">
        <v>8331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2" t="s">
        <v>8315</v>
      </c>
      <c r="R4074" t="s">
        <v>8331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2" t="s">
        <v>8315</v>
      </c>
      <c r="R4075" t="s">
        <v>8331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2" t="s">
        <v>8315</v>
      </c>
      <c r="R4076" t="s">
        <v>8331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2" t="s">
        <v>8315</v>
      </c>
      <c r="R4077" t="s">
        <v>8331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2" t="s">
        <v>8315</v>
      </c>
      <c r="R4078" t="s">
        <v>8331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2" t="s">
        <v>8315</v>
      </c>
      <c r="R4079" t="s">
        <v>8331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2" t="s">
        <v>8315</v>
      </c>
      <c r="R4080" t="s">
        <v>8331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2" t="s">
        <v>8315</v>
      </c>
      <c r="R4081" t="s">
        <v>8331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2" t="s">
        <v>8315</v>
      </c>
      <c r="R4082" t="s">
        <v>8331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2" t="s">
        <v>8315</v>
      </c>
      <c r="R4083" t="s">
        <v>8331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2" t="s">
        <v>8315</v>
      </c>
      <c r="R4084" t="s">
        <v>8331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2" t="s">
        <v>8315</v>
      </c>
      <c r="R4085" t="s">
        <v>8331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2" t="s">
        <v>8315</v>
      </c>
      <c r="R4086" t="s">
        <v>8331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2" t="s">
        <v>8315</v>
      </c>
      <c r="R4087" t="s">
        <v>8331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2" t="s">
        <v>8315</v>
      </c>
      <c r="R4088" t="s">
        <v>8331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2" t="s">
        <v>8315</v>
      </c>
      <c r="R4089" t="s">
        <v>8331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2" t="s">
        <v>8315</v>
      </c>
      <c r="R4090" t="s">
        <v>8331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2" t="s">
        <v>8315</v>
      </c>
      <c r="R4091" t="s">
        <v>8331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2" t="s">
        <v>8315</v>
      </c>
      <c r="R4092" t="s">
        <v>8331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2" t="s">
        <v>8315</v>
      </c>
      <c r="R4093" t="s">
        <v>8331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2" t="s">
        <v>8315</v>
      </c>
      <c r="R4094" t="s">
        <v>8331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2" t="s">
        <v>8315</v>
      </c>
      <c r="R4095" t="s">
        <v>8331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2" t="s">
        <v>8315</v>
      </c>
      <c r="R4096" t="s">
        <v>8331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2" t="s">
        <v>8315</v>
      </c>
      <c r="R4097" t="s">
        <v>8331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2" t="s">
        <v>8315</v>
      </c>
      <c r="R4098" t="s">
        <v>8331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2" t="s">
        <v>8315</v>
      </c>
      <c r="R4099" t="s">
        <v>8331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2" t="s">
        <v>8315</v>
      </c>
      <c r="R4100" t="s">
        <v>8331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2" t="s">
        <v>8315</v>
      </c>
      <c r="R4101" t="s">
        <v>8331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2" t="s">
        <v>8315</v>
      </c>
      <c r="R4102" t="s">
        <v>8331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2" t="s">
        <v>8315</v>
      </c>
      <c r="R4103" t="s">
        <v>8331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2" t="s">
        <v>8315</v>
      </c>
      <c r="R4104" t="s">
        <v>8331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2" t="s">
        <v>8315</v>
      </c>
      <c r="R4105" t="s">
        <v>8331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2" t="s">
        <v>8315</v>
      </c>
      <c r="R4106" t="s">
        <v>8331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2" t="s">
        <v>8315</v>
      </c>
      <c r="R4107" t="s">
        <v>8331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2" t="s">
        <v>8315</v>
      </c>
      <c r="R4108" t="s">
        <v>8331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2" t="s">
        <v>8315</v>
      </c>
      <c r="R4109" t="s">
        <v>8331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2" t="s">
        <v>8315</v>
      </c>
      <c r="R4110" t="s">
        <v>8331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2" t="s">
        <v>8315</v>
      </c>
      <c r="R4111" t="s">
        <v>8331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2" t="s">
        <v>8315</v>
      </c>
      <c r="R4112" t="s">
        <v>8331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2" t="s">
        <v>8315</v>
      </c>
      <c r="R4113" t="s">
        <v>8331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2" t="s">
        <v>8315</v>
      </c>
      <c r="R4114" t="s">
        <v>8331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2" t="s">
        <v>8315</v>
      </c>
      <c r="R4115" t="s">
        <v>8331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3">
      <customFilters>
        <customFilter operator="lessThanOrEqual" val="12000"/>
      </customFilters>
    </filterColumn>
    <filterColumn colId="5">
      <filters>
        <filter val="successful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percentile" val="90"/>
        <color rgb="FFFF3B53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3B53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13F7-C836-6C45-92AD-6BA049BB7910}">
  <dimension ref="A1:E18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8400</v>
      </c>
      <c r="B2" t="s">
        <v>8360</v>
      </c>
    </row>
    <row r="4" spans="1:5" x14ac:dyDescent="0.2">
      <c r="A4" s="14" t="s">
        <v>8361</v>
      </c>
      <c r="B4" s="14" t="s">
        <v>8362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7" t="s">
        <v>8363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FB314-F6B1-C64D-B543-E758BB3E5035}">
  <dimension ref="A1:H13"/>
  <sheetViews>
    <sheetView workbookViewId="0">
      <selection activeCell="B5" sqref="B5"/>
    </sheetView>
  </sheetViews>
  <sheetFormatPr baseColWidth="10" defaultRowHeight="15" x14ac:dyDescent="0.2"/>
  <cols>
    <col min="1" max="1" width="16.33203125" customWidth="1"/>
    <col min="2" max="2" width="22.33203125" customWidth="1"/>
    <col min="3" max="3" width="17.33203125" customWidth="1"/>
    <col min="4" max="4" width="19.5" customWidth="1"/>
    <col min="5" max="5" width="19.33203125" customWidth="1"/>
    <col min="6" max="6" width="18.5" customWidth="1"/>
    <col min="7" max="7" width="19" customWidth="1"/>
    <col min="8" max="8" width="18.33203125" customWidth="1"/>
  </cols>
  <sheetData>
    <row r="1" spans="1:8" x14ac:dyDescent="0.2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COUNTIFS(Kickstarter!D:D,"&lt;1000", Kickstarter!F:F, "successful", Kickstarter!R:R, "plays")</f>
        <v>141</v>
      </c>
      <c r="C2">
        <f>COUNTIFS(Kickstarter!D:D,"&lt;1000", Kickstarter!F:F, "failed", Kickstarter!R:R, "plays")</f>
        <v>45</v>
      </c>
      <c r="D2">
        <f>COUNTIFS(Kickstarter!D:D,"&lt;1000", Kickstarter!F:F, "cancelled", Kickstarter!R:R, "plays")</f>
        <v>0</v>
      </c>
      <c r="E2">
        <f>SUM(B2:D2)</f>
        <v>186</v>
      </c>
      <c r="F2">
        <f>ROUND(B2/E2*100, 0)</f>
        <v>76</v>
      </c>
      <c r="G2">
        <f>ROUND(C2/E2*100, 0)</f>
        <v>24</v>
      </c>
      <c r="H2">
        <f>ROUND(D2/E2*100, 0)</f>
        <v>0</v>
      </c>
    </row>
    <row r="3" spans="1:8" x14ac:dyDescent="0.2">
      <c r="A3" t="s">
        <v>8409</v>
      </c>
      <c r="B3">
        <f>COUNTIFS(Kickstarter!D:D,"&gt;=1000", Kickstarter!D:D,"&lt;=4999", Kickstarter!F:F, "successful", Kickstarter!R:R, "plays")</f>
        <v>388</v>
      </c>
      <c r="C3">
        <f>COUNTIFS(Kickstarter!D:D,"&gt;=1000", Kickstarter!D:D,"&lt;=4999", Kickstarter!F:F, "failed", Kickstarter!R:R, "plays")</f>
        <v>146</v>
      </c>
      <c r="D3">
        <f>COUNTIFS(Kickstarter!D:D,"&gt;=1000", Kickstarter!D:D,"&lt;=4999", Kickstarter!F:F, "cancelled", Kickstarter!R:R, "plays")</f>
        <v>0</v>
      </c>
      <c r="E3">
        <f t="shared" ref="E3:E13" si="0">SUM(B3:D3)</f>
        <v>534</v>
      </c>
      <c r="F3">
        <f t="shared" ref="F3:F13" si="1">ROUND(B3/E3*100, 0)</f>
        <v>73</v>
      </c>
      <c r="G3">
        <f t="shared" ref="G3:G13" si="2">ROUND(C3/E3*100, 0)</f>
        <v>27</v>
      </c>
      <c r="H3">
        <f t="shared" ref="H3:H13" si="3">ROUND(D3/E3*100, 0)</f>
        <v>0</v>
      </c>
    </row>
    <row r="4" spans="1:8" x14ac:dyDescent="0.2">
      <c r="A4" t="s">
        <v>8410</v>
      </c>
      <c r="B4">
        <f>COUNTIFS(Kickstarter!D:D,"&gt;=5000", Kickstarter!D:D,"&lt;=9999", Kickstarter!F:F, "successful", Kickstarter!R:R, "plays")</f>
        <v>93</v>
      </c>
      <c r="C4">
        <f>COUNTIFS(Kickstarter!D:D,"&gt;=5000", Kickstarter!D:D,"&lt;=9999", Kickstarter!F:F, "Failed", Kickstarter!R:R, "plays")</f>
        <v>76</v>
      </c>
      <c r="D4">
        <f>COUNTIFS(Kickstarter!D:D,"&gt;=5000", Kickstarter!D:D,"&lt;=9999", Kickstarter!F:F, "cancelled", Kickstarter!R:R,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8411</v>
      </c>
      <c r="B5">
        <f>COUNTIFS(Kickstarter!D:D,"&gt;=10000", Kickstarter!D:D,"&lt;=14999", Kickstarter!F:F, "successful", Kickstarter!R:R, "plays")</f>
        <v>39</v>
      </c>
      <c r="C5">
        <f>COUNTIFS(Kickstarter!D:D,"&gt;=10000", Kickstarter!D:D,"&lt;=14999", Kickstarter!F:F, "failed", Kickstarter!R:R, "plays")</f>
        <v>33</v>
      </c>
      <c r="D5">
        <f>COUNTIFS(Kickstarter!D:D,"&gt;=10000", Kickstarter!D:D,"&lt;=14999", Kickstarter!F:F, "cancelled", Kickstarter!R:R,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8412</v>
      </c>
      <c r="B6">
        <f>COUNTIFS(Kickstarter!D:D,"&gt;=15000", Kickstarter!D:D,"&lt;=19999", Kickstarter!F:F, "successful", Kickstarter!R:R, "plays")</f>
        <v>12</v>
      </c>
      <c r="C6">
        <f>COUNTIFS(Kickstarter!D:D,"&gt;=15000", Kickstarter!D:D,"&lt;=19999", Kickstarter!F:F, "failed", Kickstarter!R:R, "plays")</f>
        <v>12</v>
      </c>
      <c r="D6">
        <f>COUNTIFS(Kickstarter!D:D,"&gt;=15000", Kickstarter!D:D,"&lt;=19999", Kickstarter!F:F, "cancelled",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8413</v>
      </c>
      <c r="B7">
        <f>COUNTIFS(Kickstarter!D:D,"&gt;=20000", Kickstarter!D:D,"&lt;=24999", Kickstarter!F:F, "successful", Kickstarter!R:R, "plays")</f>
        <v>9</v>
      </c>
      <c r="C7">
        <f>COUNTIFS(Kickstarter!D:D,"&gt;=20000", Kickstarter!D:D,"&lt;=24999", Kickstarter!F:F, "failed", Kickstarter!R:R, "plays")</f>
        <v>11</v>
      </c>
      <c r="D7">
        <f>COUNTIFS(Kickstarter!D:D,"&gt;=20000", Kickstarter!D:D,"&lt;=24999", Kickstarter!F:F, "cancelled", 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8414</v>
      </c>
      <c r="B8">
        <f>COUNTIFS(Kickstarter!D:D,"&gt;=25000", Kickstarter!D:D,"&lt;=29999", Kickstarter!F:F, "successful", Kickstarter!R:R, "plays")</f>
        <v>1</v>
      </c>
      <c r="C8">
        <f>COUNTIFS(Kickstarter!D:D,"&gt;=25000", Kickstarter!D:D,"&lt;=29999", Kickstarter!F:F, "failed", Kickstarter!R:R, "plays")</f>
        <v>4</v>
      </c>
      <c r="D8">
        <f>COUNTIFS(Kickstarter!D:D,"&gt;=25000", Kickstarter!D:D,"&lt;=29999", Kickstarter!F:F, "cancelled",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8415</v>
      </c>
      <c r="B9">
        <f>COUNTIFS(Kickstarter!D:D,"&gt;=30000", Kickstarter!D:D,"&lt;=34999", Kickstarter!F:F, "successful", Kickstarter!R:R, "plays")</f>
        <v>3</v>
      </c>
      <c r="C9">
        <f>COUNTIFS(Kickstarter!D:D,"&gt;=30000", Kickstarter!D:D,"&lt;=34999", Kickstarter!F:F, "failed", Kickstarter!R:R, "plays")</f>
        <v>8</v>
      </c>
      <c r="D9">
        <f>COUNTIFS(Kickstarter!D:D,"&gt;=30000", Kickstarter!D:D,"&lt;=34999", Kickstarter!F:F, "cancelled", Kickstarter!R:R,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8416</v>
      </c>
      <c r="B10">
        <f>COUNTIFS(Kickstarter!D:D,"&gt;=35000", Kickstarter!D:D,"&lt;=39999", Kickstarter!F:F, "successful", Kickstarter!R:R, "plays")</f>
        <v>4</v>
      </c>
      <c r="C10">
        <f>COUNTIFS(Kickstarter!D:D,"&gt;=35000", Kickstarter!D:D,"&lt;=39999", Kickstarter!F:F, "failed", Kickstarter!R:R, "plays")</f>
        <v>2</v>
      </c>
      <c r="D10">
        <f>COUNTIFS(Kickstarter!D:D,"&gt;=35000", Kickstarter!D:D,"&lt;=39999", Kickstarter!F:F, "cancelled", Kickstarter!R:R,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8417</v>
      </c>
      <c r="B11">
        <f>COUNTIFS(Kickstarter!D:D,"&gt;=40000", Kickstarter!D:D,"&lt;=44999", Kickstarter!F:F, "successful", Kickstarter!R:R, "plays")</f>
        <v>2</v>
      </c>
      <c r="C11">
        <f>COUNTIFS(Kickstarter!D:D,"&gt;=40000", Kickstarter!D:D,"&lt;=44999", Kickstarter!F:F, "failed", Kickstarter!R:R, "plays")</f>
        <v>1</v>
      </c>
      <c r="D11">
        <f>COUNTIFS(Kickstarter!D:D,"&gt;=40000", Kickstarter!D:D,"&lt;=44999", Kickstarter!F:F, "cancelled", Kickstarter!R:R,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8418</v>
      </c>
      <c r="B12">
        <f>COUNTIFS(Kickstarter!D:D,"&gt;=45000", Kickstarter!D:D,"&lt;=49999", Kickstarter!F:F, "successful", Kickstarter!R:R, "plays")</f>
        <v>0</v>
      </c>
      <c r="C12">
        <f>COUNTIFS(Kickstarter!D:D,"&gt;=45000", Kickstarter!D:D,"&lt;=49999", Kickstarter!F:F, "Failed", Kickstarter!R:R, "plays")</f>
        <v>1</v>
      </c>
      <c r="D12">
        <f>COUNTIFS(Kickstarter!D:D,"&gt;=45000", Kickstarter!D:D,"&lt;=49999", Kickstarter!F:F, "cancelled",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8419</v>
      </c>
      <c r="B13">
        <f>COUNTIFS(Kickstarter!D:D,"&gt;=50000", Kickstarter!F:F, "successful", Kickstarter!R:R, "plays")</f>
        <v>2</v>
      </c>
      <c r="C13">
        <f>COUNTIFS(Kickstarter!D:D,"&gt;=50000", Kickstarter!F:F, "failed", Kickstarter!R:R, "plays")</f>
        <v>14</v>
      </c>
      <c r="D13">
        <f>COUNTIFS(Kickstarter!D:D,"&gt;=50000", Kickstarter!F:F, "cancelled", 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7D2D1-C84A-9E49-A2B5-B24D0EDDFCA1}">
  <dimension ref="A3:D16"/>
  <sheetViews>
    <sheetView workbookViewId="0">
      <selection activeCell="J8" sqref="J8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83203125" bestFit="1" customWidth="1"/>
  </cols>
  <sheetData>
    <row r="3" spans="1:4" x14ac:dyDescent="0.2">
      <c r="A3" s="14" t="s">
        <v>8364</v>
      </c>
      <c r="B3" t="s">
        <v>8420</v>
      </c>
      <c r="C3" t="s">
        <v>8421</v>
      </c>
      <c r="D3" t="s">
        <v>8422</v>
      </c>
    </row>
    <row r="4" spans="1:4" x14ac:dyDescent="0.2">
      <c r="A4" s="15" t="s">
        <v>8408</v>
      </c>
      <c r="B4" s="10">
        <v>76</v>
      </c>
      <c r="C4" s="10">
        <v>24</v>
      </c>
      <c r="D4" s="10">
        <v>0</v>
      </c>
    </row>
    <row r="5" spans="1:4" x14ac:dyDescent="0.2">
      <c r="A5" s="15" t="s">
        <v>8409</v>
      </c>
      <c r="B5" s="10">
        <v>73</v>
      </c>
      <c r="C5" s="10">
        <v>27</v>
      </c>
      <c r="D5" s="10">
        <v>0</v>
      </c>
    </row>
    <row r="6" spans="1:4" x14ac:dyDescent="0.2">
      <c r="A6" s="15" t="s">
        <v>8410</v>
      </c>
      <c r="B6" s="10">
        <v>55</v>
      </c>
      <c r="C6" s="10">
        <v>45</v>
      </c>
      <c r="D6" s="10">
        <v>0</v>
      </c>
    </row>
    <row r="7" spans="1:4" x14ac:dyDescent="0.2">
      <c r="A7" s="15" t="s">
        <v>8411</v>
      </c>
      <c r="B7" s="10">
        <v>54</v>
      </c>
      <c r="C7" s="10">
        <v>46</v>
      </c>
      <c r="D7" s="10">
        <v>0</v>
      </c>
    </row>
    <row r="8" spans="1:4" x14ac:dyDescent="0.2">
      <c r="A8" s="15" t="s">
        <v>8412</v>
      </c>
      <c r="B8" s="10">
        <v>50</v>
      </c>
      <c r="C8" s="10">
        <v>50</v>
      </c>
      <c r="D8" s="10">
        <v>0</v>
      </c>
    </row>
    <row r="9" spans="1:4" x14ac:dyDescent="0.2">
      <c r="A9" s="15" t="s">
        <v>8413</v>
      </c>
      <c r="B9" s="10">
        <v>45</v>
      </c>
      <c r="C9" s="10">
        <v>55</v>
      </c>
      <c r="D9" s="10">
        <v>0</v>
      </c>
    </row>
    <row r="10" spans="1:4" x14ac:dyDescent="0.2">
      <c r="A10" s="15" t="s">
        <v>8414</v>
      </c>
      <c r="B10" s="10">
        <v>20</v>
      </c>
      <c r="C10" s="10">
        <v>80</v>
      </c>
      <c r="D10" s="10">
        <v>0</v>
      </c>
    </row>
    <row r="11" spans="1:4" x14ac:dyDescent="0.2">
      <c r="A11" s="15" t="s">
        <v>8415</v>
      </c>
      <c r="B11" s="10">
        <v>27</v>
      </c>
      <c r="C11" s="10">
        <v>73</v>
      </c>
      <c r="D11" s="10">
        <v>0</v>
      </c>
    </row>
    <row r="12" spans="1:4" x14ac:dyDescent="0.2">
      <c r="A12" s="15" t="s">
        <v>8416</v>
      </c>
      <c r="B12" s="10">
        <v>67</v>
      </c>
      <c r="C12" s="10">
        <v>33</v>
      </c>
      <c r="D12" s="10">
        <v>0</v>
      </c>
    </row>
    <row r="13" spans="1:4" x14ac:dyDescent="0.2">
      <c r="A13" s="15" t="s">
        <v>8417</v>
      </c>
      <c r="B13" s="10">
        <v>67</v>
      </c>
      <c r="C13" s="10">
        <v>33</v>
      </c>
      <c r="D13" s="10">
        <v>0</v>
      </c>
    </row>
    <row r="14" spans="1:4" x14ac:dyDescent="0.2">
      <c r="A14" s="15" t="s">
        <v>8418</v>
      </c>
      <c r="B14" s="10">
        <v>0</v>
      </c>
      <c r="C14" s="10">
        <v>100</v>
      </c>
      <c r="D14" s="10">
        <v>0</v>
      </c>
    </row>
    <row r="15" spans="1:4" x14ac:dyDescent="0.2">
      <c r="A15" s="15" t="s">
        <v>8419</v>
      </c>
      <c r="B15" s="10">
        <v>13</v>
      </c>
      <c r="C15" s="10">
        <v>88</v>
      </c>
      <c r="D15" s="10">
        <v>0</v>
      </c>
    </row>
    <row r="16" spans="1:4" x14ac:dyDescent="0.2">
      <c r="A16" s="15" t="s">
        <v>8363</v>
      </c>
      <c r="B16" s="10">
        <v>547</v>
      </c>
      <c r="C16" s="10">
        <v>654</v>
      </c>
      <c r="D16" s="10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1A31F-DFFB-7246-B54D-CD08AE3A673A}">
  <dimension ref="A1:F6"/>
  <sheetViews>
    <sheetView workbookViewId="0">
      <selection activeCell="B4" sqref="B4:B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8361</v>
      </c>
      <c r="B3" s="14" t="s">
        <v>8362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5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5" t="s">
        <v>8363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B77E8-CF6F-0940-BD1E-79EEF4C7F3FA}">
  <dimension ref="A1:F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2" spans="1:6" x14ac:dyDescent="0.2">
      <c r="A2" s="14" t="s">
        <v>8358</v>
      </c>
      <c r="B2" t="s">
        <v>8360</v>
      </c>
    </row>
    <row r="4" spans="1:6" x14ac:dyDescent="0.2">
      <c r="A4" s="14" t="s">
        <v>8361</v>
      </c>
      <c r="B4" s="14" t="s">
        <v>8362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5" t="s">
        <v>8331</v>
      </c>
      <c r="B6" s="10">
        <v>77</v>
      </c>
      <c r="C6" s="10">
        <v>290</v>
      </c>
      <c r="D6" s="10">
        <v>11</v>
      </c>
      <c r="E6" s="10">
        <v>407</v>
      </c>
      <c r="F6" s="10">
        <v>785</v>
      </c>
    </row>
    <row r="7" spans="1:6" x14ac:dyDescent="0.2">
      <c r="A7" s="15" t="s">
        <v>8363</v>
      </c>
      <c r="B7" s="10">
        <v>77</v>
      </c>
      <c r="C7" s="10">
        <v>290</v>
      </c>
      <c r="D7" s="10">
        <v>11</v>
      </c>
      <c r="E7" s="10">
        <v>407</v>
      </c>
      <c r="F7" s="10">
        <v>785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34D4-05E6-704F-B732-A11D4EB456E9}">
  <dimension ref="A3:F19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4" t="s">
        <v>8358</v>
      </c>
      <c r="B3" t="s">
        <v>8315</v>
      </c>
    </row>
    <row r="5" spans="1:6" x14ac:dyDescent="0.2">
      <c r="A5" s="14" t="s">
        <v>8361</v>
      </c>
      <c r="B5" s="14" t="s">
        <v>8362</v>
      </c>
    </row>
    <row r="6" spans="1:6" x14ac:dyDescent="0.2">
      <c r="A6" s="14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2">
      <c r="A7" s="17" t="s">
        <v>8373</v>
      </c>
      <c r="B7" s="10">
        <v>16</v>
      </c>
      <c r="C7" s="10">
        <v>58</v>
      </c>
      <c r="D7" s="10"/>
      <c r="E7" s="10">
        <v>51</v>
      </c>
      <c r="F7" s="10">
        <v>125</v>
      </c>
    </row>
    <row r="8" spans="1:6" x14ac:dyDescent="0.2">
      <c r="A8" s="17" t="s">
        <v>8374</v>
      </c>
      <c r="B8" s="10">
        <v>10</v>
      </c>
      <c r="C8" s="10">
        <v>37</v>
      </c>
      <c r="D8" s="10">
        <v>3</v>
      </c>
      <c r="E8" s="10">
        <v>59</v>
      </c>
      <c r="F8" s="10">
        <v>109</v>
      </c>
    </row>
    <row r="9" spans="1:6" x14ac:dyDescent="0.2">
      <c r="A9" s="17" t="s">
        <v>8375</v>
      </c>
      <c r="B9" s="10">
        <v>13</v>
      </c>
      <c r="C9" s="10">
        <v>44</v>
      </c>
      <c r="D9" s="10">
        <v>11</v>
      </c>
      <c r="E9" s="10">
        <v>61</v>
      </c>
      <c r="F9" s="10">
        <v>129</v>
      </c>
    </row>
    <row r="10" spans="1:6" x14ac:dyDescent="0.2">
      <c r="A10" s="17" t="s">
        <v>8376</v>
      </c>
      <c r="B10" s="10">
        <v>9</v>
      </c>
      <c r="C10" s="10">
        <v>28</v>
      </c>
      <c r="D10" s="10"/>
      <c r="E10" s="10">
        <v>64</v>
      </c>
      <c r="F10" s="10">
        <v>101</v>
      </c>
    </row>
    <row r="11" spans="1:6" x14ac:dyDescent="0.2">
      <c r="A11" s="17" t="s">
        <v>8367</v>
      </c>
      <c r="B11" s="10">
        <v>10</v>
      </c>
      <c r="C11" s="10">
        <v>41</v>
      </c>
      <c r="D11" s="10"/>
      <c r="E11" s="10">
        <v>75</v>
      </c>
      <c r="F11" s="10">
        <v>126</v>
      </c>
    </row>
    <row r="12" spans="1:6" x14ac:dyDescent="0.2">
      <c r="A12" s="17" t="s">
        <v>8377</v>
      </c>
      <c r="B12" s="10">
        <v>8</v>
      </c>
      <c r="C12" s="10">
        <v>45</v>
      </c>
      <c r="D12" s="10"/>
      <c r="E12" s="10">
        <v>72</v>
      </c>
      <c r="F12" s="10">
        <v>125</v>
      </c>
    </row>
    <row r="13" spans="1:6" x14ac:dyDescent="0.2">
      <c r="A13" s="17" t="s">
        <v>8368</v>
      </c>
      <c r="B13" s="10">
        <v>19</v>
      </c>
      <c r="C13" s="10">
        <v>47</v>
      </c>
      <c r="D13" s="10"/>
      <c r="E13" s="10">
        <v>54</v>
      </c>
      <c r="F13" s="10">
        <v>120</v>
      </c>
    </row>
    <row r="14" spans="1:6" x14ac:dyDescent="0.2">
      <c r="A14" s="17" t="s">
        <v>8369</v>
      </c>
      <c r="B14" s="10">
        <v>17</v>
      </c>
      <c r="C14" s="10">
        <v>43</v>
      </c>
      <c r="D14" s="10"/>
      <c r="E14" s="10">
        <v>57</v>
      </c>
      <c r="F14" s="10">
        <v>117</v>
      </c>
    </row>
    <row r="15" spans="1:6" x14ac:dyDescent="0.2">
      <c r="A15" s="17" t="s">
        <v>8370</v>
      </c>
      <c r="B15" s="10">
        <v>10</v>
      </c>
      <c r="C15" s="10">
        <v>50</v>
      </c>
      <c r="D15" s="10"/>
      <c r="E15" s="10">
        <v>47</v>
      </c>
      <c r="F15" s="10">
        <v>107</v>
      </c>
    </row>
    <row r="16" spans="1:6" x14ac:dyDescent="0.2">
      <c r="A16" s="17" t="s">
        <v>8371</v>
      </c>
      <c r="B16" s="10">
        <v>6</v>
      </c>
      <c r="C16" s="10">
        <v>59</v>
      </c>
      <c r="D16" s="10"/>
      <c r="E16" s="10">
        <v>64</v>
      </c>
      <c r="F16" s="10">
        <v>129</v>
      </c>
    </row>
    <row r="17" spans="1:6" x14ac:dyDescent="0.2">
      <c r="A17" s="17" t="s">
        <v>8372</v>
      </c>
      <c r="B17" s="10">
        <v>11</v>
      </c>
      <c r="C17" s="10">
        <v>41</v>
      </c>
      <c r="D17" s="10"/>
      <c r="E17" s="10">
        <v>66</v>
      </c>
      <c r="F17" s="10">
        <v>118</v>
      </c>
    </row>
    <row r="18" spans="1:6" x14ac:dyDescent="0.2">
      <c r="A18" s="17" t="s">
        <v>8378</v>
      </c>
      <c r="B18" s="10">
        <v>7</v>
      </c>
      <c r="C18" s="10">
        <v>36</v>
      </c>
      <c r="D18" s="10"/>
      <c r="E18" s="10">
        <v>44</v>
      </c>
      <c r="F18" s="10">
        <v>87</v>
      </c>
    </row>
    <row r="19" spans="1:6" x14ac:dyDescent="0.2">
      <c r="A19" s="17" t="s">
        <v>8363</v>
      </c>
      <c r="B19" s="10">
        <v>136</v>
      </c>
      <c r="C19" s="10">
        <v>529</v>
      </c>
      <c r="D19" s="10">
        <v>14</v>
      </c>
      <c r="E19" s="10">
        <v>714</v>
      </c>
      <c r="F19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4530C-BD2B-764B-914F-5DDF93E6EED8}">
  <dimension ref="A1:F6"/>
  <sheetViews>
    <sheetView workbookViewId="0">
      <selection activeCell="H4" sqref="H4"/>
    </sheetView>
  </sheetViews>
  <sheetFormatPr baseColWidth="10" defaultRowHeight="15" x14ac:dyDescent="0.2"/>
  <cols>
    <col min="1" max="1" width="28.33203125" customWidth="1"/>
    <col min="2" max="2" width="54.83203125" customWidth="1"/>
    <col min="5" max="5" width="18.5" customWidth="1"/>
    <col min="6" max="6" width="19.1640625" customWidth="1"/>
  </cols>
  <sheetData>
    <row r="1" spans="1:6" x14ac:dyDescent="0.2">
      <c r="A1" s="13" t="s">
        <v>8379</v>
      </c>
      <c r="B1" s="13" t="s">
        <v>8380</v>
      </c>
      <c r="C1" s="13" t="s">
        <v>8382</v>
      </c>
      <c r="D1" s="13" t="s">
        <v>8383</v>
      </c>
      <c r="E1" s="13" t="s">
        <v>8384</v>
      </c>
      <c r="F1" s="13" t="s">
        <v>8385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3">
        <f>VLOOKUP(A2, Kickstarter!B:P, 15, FALSE)</f>
        <v>51.79</v>
      </c>
      <c r="F2" s="3">
        <f>VLOOKUP(A2, Kickstarter!B:P,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3">
        <f>VLOOKUP(A3, Kickstarter!B:P, 15, FALSE)</f>
        <v>36.07</v>
      </c>
      <c r="F3" s="3">
        <f>VLOOKUP(A3, Kickstarter!B:P,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3">
        <f>VLOOKUP(A4, Kickstarter!B:P, 15, FALSE)</f>
        <v>33.03</v>
      </c>
      <c r="F4" s="3">
        <f>VLOOKUP(A4, Kickstarter!B:P,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3">
        <f>VLOOKUP(A5, Kickstarter!B:P, 15, FALSE)</f>
        <v>44.92</v>
      </c>
      <c r="F5" s="3">
        <f>VLOOKUP(A5, Kickstarter!B:P, 11, FALSE)</f>
        <v>26</v>
      </c>
    </row>
    <row r="6" spans="1:6" ht="48" x14ac:dyDescent="0.2">
      <c r="A6" t="s">
        <v>8381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3">
        <f>VLOOKUP(A6, Kickstarter!B:P, 15, FALSE)</f>
        <v>36.61</v>
      </c>
      <c r="F6" s="3">
        <f>VLOOKUP(A6, Kickstarter!B:P,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C5614-B788-4348-A5FA-0814B85ADD08}">
  <dimension ref="A1:T413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3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.33203125" customWidth="1"/>
    <col min="17" max="17" width="41.1640625" customWidth="1"/>
    <col min="18" max="18" width="13.5" customWidth="1"/>
    <col min="19" max="19" width="24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0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 2), 0)</f>
        <v>93.43</v>
      </c>
      <c r="Q2" s="12" t="s">
        <v>8315</v>
      </c>
      <c r="R2" t="s">
        <v>8331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0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8315</v>
      </c>
      <c r="R3" t="s">
        <v>8331</v>
      </c>
      <c r="S3" s="16">
        <f t="shared" si="2"/>
        <v>42430.040798611109</v>
      </c>
      <c r="T3" s="16">
        <f t="shared" si="3"/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0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8315</v>
      </c>
      <c r="R4" t="s">
        <v>8331</v>
      </c>
      <c r="S4" s="16">
        <f t="shared" si="2"/>
        <v>42238.13282407407</v>
      </c>
      <c r="T4" s="16">
        <f t="shared" si="3"/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0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8315</v>
      </c>
      <c r="R5" t="s">
        <v>8331</v>
      </c>
      <c r="S5" s="16">
        <f t="shared" si="2"/>
        <v>41850.400937500002</v>
      </c>
      <c r="T5" s="16">
        <f t="shared" si="3"/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0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8315</v>
      </c>
      <c r="R6" t="s">
        <v>8331</v>
      </c>
      <c r="S6" s="16">
        <f t="shared" si="2"/>
        <v>42753.205625000002</v>
      </c>
      <c r="T6" s="16">
        <f t="shared" si="3"/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0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8315</v>
      </c>
      <c r="R7" t="s">
        <v>8331</v>
      </c>
      <c r="S7" s="16">
        <f t="shared" si="2"/>
        <v>42155.920219907406</v>
      </c>
      <c r="T7" s="16">
        <f t="shared" si="3"/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0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8315</v>
      </c>
      <c r="R8" t="s">
        <v>8331</v>
      </c>
      <c r="S8" s="16">
        <f t="shared" si="2"/>
        <v>42157.591064814813</v>
      </c>
      <c r="T8" s="16">
        <f t="shared" si="3"/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0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8315</v>
      </c>
      <c r="R9" t="s">
        <v>8331</v>
      </c>
      <c r="S9" s="16">
        <f t="shared" si="2"/>
        <v>42676.065150462964</v>
      </c>
      <c r="T9" s="16">
        <f t="shared" si="3"/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8315</v>
      </c>
      <c r="R10" t="s">
        <v>8331</v>
      </c>
      <c r="S10" s="16">
        <f t="shared" si="2"/>
        <v>42473.007037037038</v>
      </c>
      <c r="T10" s="16">
        <f t="shared" si="3"/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0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8315</v>
      </c>
      <c r="R11" t="s">
        <v>8331</v>
      </c>
      <c r="S11" s="16">
        <f t="shared" si="2"/>
        <v>42282.768414351856</v>
      </c>
      <c r="T11" s="16">
        <f t="shared" si="3"/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0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8315</v>
      </c>
      <c r="R12" t="s">
        <v>8331</v>
      </c>
      <c r="S12" s="16">
        <f t="shared" si="2"/>
        <v>42473.794710648144</v>
      </c>
      <c r="T12" s="16">
        <f t="shared" si="3"/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0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8315</v>
      </c>
      <c r="R13" t="s">
        <v>8331</v>
      </c>
      <c r="S13" s="16">
        <f t="shared" si="2"/>
        <v>42712.23474537037</v>
      </c>
      <c r="T13" s="16">
        <f t="shared" si="3"/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0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8315</v>
      </c>
      <c r="R14" t="s">
        <v>8331</v>
      </c>
      <c r="S14" s="16">
        <f t="shared" si="2"/>
        <v>42561.154664351852</v>
      </c>
      <c r="T14" s="16">
        <f t="shared" si="3"/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0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8315</v>
      </c>
      <c r="R15" t="s">
        <v>8331</v>
      </c>
      <c r="S15" s="16">
        <f t="shared" si="2"/>
        <v>42709.134780092587</v>
      </c>
      <c r="T15" s="16">
        <f t="shared" si="3"/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0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8315</v>
      </c>
      <c r="R16" t="s">
        <v>8331</v>
      </c>
      <c r="S16" s="16">
        <f t="shared" si="2"/>
        <v>42086.614942129629</v>
      </c>
      <c r="T16" s="16">
        <f t="shared" si="3"/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0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8315</v>
      </c>
      <c r="R17" t="s">
        <v>8331</v>
      </c>
      <c r="S17" s="16">
        <f t="shared" si="2"/>
        <v>42064.652673611112</v>
      </c>
      <c r="T17" s="16">
        <f t="shared" si="3"/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0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8315</v>
      </c>
      <c r="R18" t="s">
        <v>8331</v>
      </c>
      <c r="S18" s="16">
        <f t="shared" si="2"/>
        <v>42292.701053240744</v>
      </c>
      <c r="T18" s="16">
        <f t="shared" si="3"/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0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8315</v>
      </c>
      <c r="R19" t="s">
        <v>8331</v>
      </c>
      <c r="S19" s="16">
        <f t="shared" si="2"/>
        <v>42461.747199074074</v>
      </c>
      <c r="T19" s="16">
        <f t="shared" si="3"/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8315</v>
      </c>
      <c r="R20" t="s">
        <v>8331</v>
      </c>
      <c r="S20" s="16">
        <f t="shared" si="2"/>
        <v>42169.814340277779</v>
      </c>
      <c r="T20" s="16">
        <f t="shared" si="3"/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0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8315</v>
      </c>
      <c r="R21" t="s">
        <v>8331</v>
      </c>
      <c r="S21" s="16">
        <f t="shared" si="2"/>
        <v>42483.675208333334</v>
      </c>
      <c r="T21" s="16">
        <f t="shared" si="3"/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0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8315</v>
      </c>
      <c r="R22" t="s">
        <v>8331</v>
      </c>
      <c r="S22" s="16">
        <f t="shared" si="2"/>
        <v>42195.749745370369</v>
      </c>
      <c r="T22" s="16">
        <f t="shared" si="3"/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0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8315</v>
      </c>
      <c r="R23" t="s">
        <v>8331</v>
      </c>
      <c r="S23" s="16">
        <f t="shared" si="2"/>
        <v>42675.057997685188</v>
      </c>
      <c r="T23" s="16">
        <f t="shared" si="3"/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0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8315</v>
      </c>
      <c r="R24" t="s">
        <v>8331</v>
      </c>
      <c r="S24" s="16">
        <f t="shared" si="2"/>
        <v>42018.94159722222</v>
      </c>
      <c r="T24" s="16">
        <f t="shared" si="3"/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0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8315</v>
      </c>
      <c r="R25" t="s">
        <v>8331</v>
      </c>
      <c r="S25" s="16">
        <f t="shared" si="2"/>
        <v>42026.924976851849</v>
      </c>
      <c r="T25" s="16">
        <f t="shared" si="3"/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0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8315</v>
      </c>
      <c r="R26" t="s">
        <v>8331</v>
      </c>
      <c r="S26" s="16">
        <f t="shared" si="2"/>
        <v>41920.787534722222</v>
      </c>
      <c r="T26" s="16">
        <f t="shared" si="3"/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0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8315</v>
      </c>
      <c r="R27" t="s">
        <v>8331</v>
      </c>
      <c r="S27" s="16">
        <f t="shared" si="2"/>
        <v>42558.189432870371</v>
      </c>
      <c r="T27" s="16">
        <f t="shared" si="3"/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0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8315</v>
      </c>
      <c r="R28" t="s">
        <v>8331</v>
      </c>
      <c r="S28" s="16">
        <f t="shared" si="2"/>
        <v>41808.198518518519</v>
      </c>
      <c r="T28" s="16">
        <f t="shared" si="3"/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0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8315</v>
      </c>
      <c r="R29" t="s">
        <v>8331</v>
      </c>
      <c r="S29" s="16">
        <f t="shared" si="2"/>
        <v>42550.701886574068</v>
      </c>
      <c r="T29" s="16">
        <f t="shared" si="3"/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8315</v>
      </c>
      <c r="R30" t="s">
        <v>8331</v>
      </c>
      <c r="S30" s="16">
        <f t="shared" si="2"/>
        <v>42056.013124999998</v>
      </c>
      <c r="T30" s="16">
        <f t="shared" si="3"/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0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8315</v>
      </c>
      <c r="R31" t="s">
        <v>8331</v>
      </c>
      <c r="S31" s="16">
        <f t="shared" si="2"/>
        <v>42016.938692129625</v>
      </c>
      <c r="T31" s="16">
        <f t="shared" si="3"/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0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8315</v>
      </c>
      <c r="R32" t="s">
        <v>8331</v>
      </c>
      <c r="S32" s="16">
        <f t="shared" si="2"/>
        <v>42591.899988425925</v>
      </c>
      <c r="T32" s="16">
        <f t="shared" si="3"/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0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8315</v>
      </c>
      <c r="R33" t="s">
        <v>8331</v>
      </c>
      <c r="S33" s="16">
        <f t="shared" si="2"/>
        <v>42183.231006944443</v>
      </c>
      <c r="T33" s="16">
        <f t="shared" si="3"/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0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8315</v>
      </c>
      <c r="R34" t="s">
        <v>8331</v>
      </c>
      <c r="S34" s="16">
        <f t="shared" si="2"/>
        <v>41780.525937500002</v>
      </c>
      <c r="T34" s="16">
        <f t="shared" si="3"/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0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8315</v>
      </c>
      <c r="R35" t="s">
        <v>8331</v>
      </c>
      <c r="S35" s="16">
        <f t="shared" si="2"/>
        <v>42158.065694444449</v>
      </c>
      <c r="T35" s="16">
        <f t="shared" si="3"/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0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8315</v>
      </c>
      <c r="R36" t="s">
        <v>8331</v>
      </c>
      <c r="S36" s="16">
        <f t="shared" si="2"/>
        <v>42154.873124999998</v>
      </c>
      <c r="T36" s="16">
        <f t="shared" si="3"/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0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8315</v>
      </c>
      <c r="R37" t="s">
        <v>8331</v>
      </c>
      <c r="S37" s="16">
        <f t="shared" si="2"/>
        <v>42208.84646990741</v>
      </c>
      <c r="T37" s="16">
        <f t="shared" si="3"/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0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8315</v>
      </c>
      <c r="R38" t="s">
        <v>8331</v>
      </c>
      <c r="S38" s="16">
        <f t="shared" si="2"/>
        <v>42451.496817129635</v>
      </c>
      <c r="T38" s="16">
        <f t="shared" si="3"/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0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8315</v>
      </c>
      <c r="R39" t="s">
        <v>8331</v>
      </c>
      <c r="S39" s="16">
        <f t="shared" si="2"/>
        <v>41759.13962962963</v>
      </c>
      <c r="T39" s="16">
        <f t="shared" si="3"/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8315</v>
      </c>
      <c r="R40" t="s">
        <v>8331</v>
      </c>
      <c r="S40" s="16">
        <f t="shared" si="2"/>
        <v>42693.742604166662</v>
      </c>
      <c r="T40" s="16">
        <f t="shared" si="3"/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0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8315</v>
      </c>
      <c r="R41" t="s">
        <v>8331</v>
      </c>
      <c r="S41" s="16">
        <f t="shared" si="2"/>
        <v>42250.598217592589</v>
      </c>
      <c r="T41" s="16">
        <f t="shared" si="3"/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0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8315</v>
      </c>
      <c r="R42" t="s">
        <v>8331</v>
      </c>
      <c r="S42" s="16">
        <f t="shared" si="2"/>
        <v>42060.683935185181</v>
      </c>
      <c r="T42" s="16">
        <f t="shared" si="3"/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0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8315</v>
      </c>
      <c r="R43" t="s">
        <v>8331</v>
      </c>
      <c r="S43" s="16">
        <f t="shared" si="2"/>
        <v>42136.270787037036</v>
      </c>
      <c r="T43" s="16">
        <f t="shared" si="3"/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0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8315</v>
      </c>
      <c r="R44" t="s">
        <v>8331</v>
      </c>
      <c r="S44" s="16">
        <f t="shared" si="2"/>
        <v>42171.034861111111</v>
      </c>
      <c r="T44" s="16">
        <f t="shared" si="3"/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0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8315</v>
      </c>
      <c r="R45" t="s">
        <v>8331</v>
      </c>
      <c r="S45" s="16">
        <f t="shared" si="2"/>
        <v>42494.683634259258</v>
      </c>
      <c r="T45" s="16">
        <f t="shared" si="3"/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0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8315</v>
      </c>
      <c r="R46" t="s">
        <v>8331</v>
      </c>
      <c r="S46" s="16">
        <f t="shared" si="2"/>
        <v>41758.839675925927</v>
      </c>
      <c r="T46" s="16">
        <f t="shared" si="3"/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0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8315</v>
      </c>
      <c r="R47" t="s">
        <v>8331</v>
      </c>
      <c r="S47" s="16">
        <f t="shared" si="2"/>
        <v>42171.824884259258</v>
      </c>
      <c r="T47" s="16">
        <f t="shared" si="3"/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0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8315</v>
      </c>
      <c r="R48" t="s">
        <v>8331</v>
      </c>
      <c r="S48" s="16">
        <f t="shared" si="2"/>
        <v>42268.127696759257</v>
      </c>
      <c r="T48" s="16">
        <f t="shared" si="3"/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0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8315</v>
      </c>
      <c r="R49" t="s">
        <v>8331</v>
      </c>
      <c r="S49" s="16">
        <f t="shared" si="2"/>
        <v>42746.261782407411</v>
      </c>
      <c r="T49" s="16">
        <f t="shared" si="3"/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8315</v>
      </c>
      <c r="R50" t="s">
        <v>8331</v>
      </c>
      <c r="S50" s="16">
        <f t="shared" si="2"/>
        <v>41842.607592592591</v>
      </c>
      <c r="T50" s="16">
        <f t="shared" si="3"/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0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8315</v>
      </c>
      <c r="R51" t="s">
        <v>8331</v>
      </c>
      <c r="S51" s="16">
        <f t="shared" si="2"/>
        <v>41853.240208333329</v>
      </c>
      <c r="T51" s="16">
        <f t="shared" si="3"/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0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8315</v>
      </c>
      <c r="R52" t="s">
        <v>8331</v>
      </c>
      <c r="S52" s="16">
        <f t="shared" si="2"/>
        <v>42061.212488425925</v>
      </c>
      <c r="T52" s="16">
        <f t="shared" si="3"/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0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8315</v>
      </c>
      <c r="R53" t="s">
        <v>8331</v>
      </c>
      <c r="S53" s="16">
        <f t="shared" si="2"/>
        <v>42036.24428240741</v>
      </c>
      <c r="T53" s="16">
        <f t="shared" si="3"/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0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8315</v>
      </c>
      <c r="R54" t="s">
        <v>8331</v>
      </c>
      <c r="S54" s="16">
        <f t="shared" si="2"/>
        <v>42157.470185185186</v>
      </c>
      <c r="T54" s="16">
        <f t="shared" si="3"/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8315</v>
      </c>
      <c r="R55" t="s">
        <v>8331</v>
      </c>
      <c r="S55" s="16">
        <f t="shared" si="2"/>
        <v>41827.909942129627</v>
      </c>
      <c r="T55" s="16">
        <f t="shared" si="3"/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0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8315</v>
      </c>
      <c r="R56" t="s">
        <v>8331</v>
      </c>
      <c r="S56" s="16">
        <f t="shared" si="2"/>
        <v>42162.729548611111</v>
      </c>
      <c r="T56" s="16">
        <f t="shared" si="3"/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0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8315</v>
      </c>
      <c r="R57" t="s">
        <v>8331</v>
      </c>
      <c r="S57" s="16">
        <f t="shared" si="2"/>
        <v>42233.738564814819</v>
      </c>
      <c r="T57" s="16">
        <f t="shared" si="3"/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0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8315</v>
      </c>
      <c r="R58" t="s">
        <v>8331</v>
      </c>
      <c r="S58" s="16">
        <f t="shared" si="2"/>
        <v>42042.197824074072</v>
      </c>
      <c r="T58" s="16">
        <f t="shared" si="3"/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0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8315</v>
      </c>
      <c r="R59" t="s">
        <v>8331</v>
      </c>
      <c r="S59" s="16">
        <f t="shared" si="2"/>
        <v>42585.523842592593</v>
      </c>
      <c r="T59" s="16">
        <f t="shared" si="3"/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8315</v>
      </c>
      <c r="R60" t="s">
        <v>8331</v>
      </c>
      <c r="S60" s="16">
        <f t="shared" si="2"/>
        <v>41808.669571759259</v>
      </c>
      <c r="T60" s="16">
        <f t="shared" si="3"/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0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8315</v>
      </c>
      <c r="R61" t="s">
        <v>8331</v>
      </c>
      <c r="S61" s="16">
        <f t="shared" si="2"/>
        <v>41852.658310185187</v>
      </c>
      <c r="T61" s="16">
        <f t="shared" si="3"/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0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8315</v>
      </c>
      <c r="R62" t="s">
        <v>8331</v>
      </c>
      <c r="S62" s="16">
        <f t="shared" si="2"/>
        <v>42694.110185185185</v>
      </c>
      <c r="T62" s="16">
        <f t="shared" si="3"/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0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8315</v>
      </c>
      <c r="R63" t="s">
        <v>8331</v>
      </c>
      <c r="S63" s="16">
        <f t="shared" si="2"/>
        <v>42341.818379629629</v>
      </c>
      <c r="T63" s="16">
        <f t="shared" si="3"/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0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8315</v>
      </c>
      <c r="R64" t="s">
        <v>8331</v>
      </c>
      <c r="S64" s="16">
        <f t="shared" si="2"/>
        <v>41880.061006944445</v>
      </c>
      <c r="T64" s="16">
        <f t="shared" si="3"/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0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8315</v>
      </c>
      <c r="R65" t="s">
        <v>8331</v>
      </c>
      <c r="S65" s="16">
        <f t="shared" si="2"/>
        <v>41941.683865740742</v>
      </c>
      <c r="T65" s="16">
        <f t="shared" si="3"/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0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 2), 0)</f>
        <v>113.57</v>
      </c>
      <c r="Q66" s="12" t="s">
        <v>8315</v>
      </c>
      <c r="R66" t="s">
        <v>8331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0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2" t="s">
        <v>8315</v>
      </c>
      <c r="R67" t="s">
        <v>8331</v>
      </c>
      <c r="S67" s="16">
        <f t="shared" si="6"/>
        <v>41922.640590277777</v>
      </c>
      <c r="T67" s="16">
        <f t="shared" si="7"/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0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2" t="s">
        <v>8315</v>
      </c>
      <c r="R68" t="s">
        <v>8331</v>
      </c>
      <c r="S68" s="16">
        <f t="shared" si="6"/>
        <v>41993.824340277773</v>
      </c>
      <c r="T68" s="16">
        <f t="shared" si="7"/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0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2" t="s">
        <v>8315</v>
      </c>
      <c r="R69" t="s">
        <v>8331</v>
      </c>
      <c r="S69" s="16">
        <f t="shared" si="6"/>
        <v>42219.915856481486</v>
      </c>
      <c r="T69" s="16">
        <f t="shared" si="7"/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2" t="s">
        <v>8315</v>
      </c>
      <c r="R70" t="s">
        <v>8331</v>
      </c>
      <c r="S70" s="16">
        <f t="shared" si="6"/>
        <v>41909.969386574077</v>
      </c>
      <c r="T70" s="16">
        <f t="shared" si="7"/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0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2" t="s">
        <v>8315</v>
      </c>
      <c r="R71" t="s">
        <v>8331</v>
      </c>
      <c r="S71" s="16">
        <f t="shared" si="6"/>
        <v>41891.665324074071</v>
      </c>
      <c r="T71" s="16">
        <f t="shared" si="7"/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0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2" t="s">
        <v>8315</v>
      </c>
      <c r="R72" t="s">
        <v>8331</v>
      </c>
      <c r="S72" s="16">
        <f t="shared" si="6"/>
        <v>41226.017361111109</v>
      </c>
      <c r="T72" s="16">
        <f t="shared" si="7"/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0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2" t="s">
        <v>8315</v>
      </c>
      <c r="R73" t="s">
        <v>8331</v>
      </c>
      <c r="S73" s="16">
        <f t="shared" si="6"/>
        <v>40478.263923611114</v>
      </c>
      <c r="T73" s="16">
        <f t="shared" si="7"/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0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2" t="s">
        <v>8315</v>
      </c>
      <c r="R74" t="s">
        <v>8331</v>
      </c>
      <c r="S74" s="16">
        <f t="shared" si="6"/>
        <v>41862.83997685185</v>
      </c>
      <c r="T74" s="16">
        <f t="shared" si="7"/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2" t="s">
        <v>8315</v>
      </c>
      <c r="R75" t="s">
        <v>8331</v>
      </c>
      <c r="S75" s="16">
        <f t="shared" si="6"/>
        <v>40633.154363425929</v>
      </c>
      <c r="T75" s="16">
        <f t="shared" si="7"/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0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2" t="s">
        <v>8315</v>
      </c>
      <c r="R76" t="s">
        <v>8331</v>
      </c>
      <c r="S76" s="16">
        <f t="shared" si="6"/>
        <v>40970.875671296293</v>
      </c>
      <c r="T76" s="16">
        <f t="shared" si="7"/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0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2" t="s">
        <v>8315</v>
      </c>
      <c r="R77" t="s">
        <v>8331</v>
      </c>
      <c r="S77" s="16">
        <f t="shared" si="6"/>
        <v>41026.953055555554</v>
      </c>
      <c r="T77" s="16">
        <f t="shared" si="7"/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0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2" t="s">
        <v>8315</v>
      </c>
      <c r="R78" t="s">
        <v>8331</v>
      </c>
      <c r="S78" s="16">
        <f t="shared" si="6"/>
        <v>41829.788252314815</v>
      </c>
      <c r="T78" s="16">
        <f t="shared" si="7"/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0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2" t="s">
        <v>8315</v>
      </c>
      <c r="R79" t="s">
        <v>8331</v>
      </c>
      <c r="S79" s="16">
        <f t="shared" si="6"/>
        <v>41447.839722222219</v>
      </c>
      <c r="T79" s="16">
        <f t="shared" si="7"/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2" t="s">
        <v>8315</v>
      </c>
      <c r="R80" t="s">
        <v>8331</v>
      </c>
      <c r="S80" s="16">
        <f t="shared" si="6"/>
        <v>40884.066678240742</v>
      </c>
      <c r="T80" s="16">
        <f t="shared" si="7"/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0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2" t="s">
        <v>8315</v>
      </c>
      <c r="R81" t="s">
        <v>8331</v>
      </c>
      <c r="S81" s="16">
        <f t="shared" si="6"/>
        <v>41841.26489583333</v>
      </c>
      <c r="T81" s="16">
        <f t="shared" si="7"/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0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2" t="s">
        <v>8315</v>
      </c>
      <c r="R82" t="s">
        <v>8331</v>
      </c>
      <c r="S82" s="16">
        <f t="shared" si="6"/>
        <v>41799.685902777775</v>
      </c>
      <c r="T82" s="16">
        <f t="shared" si="7"/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0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2" t="s">
        <v>8315</v>
      </c>
      <c r="R83" t="s">
        <v>8331</v>
      </c>
      <c r="S83" s="16">
        <f t="shared" si="6"/>
        <v>41775.753761574073</v>
      </c>
      <c r="T83" s="16">
        <f t="shared" si="7"/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0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2" t="s">
        <v>8315</v>
      </c>
      <c r="R84" t="s">
        <v>8331</v>
      </c>
      <c r="S84" s="16">
        <f t="shared" si="6"/>
        <v>41766.80572916667</v>
      </c>
      <c r="T84" s="16">
        <f t="shared" si="7"/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0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2" t="s">
        <v>8315</v>
      </c>
      <c r="R85" t="s">
        <v>8331</v>
      </c>
      <c r="S85" s="16">
        <f t="shared" si="6"/>
        <v>40644.159259259257</v>
      </c>
      <c r="T85" s="16">
        <f t="shared" si="7"/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2" t="s">
        <v>8315</v>
      </c>
      <c r="R86" t="s">
        <v>8331</v>
      </c>
      <c r="S86" s="16">
        <f t="shared" si="6"/>
        <v>41940.69158564815</v>
      </c>
      <c r="T86" s="16">
        <f t="shared" si="7"/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0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2" t="s">
        <v>8315</v>
      </c>
      <c r="R87" t="s">
        <v>8331</v>
      </c>
      <c r="S87" s="16">
        <f t="shared" si="6"/>
        <v>41839.175706018519</v>
      </c>
      <c r="T87" s="16">
        <f t="shared" si="7"/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0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2" t="s">
        <v>8315</v>
      </c>
      <c r="R88" t="s">
        <v>8331</v>
      </c>
      <c r="S88" s="16">
        <f t="shared" si="6"/>
        <v>41772.105937500004</v>
      </c>
      <c r="T88" s="16">
        <f t="shared" si="7"/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0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2" t="s">
        <v>8315</v>
      </c>
      <c r="R89" t="s">
        <v>8331</v>
      </c>
      <c r="S89" s="16">
        <f t="shared" si="6"/>
        <v>41591.737974537034</v>
      </c>
      <c r="T89" s="16">
        <f t="shared" si="7"/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2" t="s">
        <v>8315</v>
      </c>
      <c r="R90" t="s">
        <v>8331</v>
      </c>
      <c r="S90" s="16">
        <f t="shared" si="6"/>
        <v>41789.080370370371</v>
      </c>
      <c r="T90" s="16">
        <f t="shared" si="7"/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0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2" t="s">
        <v>8315</v>
      </c>
      <c r="R91" t="s">
        <v>8331</v>
      </c>
      <c r="S91" s="16">
        <f t="shared" si="6"/>
        <v>40923.729953703703</v>
      </c>
      <c r="T91" s="16">
        <f t="shared" si="7"/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0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2" t="s">
        <v>8315</v>
      </c>
      <c r="R92" t="s">
        <v>8331</v>
      </c>
      <c r="S92" s="16">
        <f t="shared" si="6"/>
        <v>41878.878379629627</v>
      </c>
      <c r="T92" s="16">
        <f t="shared" si="7"/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0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2" t="s">
        <v>8315</v>
      </c>
      <c r="R93" t="s">
        <v>8331</v>
      </c>
      <c r="S93" s="16">
        <f t="shared" si="6"/>
        <v>41862.864675925928</v>
      </c>
      <c r="T93" s="16">
        <f t="shared" si="7"/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0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2" t="s">
        <v>8315</v>
      </c>
      <c r="R94" t="s">
        <v>8331</v>
      </c>
      <c r="S94" s="16">
        <f t="shared" si="6"/>
        <v>40531.886886574073</v>
      </c>
      <c r="T94" s="16">
        <f t="shared" si="7"/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0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2" t="s">
        <v>8315</v>
      </c>
      <c r="R95" t="s">
        <v>8331</v>
      </c>
      <c r="S95" s="16">
        <f t="shared" si="6"/>
        <v>41477.930914351848</v>
      </c>
      <c r="T95" s="16">
        <f t="shared" si="7"/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0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2" t="s">
        <v>8315</v>
      </c>
      <c r="R96" t="s">
        <v>8331</v>
      </c>
      <c r="S96" s="16">
        <f t="shared" si="6"/>
        <v>41781.666770833333</v>
      </c>
      <c r="T96" s="16">
        <f t="shared" si="7"/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2" t="s">
        <v>8315</v>
      </c>
      <c r="R97" t="s">
        <v>8331</v>
      </c>
      <c r="S97" s="16">
        <f t="shared" si="6"/>
        <v>41375.702210648145</v>
      </c>
      <c r="T97" s="16">
        <f t="shared" si="7"/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0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2" t="s">
        <v>8315</v>
      </c>
      <c r="R98" t="s">
        <v>8331</v>
      </c>
      <c r="S98" s="16">
        <f t="shared" si="6"/>
        <v>40883.949317129627</v>
      </c>
      <c r="T98" s="16">
        <f t="shared" si="7"/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0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2" t="s">
        <v>8315</v>
      </c>
      <c r="R99" t="s">
        <v>8331</v>
      </c>
      <c r="S99" s="16">
        <f t="shared" si="6"/>
        <v>41491.79478009259</v>
      </c>
      <c r="T99" s="16">
        <f t="shared" si="7"/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2" t="s">
        <v>8315</v>
      </c>
      <c r="R100" t="s">
        <v>8331</v>
      </c>
      <c r="S100" s="16">
        <f t="shared" si="6"/>
        <v>41791.993414351848</v>
      </c>
      <c r="T100" s="16">
        <f t="shared" si="7"/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2" t="s">
        <v>8315</v>
      </c>
      <c r="R101" t="s">
        <v>8331</v>
      </c>
      <c r="S101" s="16">
        <f t="shared" si="6"/>
        <v>41835.666354166664</v>
      </c>
      <c r="T101" s="16">
        <f t="shared" si="7"/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2" t="s">
        <v>8315</v>
      </c>
      <c r="R102" t="s">
        <v>8331</v>
      </c>
      <c r="S102" s="16">
        <f t="shared" si="6"/>
        <v>41827.605057870373</v>
      </c>
      <c r="T102" s="16">
        <f t="shared" si="7"/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2" t="s">
        <v>8315</v>
      </c>
      <c r="R103" t="s">
        <v>8331</v>
      </c>
      <c r="S103" s="16">
        <f t="shared" si="6"/>
        <v>41778.637245370373</v>
      </c>
      <c r="T103" s="16">
        <f t="shared" si="7"/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2" t="s">
        <v>8315</v>
      </c>
      <c r="R104" t="s">
        <v>8331</v>
      </c>
      <c r="S104" s="16">
        <f t="shared" si="6"/>
        <v>41013.936562499999</v>
      </c>
      <c r="T104" s="16">
        <f t="shared" si="7"/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2" t="s">
        <v>8315</v>
      </c>
      <c r="R105" t="s">
        <v>8331</v>
      </c>
      <c r="S105" s="16">
        <f t="shared" si="6"/>
        <v>41834.586574074077</v>
      </c>
      <c r="T105" s="16">
        <f t="shared" si="7"/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2" t="s">
        <v>8315</v>
      </c>
      <c r="R106" t="s">
        <v>8331</v>
      </c>
      <c r="S106" s="16">
        <f t="shared" si="6"/>
        <v>41829.795729166668</v>
      </c>
      <c r="T106" s="16">
        <f t="shared" si="7"/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2" t="s">
        <v>8315</v>
      </c>
      <c r="R107" t="s">
        <v>8331</v>
      </c>
      <c r="S107" s="16">
        <f t="shared" si="6"/>
        <v>42219.665173611109</v>
      </c>
      <c r="T107" s="16">
        <f t="shared" si="7"/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2" t="s">
        <v>8315</v>
      </c>
      <c r="R108" t="s">
        <v>8331</v>
      </c>
      <c r="S108" s="16">
        <f t="shared" si="6"/>
        <v>42648.546111111107</v>
      </c>
      <c r="T108" s="16">
        <f t="shared" si="7"/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2" t="s">
        <v>8315</v>
      </c>
      <c r="R109" t="s">
        <v>8331</v>
      </c>
      <c r="S109" s="16">
        <f t="shared" si="6"/>
        <v>42050.983182870375</v>
      </c>
      <c r="T109" s="16">
        <f t="shared" si="7"/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2" t="s">
        <v>8315</v>
      </c>
      <c r="R110" t="s">
        <v>8331</v>
      </c>
      <c r="S110" s="16">
        <f t="shared" si="6"/>
        <v>42772.833379629628</v>
      </c>
      <c r="T110" s="16">
        <f t="shared" si="7"/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2" t="s">
        <v>8315</v>
      </c>
      <c r="R111" t="s">
        <v>8331</v>
      </c>
      <c r="S111" s="16">
        <f t="shared" si="6"/>
        <v>42270.582141203704</v>
      </c>
      <c r="T111" s="16">
        <f t="shared" si="7"/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2" t="s">
        <v>8315</v>
      </c>
      <c r="R112" t="s">
        <v>8331</v>
      </c>
      <c r="S112" s="16">
        <f t="shared" si="6"/>
        <v>42206.835370370376</v>
      </c>
      <c r="T112" s="16">
        <f t="shared" si="7"/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2" t="s">
        <v>8315</v>
      </c>
      <c r="R113" t="s">
        <v>8331</v>
      </c>
      <c r="S113" s="16">
        <f t="shared" si="6"/>
        <v>42697.850844907407</v>
      </c>
      <c r="T113" s="16">
        <f t="shared" si="7"/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2" t="s">
        <v>8315</v>
      </c>
      <c r="R114" t="s">
        <v>8331</v>
      </c>
      <c r="S114" s="16">
        <f t="shared" si="6"/>
        <v>42503.559467592597</v>
      </c>
      <c r="T114" s="16">
        <f t="shared" si="7"/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2" t="s">
        <v>8315</v>
      </c>
      <c r="R115" t="s">
        <v>8331</v>
      </c>
      <c r="S115" s="16">
        <f t="shared" si="6"/>
        <v>42323.70930555556</v>
      </c>
      <c r="T115" s="16">
        <f t="shared" si="7"/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2" t="s">
        <v>8315</v>
      </c>
      <c r="R116" t="s">
        <v>8331</v>
      </c>
      <c r="S116" s="16">
        <f t="shared" si="6"/>
        <v>41933.291643518518</v>
      </c>
      <c r="T116" s="16">
        <f t="shared" si="7"/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2" t="s">
        <v>8315</v>
      </c>
      <c r="R117" t="s">
        <v>8331</v>
      </c>
      <c r="S117" s="16">
        <f t="shared" si="6"/>
        <v>41898.168125000004</v>
      </c>
      <c r="T117" s="16">
        <f t="shared" si="7"/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2" t="s">
        <v>8315</v>
      </c>
      <c r="R118" t="s">
        <v>8331</v>
      </c>
      <c r="S118" s="16">
        <f t="shared" si="6"/>
        <v>42446.943831018521</v>
      </c>
      <c r="T118" s="16">
        <f t="shared" si="7"/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2" t="s">
        <v>8315</v>
      </c>
      <c r="R119" t="s">
        <v>8331</v>
      </c>
      <c r="S119" s="16">
        <f t="shared" si="6"/>
        <v>42463.81385416667</v>
      </c>
      <c r="T119" s="16">
        <f t="shared" si="7"/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2" t="s">
        <v>8315</v>
      </c>
      <c r="R120" t="s">
        <v>8331</v>
      </c>
      <c r="S120" s="16">
        <f t="shared" si="6"/>
        <v>42766.805034722223</v>
      </c>
      <c r="T120" s="16">
        <f t="shared" si="7"/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2" t="s">
        <v>8315</v>
      </c>
      <c r="R121" t="s">
        <v>8331</v>
      </c>
      <c r="S121" s="16">
        <f t="shared" si="6"/>
        <v>42522.347812499997</v>
      </c>
      <c r="T121" s="16">
        <f t="shared" si="7"/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2" t="s">
        <v>8315</v>
      </c>
      <c r="R122" t="s">
        <v>8331</v>
      </c>
      <c r="S122" s="16">
        <f t="shared" si="6"/>
        <v>42702.917048611111</v>
      </c>
      <c r="T122" s="16">
        <f t="shared" si="7"/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2" t="s">
        <v>8315</v>
      </c>
      <c r="R123" t="s">
        <v>8331</v>
      </c>
      <c r="S123" s="16">
        <f t="shared" si="6"/>
        <v>42252.474351851852</v>
      </c>
      <c r="T123" s="16">
        <f t="shared" si="7"/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2" t="s">
        <v>8315</v>
      </c>
      <c r="R124" t="s">
        <v>8331</v>
      </c>
      <c r="S124" s="16">
        <f t="shared" si="6"/>
        <v>41893.324884259258</v>
      </c>
      <c r="T124" s="16">
        <f t="shared" si="7"/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2" t="s">
        <v>8315</v>
      </c>
      <c r="R125" t="s">
        <v>8331</v>
      </c>
      <c r="S125" s="16">
        <f t="shared" si="6"/>
        <v>41871.755694444444</v>
      </c>
      <c r="T125" s="16">
        <f t="shared" si="7"/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2" t="s">
        <v>8315</v>
      </c>
      <c r="R126" t="s">
        <v>8331</v>
      </c>
      <c r="S126" s="16">
        <f t="shared" si="6"/>
        <v>42262.096782407403</v>
      </c>
      <c r="T126" s="16">
        <f t="shared" si="7"/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2" t="s">
        <v>8315</v>
      </c>
      <c r="R127" t="s">
        <v>8331</v>
      </c>
      <c r="S127" s="16">
        <f t="shared" si="6"/>
        <v>42135.60020833333</v>
      </c>
      <c r="T127" s="16">
        <f t="shared" si="7"/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2" t="s">
        <v>8315</v>
      </c>
      <c r="R128" t="s">
        <v>8331</v>
      </c>
      <c r="S128" s="16">
        <f t="shared" si="6"/>
        <v>42230.472222222219</v>
      </c>
      <c r="T128" s="16">
        <f t="shared" si="7"/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2" t="s">
        <v>8315</v>
      </c>
      <c r="R129" t="s">
        <v>8331</v>
      </c>
      <c r="S129" s="16">
        <f t="shared" si="6"/>
        <v>42068.888391203705</v>
      </c>
      <c r="T129" s="16">
        <f t="shared" si="7"/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 2), 0)</f>
        <v>65.58</v>
      </c>
      <c r="Q130" s="12" t="s">
        <v>8315</v>
      </c>
      <c r="R130" t="s">
        <v>8331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2" t="s">
        <v>8315</v>
      </c>
      <c r="R131" t="s">
        <v>8331</v>
      </c>
      <c r="S131" s="16">
        <f t="shared" si="10"/>
        <v>41918.742175925923</v>
      </c>
      <c r="T131" s="16">
        <f t="shared" si="11"/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2" t="s">
        <v>8315</v>
      </c>
      <c r="R132" t="s">
        <v>8331</v>
      </c>
      <c r="S132" s="16">
        <f t="shared" si="10"/>
        <v>42146.731087962966</v>
      </c>
      <c r="T132" s="16">
        <f t="shared" si="11"/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2" t="s">
        <v>8315</v>
      </c>
      <c r="R133" t="s">
        <v>8331</v>
      </c>
      <c r="S133" s="16">
        <f t="shared" si="10"/>
        <v>42602.576712962968</v>
      </c>
      <c r="T133" s="16">
        <f t="shared" si="11"/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2" t="s">
        <v>8315</v>
      </c>
      <c r="R134" t="s">
        <v>8331</v>
      </c>
      <c r="S134" s="16">
        <f t="shared" si="10"/>
        <v>42144.573807870373</v>
      </c>
      <c r="T134" s="16">
        <f t="shared" si="11"/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2" t="s">
        <v>8315</v>
      </c>
      <c r="R135" t="s">
        <v>8331</v>
      </c>
      <c r="S135" s="16">
        <f t="shared" si="10"/>
        <v>41982.887280092589</v>
      </c>
      <c r="T135" s="16">
        <f t="shared" si="11"/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2" t="s">
        <v>8315</v>
      </c>
      <c r="R136" t="s">
        <v>8331</v>
      </c>
      <c r="S136" s="16">
        <f t="shared" si="10"/>
        <v>42614.760937500003</v>
      </c>
      <c r="T136" s="16">
        <f t="shared" si="11"/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2" t="s">
        <v>8315</v>
      </c>
      <c r="R137" t="s">
        <v>8331</v>
      </c>
      <c r="S137" s="16">
        <f t="shared" si="10"/>
        <v>42303.672662037032</v>
      </c>
      <c r="T137" s="16">
        <f t="shared" si="11"/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2" t="s">
        <v>8315</v>
      </c>
      <c r="R138" t="s">
        <v>8331</v>
      </c>
      <c r="S138" s="16">
        <f t="shared" si="10"/>
        <v>42171.725416666668</v>
      </c>
      <c r="T138" s="16">
        <f t="shared" si="11"/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2" t="s">
        <v>8315</v>
      </c>
      <c r="R139" t="s">
        <v>8331</v>
      </c>
      <c r="S139" s="16">
        <f t="shared" si="10"/>
        <v>41964.315532407403</v>
      </c>
      <c r="T139" s="16">
        <f t="shared" si="11"/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2" t="s">
        <v>8315</v>
      </c>
      <c r="R140" t="s">
        <v>8331</v>
      </c>
      <c r="S140" s="16">
        <f t="shared" si="10"/>
        <v>42284.516064814816</v>
      </c>
      <c r="T140" s="16">
        <f t="shared" si="11"/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2" t="s">
        <v>8315</v>
      </c>
      <c r="R141" t="s">
        <v>8331</v>
      </c>
      <c r="S141" s="16">
        <f t="shared" si="10"/>
        <v>42016.800208333334</v>
      </c>
      <c r="T141" s="16">
        <f t="shared" si="11"/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2" t="s">
        <v>8315</v>
      </c>
      <c r="R142" t="s">
        <v>8331</v>
      </c>
      <c r="S142" s="16">
        <f t="shared" si="10"/>
        <v>42136.536134259266</v>
      </c>
      <c r="T142" s="16">
        <f t="shared" si="11"/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2" t="s">
        <v>8315</v>
      </c>
      <c r="R143" t="s">
        <v>8331</v>
      </c>
      <c r="S143" s="16">
        <f t="shared" si="10"/>
        <v>42172.757638888885</v>
      </c>
      <c r="T143" s="16">
        <f t="shared" si="11"/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2" t="s">
        <v>8315</v>
      </c>
      <c r="R144" t="s">
        <v>8331</v>
      </c>
      <c r="S144" s="16">
        <f t="shared" si="10"/>
        <v>42590.90425925926</v>
      </c>
      <c r="T144" s="16">
        <f t="shared" si="11"/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2" t="s">
        <v>8315</v>
      </c>
      <c r="R145" t="s">
        <v>8331</v>
      </c>
      <c r="S145" s="16">
        <f t="shared" si="10"/>
        <v>42284.500104166669</v>
      </c>
      <c r="T145" s="16">
        <f t="shared" si="11"/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2" t="s">
        <v>8315</v>
      </c>
      <c r="R146" t="s">
        <v>8331</v>
      </c>
      <c r="S146" s="16">
        <f t="shared" si="10"/>
        <v>42611.801412037035</v>
      </c>
      <c r="T146" s="16">
        <f t="shared" si="11"/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2" t="s">
        <v>8315</v>
      </c>
      <c r="R147" t="s">
        <v>8331</v>
      </c>
      <c r="S147" s="16">
        <f t="shared" si="10"/>
        <v>42400.704537037032</v>
      </c>
      <c r="T147" s="16">
        <f t="shared" si="11"/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2" t="s">
        <v>8315</v>
      </c>
      <c r="R148" t="s">
        <v>8331</v>
      </c>
      <c r="S148" s="16">
        <f t="shared" si="10"/>
        <v>42017.88045138889</v>
      </c>
      <c r="T148" s="16">
        <f t="shared" si="11"/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2" t="s">
        <v>8315</v>
      </c>
      <c r="R149" t="s">
        <v>8331</v>
      </c>
      <c r="S149" s="16">
        <f t="shared" si="10"/>
        <v>42431.102534722217</v>
      </c>
      <c r="T149" s="16">
        <f t="shared" si="11"/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2" t="s">
        <v>8315</v>
      </c>
      <c r="R150" t="s">
        <v>8331</v>
      </c>
      <c r="S150" s="16">
        <f t="shared" si="10"/>
        <v>42121.756921296299</v>
      </c>
      <c r="T150" s="16">
        <f t="shared" si="11"/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2" t="s">
        <v>8315</v>
      </c>
      <c r="R151" t="s">
        <v>8331</v>
      </c>
      <c r="S151" s="16">
        <f t="shared" si="10"/>
        <v>42219.019733796296</v>
      </c>
      <c r="T151" s="16">
        <f t="shared" si="11"/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2" t="s">
        <v>8315</v>
      </c>
      <c r="R152" t="s">
        <v>8331</v>
      </c>
      <c r="S152" s="16">
        <f t="shared" si="10"/>
        <v>42445.19430555556</v>
      </c>
      <c r="T152" s="16">
        <f t="shared" si="11"/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2" t="s">
        <v>8315</v>
      </c>
      <c r="R153" t="s">
        <v>8331</v>
      </c>
      <c r="S153" s="16">
        <f t="shared" si="10"/>
        <v>42380.884872685187</v>
      </c>
      <c r="T153" s="16">
        <f t="shared" si="11"/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2" t="s">
        <v>8315</v>
      </c>
      <c r="R154" t="s">
        <v>8331</v>
      </c>
      <c r="S154" s="16">
        <f t="shared" si="10"/>
        <v>42762.942430555559</v>
      </c>
      <c r="T154" s="16">
        <f t="shared" si="11"/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2" t="s">
        <v>8315</v>
      </c>
      <c r="R155" t="s">
        <v>8331</v>
      </c>
      <c r="S155" s="16">
        <f t="shared" si="10"/>
        <v>42567.840069444443</v>
      </c>
      <c r="T155" s="16">
        <f t="shared" si="11"/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2" t="s">
        <v>8315</v>
      </c>
      <c r="R156" t="s">
        <v>8331</v>
      </c>
      <c r="S156" s="16">
        <f t="shared" si="10"/>
        <v>42232.702546296292</v>
      </c>
      <c r="T156" s="16">
        <f t="shared" si="11"/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2" t="s">
        <v>8315</v>
      </c>
      <c r="R157" t="s">
        <v>8331</v>
      </c>
      <c r="S157" s="16">
        <f t="shared" si="10"/>
        <v>42239.957962962959</v>
      </c>
      <c r="T157" s="16">
        <f t="shared" si="11"/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2" t="s">
        <v>8315</v>
      </c>
      <c r="R158" t="s">
        <v>8331</v>
      </c>
      <c r="S158" s="16">
        <f t="shared" si="10"/>
        <v>42261.917395833334</v>
      </c>
      <c r="T158" s="16">
        <f t="shared" si="11"/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2" t="s">
        <v>8315</v>
      </c>
      <c r="R159" t="s">
        <v>8331</v>
      </c>
      <c r="S159" s="16">
        <f t="shared" si="10"/>
        <v>42102.743773148148</v>
      </c>
      <c r="T159" s="16">
        <f t="shared" si="11"/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2" t="s">
        <v>8315</v>
      </c>
      <c r="R160" t="s">
        <v>8331</v>
      </c>
      <c r="S160" s="16">
        <f t="shared" si="10"/>
        <v>42538.73583333334</v>
      </c>
      <c r="T160" s="16">
        <f t="shared" si="11"/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2" t="s">
        <v>8315</v>
      </c>
      <c r="R161" t="s">
        <v>8331</v>
      </c>
      <c r="S161" s="16">
        <f t="shared" si="10"/>
        <v>42056.65143518518</v>
      </c>
      <c r="T161" s="16">
        <f t="shared" si="11"/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2" t="s">
        <v>8315</v>
      </c>
      <c r="R162" t="s">
        <v>8331</v>
      </c>
      <c r="S162" s="16">
        <f t="shared" si="10"/>
        <v>42696.624444444446</v>
      </c>
      <c r="T162" s="16">
        <f t="shared" si="11"/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2" t="s">
        <v>8315</v>
      </c>
      <c r="R163" t="s">
        <v>8331</v>
      </c>
      <c r="S163" s="16">
        <f t="shared" si="10"/>
        <v>42186.855879629627</v>
      </c>
      <c r="T163" s="16">
        <f t="shared" si="11"/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2" t="s">
        <v>8315</v>
      </c>
      <c r="R164" t="s">
        <v>8331</v>
      </c>
      <c r="S164" s="16">
        <f t="shared" si="10"/>
        <v>42493.219236111108</v>
      </c>
      <c r="T164" s="16">
        <f t="shared" si="11"/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2" t="s">
        <v>8315</v>
      </c>
      <c r="R165" t="s">
        <v>8331</v>
      </c>
      <c r="S165" s="16">
        <f t="shared" si="10"/>
        <v>42475.057164351849</v>
      </c>
      <c r="T165" s="16">
        <f t="shared" si="11"/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2" t="s">
        <v>8315</v>
      </c>
      <c r="R166" t="s">
        <v>8331</v>
      </c>
      <c r="S166" s="16">
        <f t="shared" si="10"/>
        <v>42452.876909722225</v>
      </c>
      <c r="T166" s="16">
        <f t="shared" si="11"/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2" t="s">
        <v>8315</v>
      </c>
      <c r="R167" t="s">
        <v>8331</v>
      </c>
      <c r="S167" s="16">
        <f t="shared" si="10"/>
        <v>42253.928530092591</v>
      </c>
      <c r="T167" s="16">
        <f t="shared" si="11"/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2" t="s">
        <v>8315</v>
      </c>
      <c r="R168" t="s">
        <v>8331</v>
      </c>
      <c r="S168" s="16">
        <f t="shared" si="10"/>
        <v>42264.29178240741</v>
      </c>
      <c r="T168" s="16">
        <f t="shared" si="11"/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2" t="s">
        <v>8315</v>
      </c>
      <c r="R169" t="s">
        <v>8331</v>
      </c>
      <c r="S169" s="16">
        <f t="shared" si="10"/>
        <v>42664.809560185182</v>
      </c>
      <c r="T169" s="16">
        <f t="shared" si="11"/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2" t="s">
        <v>8315</v>
      </c>
      <c r="R170" t="s">
        <v>8331</v>
      </c>
      <c r="S170" s="16">
        <f t="shared" si="10"/>
        <v>42382.244409722218</v>
      </c>
      <c r="T170" s="16">
        <f t="shared" si="11"/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2" t="s">
        <v>8315</v>
      </c>
      <c r="R171" t="s">
        <v>8331</v>
      </c>
      <c r="S171" s="16">
        <f t="shared" si="10"/>
        <v>41826.871238425927</v>
      </c>
      <c r="T171" s="16">
        <f t="shared" si="11"/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2" t="s">
        <v>8315</v>
      </c>
      <c r="R172" t="s">
        <v>8331</v>
      </c>
      <c r="S172" s="16">
        <f t="shared" si="10"/>
        <v>42499.039629629624</v>
      </c>
      <c r="T172" s="16">
        <f t="shared" si="11"/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2" t="s">
        <v>8315</v>
      </c>
      <c r="R173" t="s">
        <v>8331</v>
      </c>
      <c r="S173" s="16">
        <f t="shared" si="10"/>
        <v>42513.045798611114</v>
      </c>
      <c r="T173" s="16">
        <f t="shared" si="11"/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2" t="s">
        <v>8315</v>
      </c>
      <c r="R174" t="s">
        <v>8331</v>
      </c>
      <c r="S174" s="16">
        <f t="shared" si="10"/>
        <v>41914.100289351853</v>
      </c>
      <c r="T174" s="16">
        <f t="shared" si="11"/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2" t="s">
        <v>8315</v>
      </c>
      <c r="R175" t="s">
        <v>8331</v>
      </c>
      <c r="S175" s="16">
        <f t="shared" si="10"/>
        <v>42521.010370370372</v>
      </c>
      <c r="T175" s="16">
        <f t="shared" si="11"/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2" t="s">
        <v>8315</v>
      </c>
      <c r="R176" t="s">
        <v>8331</v>
      </c>
      <c r="S176" s="16">
        <f t="shared" si="10"/>
        <v>42041.714178240742</v>
      </c>
      <c r="T176" s="16">
        <f t="shared" si="11"/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2" t="s">
        <v>8315</v>
      </c>
      <c r="R177" t="s">
        <v>8331</v>
      </c>
      <c r="S177" s="16">
        <f t="shared" si="10"/>
        <v>41822.57503472222</v>
      </c>
      <c r="T177" s="16">
        <f t="shared" si="11"/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2" t="s">
        <v>8315</v>
      </c>
      <c r="R178" t="s">
        <v>8331</v>
      </c>
      <c r="S178" s="16">
        <f t="shared" si="10"/>
        <v>42248.697754629626</v>
      </c>
      <c r="T178" s="16">
        <f t="shared" si="11"/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2" t="s">
        <v>8315</v>
      </c>
      <c r="R179" t="s">
        <v>8331</v>
      </c>
      <c r="S179" s="16">
        <f t="shared" si="10"/>
        <v>41809.860300925924</v>
      </c>
      <c r="T179" s="16">
        <f t="shared" si="11"/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2" t="s">
        <v>8315</v>
      </c>
      <c r="R180" t="s">
        <v>8331</v>
      </c>
      <c r="S180" s="16">
        <f t="shared" si="10"/>
        <v>42148.676851851851</v>
      </c>
      <c r="T180" s="16">
        <f t="shared" si="11"/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2" t="s">
        <v>8315</v>
      </c>
      <c r="R181" t="s">
        <v>8331</v>
      </c>
      <c r="S181" s="16">
        <f t="shared" si="10"/>
        <v>42185.521087962959</v>
      </c>
      <c r="T181" s="16">
        <f t="shared" si="11"/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2" t="s">
        <v>8315</v>
      </c>
      <c r="R182" t="s">
        <v>8331</v>
      </c>
      <c r="S182" s="16">
        <f t="shared" si="10"/>
        <v>42769.574999999997</v>
      </c>
      <c r="T182" s="16">
        <f t="shared" si="11"/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2" t="s">
        <v>8315</v>
      </c>
      <c r="R183" t="s">
        <v>8331</v>
      </c>
      <c r="S183" s="16">
        <f t="shared" si="10"/>
        <v>42549.665717592594</v>
      </c>
      <c r="T183" s="16">
        <f t="shared" si="11"/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2" t="s">
        <v>8315</v>
      </c>
      <c r="R184" t="s">
        <v>8331</v>
      </c>
      <c r="S184" s="16">
        <f t="shared" si="10"/>
        <v>42685.974004629628</v>
      </c>
      <c r="T184" s="16">
        <f t="shared" si="11"/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2" t="s">
        <v>8315</v>
      </c>
      <c r="R185" t="s">
        <v>8331</v>
      </c>
      <c r="S185" s="16">
        <f t="shared" si="10"/>
        <v>42062.296412037031</v>
      </c>
      <c r="T185" s="16">
        <f t="shared" si="11"/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2" t="s">
        <v>8315</v>
      </c>
      <c r="R186" t="s">
        <v>8331</v>
      </c>
      <c r="S186" s="16">
        <f t="shared" si="10"/>
        <v>41851.200150462959</v>
      </c>
      <c r="T186" s="16">
        <f t="shared" si="11"/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2" t="s">
        <v>8315</v>
      </c>
      <c r="R187" t="s">
        <v>8331</v>
      </c>
      <c r="S187" s="16">
        <f t="shared" si="10"/>
        <v>42053.106111111112</v>
      </c>
      <c r="T187" s="16">
        <f t="shared" si="11"/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2" t="s">
        <v>8315</v>
      </c>
      <c r="R188" t="s">
        <v>8331</v>
      </c>
      <c r="S188" s="16">
        <f t="shared" si="10"/>
        <v>42054.024421296301</v>
      </c>
      <c r="T188" s="16">
        <f t="shared" si="11"/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2" t="s">
        <v>8315</v>
      </c>
      <c r="R189" t="s">
        <v>8331</v>
      </c>
      <c r="S189" s="16">
        <f t="shared" si="10"/>
        <v>42466.558796296296</v>
      </c>
      <c r="T189" s="16">
        <f t="shared" si="11"/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2" t="s">
        <v>8315</v>
      </c>
      <c r="R190" t="s">
        <v>8331</v>
      </c>
      <c r="S190" s="16">
        <f t="shared" si="10"/>
        <v>42513.110787037032</v>
      </c>
      <c r="T190" s="16">
        <f t="shared" si="11"/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2" t="s">
        <v>8315</v>
      </c>
      <c r="R191" t="s">
        <v>8331</v>
      </c>
      <c r="S191" s="16">
        <f t="shared" si="10"/>
        <v>42270.7269212963</v>
      </c>
      <c r="T191" s="16">
        <f t="shared" si="11"/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2" t="s">
        <v>8315</v>
      </c>
      <c r="R192" t="s">
        <v>8331</v>
      </c>
      <c r="S192" s="16">
        <f t="shared" si="10"/>
        <v>41932.311099537037</v>
      </c>
      <c r="T192" s="16">
        <f t="shared" si="11"/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2" t="s">
        <v>8315</v>
      </c>
      <c r="R193" t="s">
        <v>8331</v>
      </c>
      <c r="S193" s="16">
        <f t="shared" si="10"/>
        <v>42746.057106481487</v>
      </c>
      <c r="T193" s="16">
        <f t="shared" si="11"/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 2), 0)</f>
        <v>83.43</v>
      </c>
      <c r="Q194" s="12" t="s">
        <v>8315</v>
      </c>
      <c r="R194" t="s">
        <v>8331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2" t="s">
        <v>8315</v>
      </c>
      <c r="R195" t="s">
        <v>8331</v>
      </c>
      <c r="S195" s="16">
        <f t="shared" si="14"/>
        <v>42056.091631944444</v>
      </c>
      <c r="T195" s="16">
        <f t="shared" si="15"/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2" t="s">
        <v>8315</v>
      </c>
      <c r="R196" t="s">
        <v>8331</v>
      </c>
      <c r="S196" s="16">
        <f t="shared" si="14"/>
        <v>41851.771354166667</v>
      </c>
      <c r="T196" s="16">
        <f t="shared" si="15"/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2" t="s">
        <v>8315</v>
      </c>
      <c r="R197" t="s">
        <v>8331</v>
      </c>
      <c r="S197" s="16">
        <f t="shared" si="14"/>
        <v>42321.101759259262</v>
      </c>
      <c r="T197" s="16">
        <f t="shared" si="15"/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2" t="s">
        <v>8315</v>
      </c>
      <c r="R198" t="s">
        <v>8331</v>
      </c>
      <c r="S198" s="16">
        <f t="shared" si="14"/>
        <v>42107.067557870367</v>
      </c>
      <c r="T198" s="16">
        <f t="shared" si="15"/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2" t="s">
        <v>8315</v>
      </c>
      <c r="R199" t="s">
        <v>8331</v>
      </c>
      <c r="S199" s="16">
        <f t="shared" si="14"/>
        <v>41969.199756944443</v>
      </c>
      <c r="T199" s="16">
        <f t="shared" si="15"/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2" t="s">
        <v>8315</v>
      </c>
      <c r="R200" t="s">
        <v>8331</v>
      </c>
      <c r="S200" s="16">
        <f t="shared" si="14"/>
        <v>42690.334317129629</v>
      </c>
      <c r="T200" s="16">
        <f t="shared" si="15"/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2" t="s">
        <v>8315</v>
      </c>
      <c r="R201" t="s">
        <v>8331</v>
      </c>
      <c r="S201" s="16">
        <f t="shared" si="14"/>
        <v>42312.874594907407</v>
      </c>
      <c r="T201" s="16">
        <f t="shared" si="15"/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2" t="s">
        <v>8315</v>
      </c>
      <c r="R202" t="s">
        <v>8331</v>
      </c>
      <c r="S202" s="16">
        <f t="shared" si="14"/>
        <v>41855.548101851848</v>
      </c>
      <c r="T202" s="16">
        <f t="shared" si="15"/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2" t="s">
        <v>8315</v>
      </c>
      <c r="R203" t="s">
        <v>8331</v>
      </c>
      <c r="S203" s="16">
        <f t="shared" si="14"/>
        <v>42059.701319444444</v>
      </c>
      <c r="T203" s="16">
        <f t="shared" si="15"/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2" t="s">
        <v>8315</v>
      </c>
      <c r="R204" t="s">
        <v>8331</v>
      </c>
      <c r="S204" s="16">
        <f t="shared" si="14"/>
        <v>41937.95344907407</v>
      </c>
      <c r="T204" s="16">
        <f t="shared" si="15"/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2" t="s">
        <v>8315</v>
      </c>
      <c r="R205" t="s">
        <v>8331</v>
      </c>
      <c r="S205" s="16">
        <f t="shared" si="14"/>
        <v>42044.184988425928</v>
      </c>
      <c r="T205" s="16">
        <f t="shared" si="15"/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2" t="s">
        <v>8315</v>
      </c>
      <c r="R206" t="s">
        <v>8331</v>
      </c>
      <c r="S206" s="16">
        <f t="shared" si="14"/>
        <v>42524.782638888893</v>
      </c>
      <c r="T206" s="16">
        <f t="shared" si="15"/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2" t="s">
        <v>8315</v>
      </c>
      <c r="R207" t="s">
        <v>8331</v>
      </c>
      <c r="S207" s="16">
        <f t="shared" si="14"/>
        <v>42292.087592592594</v>
      </c>
      <c r="T207" s="16">
        <f t="shared" si="15"/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2" t="s">
        <v>8315</v>
      </c>
      <c r="R208" t="s">
        <v>8331</v>
      </c>
      <c r="S208" s="16">
        <f t="shared" si="14"/>
        <v>41953.8675</v>
      </c>
      <c r="T208" s="16">
        <f t="shared" si="15"/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2" t="s">
        <v>8315</v>
      </c>
      <c r="R209" t="s">
        <v>8331</v>
      </c>
      <c r="S209" s="16">
        <f t="shared" si="14"/>
        <v>41946.644745370373</v>
      </c>
      <c r="T209" s="16">
        <f t="shared" si="15"/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2" t="s">
        <v>8315</v>
      </c>
      <c r="R210" t="s">
        <v>8331</v>
      </c>
      <c r="S210" s="16">
        <f t="shared" si="14"/>
        <v>41947.762592592589</v>
      </c>
      <c r="T210" s="16">
        <f t="shared" si="15"/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2" t="s">
        <v>8315</v>
      </c>
      <c r="R211" t="s">
        <v>8331</v>
      </c>
      <c r="S211" s="16">
        <f t="shared" si="14"/>
        <v>42494.563449074078</v>
      </c>
      <c r="T211" s="16">
        <f t="shared" si="15"/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2" t="s">
        <v>8315</v>
      </c>
      <c r="R212" t="s">
        <v>8331</v>
      </c>
      <c r="S212" s="16">
        <f t="shared" si="14"/>
        <v>41815.774826388886</v>
      </c>
      <c r="T212" s="16">
        <f t="shared" si="15"/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2" t="s">
        <v>8315</v>
      </c>
      <c r="R213" t="s">
        <v>8331</v>
      </c>
      <c r="S213" s="16">
        <f t="shared" si="14"/>
        <v>41830.545694444445</v>
      </c>
      <c r="T213" s="16">
        <f t="shared" si="15"/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2" t="s">
        <v>8315</v>
      </c>
      <c r="R214" t="s">
        <v>8331</v>
      </c>
      <c r="S214" s="16">
        <f t="shared" si="14"/>
        <v>41923.921643518523</v>
      </c>
      <c r="T214" s="16">
        <f t="shared" si="15"/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2" t="s">
        <v>8315</v>
      </c>
      <c r="R215" t="s">
        <v>8331</v>
      </c>
      <c r="S215" s="16">
        <f t="shared" si="14"/>
        <v>41764.44663194444</v>
      </c>
      <c r="T215" s="16">
        <f t="shared" si="15"/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2" t="s">
        <v>8315</v>
      </c>
      <c r="R216" t="s">
        <v>8331</v>
      </c>
      <c r="S216" s="16">
        <f t="shared" si="14"/>
        <v>41941.75203703704</v>
      </c>
      <c r="T216" s="16">
        <f t="shared" si="15"/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2" t="s">
        <v>8315</v>
      </c>
      <c r="R217" t="s">
        <v>8331</v>
      </c>
      <c r="S217" s="16">
        <f t="shared" si="14"/>
        <v>41834.953865740739</v>
      </c>
      <c r="T217" s="16">
        <f t="shared" si="15"/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2" t="s">
        <v>8315</v>
      </c>
      <c r="R218" t="s">
        <v>8331</v>
      </c>
      <c r="S218" s="16">
        <f t="shared" si="14"/>
        <v>42290.61855324074</v>
      </c>
      <c r="T218" s="16">
        <f t="shared" si="15"/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2" t="s">
        <v>8315</v>
      </c>
      <c r="R219" t="s">
        <v>8331</v>
      </c>
      <c r="S219" s="16">
        <f t="shared" si="14"/>
        <v>42152.503495370373</v>
      </c>
      <c r="T219" s="16">
        <f t="shared" si="15"/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2" t="s">
        <v>8315</v>
      </c>
      <c r="R220" t="s">
        <v>8331</v>
      </c>
      <c r="S220" s="16">
        <f t="shared" si="14"/>
        <v>41791.492777777778</v>
      </c>
      <c r="T220" s="16">
        <f t="shared" si="15"/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2" t="s">
        <v>8315</v>
      </c>
      <c r="R221" t="s">
        <v>8331</v>
      </c>
      <c r="S221" s="16">
        <f t="shared" si="14"/>
        <v>41808.991944444446</v>
      </c>
      <c r="T221" s="16">
        <f t="shared" si="15"/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2" t="s">
        <v>8315</v>
      </c>
      <c r="R222" t="s">
        <v>8331</v>
      </c>
      <c r="S222" s="16">
        <f t="shared" si="14"/>
        <v>42500.041550925926</v>
      </c>
      <c r="T222" s="16">
        <f t="shared" si="15"/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2" t="s">
        <v>8315</v>
      </c>
      <c r="R223" t="s">
        <v>8331</v>
      </c>
      <c r="S223" s="16">
        <f t="shared" si="14"/>
        <v>42265.022824074069</v>
      </c>
      <c r="T223" s="16">
        <f t="shared" si="15"/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2" t="s">
        <v>8315</v>
      </c>
      <c r="R224" t="s">
        <v>8331</v>
      </c>
      <c r="S224" s="16">
        <f t="shared" si="14"/>
        <v>42053.733078703706</v>
      </c>
      <c r="T224" s="16">
        <f t="shared" si="15"/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2" t="s">
        <v>8315</v>
      </c>
      <c r="R225" t="s">
        <v>8331</v>
      </c>
      <c r="S225" s="16">
        <f t="shared" si="14"/>
        <v>42675.832465277781</v>
      </c>
      <c r="T225" s="16">
        <f t="shared" si="15"/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2" t="s">
        <v>8315</v>
      </c>
      <c r="R226" t="s">
        <v>8331</v>
      </c>
      <c r="S226" s="16">
        <f t="shared" si="14"/>
        <v>42467.144166666665</v>
      </c>
      <c r="T226" s="16">
        <f t="shared" si="15"/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2" t="s">
        <v>8315</v>
      </c>
      <c r="R227" t="s">
        <v>8331</v>
      </c>
      <c r="S227" s="16">
        <f t="shared" si="14"/>
        <v>41894.91375</v>
      </c>
      <c r="T227" s="16">
        <f t="shared" si="15"/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2" t="s">
        <v>8315</v>
      </c>
      <c r="R228" t="s">
        <v>8331</v>
      </c>
      <c r="S228" s="16">
        <f t="shared" si="14"/>
        <v>41752.83457175926</v>
      </c>
      <c r="T228" s="16">
        <f t="shared" si="15"/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2" t="s">
        <v>8315</v>
      </c>
      <c r="R229" t="s">
        <v>8331</v>
      </c>
      <c r="S229" s="16">
        <f t="shared" si="14"/>
        <v>42037.791238425925</v>
      </c>
      <c r="T229" s="16">
        <f t="shared" si="15"/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2" t="s">
        <v>8315</v>
      </c>
      <c r="R230" t="s">
        <v>8331</v>
      </c>
      <c r="S230" s="16">
        <f t="shared" si="14"/>
        <v>42088.911354166667</v>
      </c>
      <c r="T230" s="16">
        <f t="shared" si="15"/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2" t="s">
        <v>8315</v>
      </c>
      <c r="R231" t="s">
        <v>8331</v>
      </c>
      <c r="S231" s="16">
        <f t="shared" si="14"/>
        <v>42018.676898148144</v>
      </c>
      <c r="T231" s="16">
        <f t="shared" si="15"/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2" t="s">
        <v>8315</v>
      </c>
      <c r="R232" t="s">
        <v>8331</v>
      </c>
      <c r="S232" s="16">
        <f t="shared" si="14"/>
        <v>41884.617314814815</v>
      </c>
      <c r="T232" s="16">
        <f t="shared" si="15"/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2" t="s">
        <v>8315</v>
      </c>
      <c r="R233" t="s">
        <v>8331</v>
      </c>
      <c r="S233" s="16">
        <f t="shared" si="14"/>
        <v>41884.056747685187</v>
      </c>
      <c r="T233" s="16">
        <f t="shared" si="15"/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2" t="s">
        <v>8315</v>
      </c>
      <c r="R234" t="s">
        <v>8331</v>
      </c>
      <c r="S234" s="16">
        <f t="shared" si="14"/>
        <v>41839.730937500004</v>
      </c>
      <c r="T234" s="16">
        <f t="shared" si="15"/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2" t="s">
        <v>8315</v>
      </c>
      <c r="R235" t="s">
        <v>8331</v>
      </c>
      <c r="S235" s="16">
        <f t="shared" si="14"/>
        <v>42380.581180555557</v>
      </c>
      <c r="T235" s="16">
        <f t="shared" si="15"/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2" t="s">
        <v>8315</v>
      </c>
      <c r="R236" t="s">
        <v>8331</v>
      </c>
      <c r="S236" s="16">
        <f t="shared" si="14"/>
        <v>41776.063136574077</v>
      </c>
      <c r="T236" s="16">
        <f t="shared" si="15"/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2" t="s">
        <v>8315</v>
      </c>
      <c r="R237" t="s">
        <v>8331</v>
      </c>
      <c r="S237" s="16">
        <f t="shared" si="14"/>
        <v>41800.380428240744</v>
      </c>
      <c r="T237" s="16">
        <f t="shared" si="15"/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2" t="s">
        <v>8315</v>
      </c>
      <c r="R238" t="s">
        <v>8331</v>
      </c>
      <c r="S238" s="16">
        <f t="shared" si="14"/>
        <v>42572.61681712963</v>
      </c>
      <c r="T238" s="16">
        <f t="shared" si="15"/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2" t="s">
        <v>8315</v>
      </c>
      <c r="R239" t="s">
        <v>8331</v>
      </c>
      <c r="S239" s="16">
        <f t="shared" si="14"/>
        <v>41851.541585648149</v>
      </c>
      <c r="T239" s="16">
        <f t="shared" si="15"/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2" t="s">
        <v>8315</v>
      </c>
      <c r="R240" t="s">
        <v>8331</v>
      </c>
      <c r="S240" s="16">
        <f t="shared" si="14"/>
        <v>42205.710879629631</v>
      </c>
      <c r="T240" s="16">
        <f t="shared" si="15"/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2" t="s">
        <v>8315</v>
      </c>
      <c r="R241" t="s">
        <v>8331</v>
      </c>
      <c r="S241" s="16">
        <f t="shared" si="14"/>
        <v>42374.911226851851</v>
      </c>
      <c r="T241" s="16">
        <f t="shared" si="15"/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2" t="s">
        <v>8315</v>
      </c>
      <c r="R242" t="s">
        <v>8331</v>
      </c>
      <c r="S242" s="16">
        <f t="shared" si="14"/>
        <v>41809.12300925926</v>
      </c>
      <c r="T242" s="16">
        <f t="shared" si="15"/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2" t="s">
        <v>8315</v>
      </c>
      <c r="R243" t="s">
        <v>8331</v>
      </c>
      <c r="S243" s="16">
        <f t="shared" si="14"/>
        <v>42294.429641203707</v>
      </c>
      <c r="T243" s="16">
        <f t="shared" si="15"/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2" t="s">
        <v>8315</v>
      </c>
      <c r="R244" t="s">
        <v>8331</v>
      </c>
      <c r="S244" s="16">
        <f t="shared" si="14"/>
        <v>42124.841111111105</v>
      </c>
      <c r="T244" s="16">
        <f t="shared" si="15"/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2" t="s">
        <v>8315</v>
      </c>
      <c r="R245" t="s">
        <v>8331</v>
      </c>
      <c r="S245" s="16">
        <f t="shared" si="14"/>
        <v>41861.524837962963</v>
      </c>
      <c r="T245" s="16">
        <f t="shared" si="15"/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2" t="s">
        <v>8315</v>
      </c>
      <c r="R246" t="s">
        <v>8331</v>
      </c>
      <c r="S246" s="16">
        <f t="shared" si="14"/>
        <v>42402.889027777783</v>
      </c>
      <c r="T246" s="16">
        <f t="shared" si="15"/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2" t="s">
        <v>8315</v>
      </c>
      <c r="R247" t="s">
        <v>8331</v>
      </c>
      <c r="S247" s="16">
        <f t="shared" si="14"/>
        <v>41960.119085648148</v>
      </c>
      <c r="T247" s="16">
        <f t="shared" si="15"/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2" t="s">
        <v>8315</v>
      </c>
      <c r="R248" t="s">
        <v>8331</v>
      </c>
      <c r="S248" s="16">
        <f t="shared" si="14"/>
        <v>42532.052523148144</v>
      </c>
      <c r="T248" s="16">
        <f t="shared" si="15"/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2" t="s">
        <v>8315</v>
      </c>
      <c r="R249" t="s">
        <v>8331</v>
      </c>
      <c r="S249" s="16">
        <f t="shared" si="14"/>
        <v>42088.723692129628</v>
      </c>
      <c r="T249" s="16">
        <f t="shared" si="15"/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2" t="s">
        <v>8315</v>
      </c>
      <c r="R250" t="s">
        <v>8331</v>
      </c>
      <c r="S250" s="16">
        <f t="shared" si="14"/>
        <v>41820.639189814814</v>
      </c>
      <c r="T250" s="16">
        <f t="shared" si="15"/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2" t="s">
        <v>8315</v>
      </c>
      <c r="R251" t="s">
        <v>8331</v>
      </c>
      <c r="S251" s="16">
        <f t="shared" si="14"/>
        <v>42626.7503125</v>
      </c>
      <c r="T251" s="16">
        <f t="shared" si="15"/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2" t="s">
        <v>8315</v>
      </c>
      <c r="R252" t="s">
        <v>8331</v>
      </c>
      <c r="S252" s="16">
        <f t="shared" si="14"/>
        <v>41821.205636574072</v>
      </c>
      <c r="T252" s="16">
        <f t="shared" si="15"/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2" t="s">
        <v>8315</v>
      </c>
      <c r="R253" t="s">
        <v>8331</v>
      </c>
      <c r="S253" s="16">
        <f t="shared" si="14"/>
        <v>42016.706678240742</v>
      </c>
      <c r="T253" s="16">
        <f t="shared" si="15"/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2" t="s">
        <v>8315</v>
      </c>
      <c r="R254" t="s">
        <v>8331</v>
      </c>
      <c r="S254" s="16">
        <f t="shared" si="14"/>
        <v>42011.202581018515</v>
      </c>
      <c r="T254" s="16">
        <f t="shared" si="15"/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2" t="s">
        <v>8315</v>
      </c>
      <c r="R255" t="s">
        <v>8331</v>
      </c>
      <c r="S255" s="16">
        <f t="shared" si="14"/>
        <v>42643.632858796293</v>
      </c>
      <c r="T255" s="16">
        <f t="shared" si="15"/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2" t="s">
        <v>8315</v>
      </c>
      <c r="R256" t="s">
        <v>8331</v>
      </c>
      <c r="S256" s="16">
        <f t="shared" si="14"/>
        <v>42179.898472222223</v>
      </c>
      <c r="T256" s="16">
        <f t="shared" si="15"/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2" t="s">
        <v>8315</v>
      </c>
      <c r="R257" t="s">
        <v>8331</v>
      </c>
      <c r="S257" s="16">
        <f t="shared" si="14"/>
        <v>42575.130057870367</v>
      </c>
      <c r="T257" s="16">
        <f t="shared" si="15"/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 2), 0)</f>
        <v>72.95</v>
      </c>
      <c r="Q258" s="12" t="s">
        <v>8315</v>
      </c>
      <c r="R258" t="s">
        <v>8331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2" t="s">
        <v>8315</v>
      </c>
      <c r="R259" t="s">
        <v>8331</v>
      </c>
      <c r="S259" s="16">
        <f t="shared" si="18"/>
        <v>42053.671666666662</v>
      </c>
      <c r="T259" s="16">
        <f t="shared" si="19"/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2" t="s">
        <v>8315</v>
      </c>
      <c r="R260" t="s">
        <v>8331</v>
      </c>
      <c r="S260" s="16">
        <f t="shared" si="18"/>
        <v>42605.765381944439</v>
      </c>
      <c r="T260" s="16">
        <f t="shared" si="19"/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2" t="s">
        <v>8315</v>
      </c>
      <c r="R261" t="s">
        <v>8331</v>
      </c>
      <c r="S261" s="16">
        <f t="shared" si="18"/>
        <v>42458.641724537039</v>
      </c>
      <c r="T261" s="16">
        <f t="shared" si="19"/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2" t="s">
        <v>8315</v>
      </c>
      <c r="R262" t="s">
        <v>8331</v>
      </c>
      <c r="S262" s="16">
        <f t="shared" si="18"/>
        <v>42529.022013888884</v>
      </c>
      <c r="T262" s="16">
        <f t="shared" si="19"/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2" t="s">
        <v>8315</v>
      </c>
      <c r="R263" t="s">
        <v>8331</v>
      </c>
      <c r="S263" s="16">
        <f t="shared" si="18"/>
        <v>41928.170497685183</v>
      </c>
      <c r="T263" s="16">
        <f t="shared" si="19"/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2" t="s">
        <v>8315</v>
      </c>
      <c r="R264" t="s">
        <v>8331</v>
      </c>
      <c r="S264" s="16">
        <f t="shared" si="18"/>
        <v>42062.834444444445</v>
      </c>
      <c r="T264" s="16">
        <f t="shared" si="19"/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2" t="s">
        <v>8315</v>
      </c>
      <c r="R265" t="s">
        <v>8331</v>
      </c>
      <c r="S265" s="16">
        <f t="shared" si="18"/>
        <v>41921.279976851853</v>
      </c>
      <c r="T265" s="16">
        <f t="shared" si="19"/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2" t="s">
        <v>8315</v>
      </c>
      <c r="R266" t="s">
        <v>8331</v>
      </c>
      <c r="S266" s="16">
        <f t="shared" si="18"/>
        <v>42128.736608796295</v>
      </c>
      <c r="T266" s="16">
        <f t="shared" si="19"/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2" t="s">
        <v>8315</v>
      </c>
      <c r="R267" t="s">
        <v>8331</v>
      </c>
      <c r="S267" s="16">
        <f t="shared" si="18"/>
        <v>42053.916921296302</v>
      </c>
      <c r="T267" s="16">
        <f t="shared" si="19"/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2" t="s">
        <v>8315</v>
      </c>
      <c r="R268" t="s">
        <v>8331</v>
      </c>
      <c r="S268" s="16">
        <f t="shared" si="18"/>
        <v>42171.317442129628</v>
      </c>
      <c r="T268" s="16">
        <f t="shared" si="19"/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2" t="s">
        <v>8315</v>
      </c>
      <c r="R269" t="s">
        <v>8331</v>
      </c>
      <c r="S269" s="16">
        <f t="shared" si="18"/>
        <v>41793.668761574074</v>
      </c>
      <c r="T269" s="16">
        <f t="shared" si="19"/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2" t="s">
        <v>8315</v>
      </c>
      <c r="R270" t="s">
        <v>8331</v>
      </c>
      <c r="S270" s="16">
        <f t="shared" si="18"/>
        <v>42506.760405092587</v>
      </c>
      <c r="T270" s="16">
        <f t="shared" si="19"/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2" t="s">
        <v>8315</v>
      </c>
      <c r="R271" t="s">
        <v>8331</v>
      </c>
      <c r="S271" s="16">
        <f t="shared" si="18"/>
        <v>42372.693055555559</v>
      </c>
      <c r="T271" s="16">
        <f t="shared" si="19"/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2" t="s">
        <v>8315</v>
      </c>
      <c r="R272" t="s">
        <v>8331</v>
      </c>
      <c r="S272" s="16">
        <f t="shared" si="18"/>
        <v>42126.87501157407</v>
      </c>
      <c r="T272" s="16">
        <f t="shared" si="19"/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2" t="s">
        <v>8315</v>
      </c>
      <c r="R273" t="s">
        <v>8331</v>
      </c>
      <c r="S273" s="16">
        <f t="shared" si="18"/>
        <v>42087.768055555556</v>
      </c>
      <c r="T273" s="16">
        <f t="shared" si="19"/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2" t="s">
        <v>8315</v>
      </c>
      <c r="R274" t="s">
        <v>8331</v>
      </c>
      <c r="S274" s="16">
        <f t="shared" si="18"/>
        <v>42443.802361111113</v>
      </c>
      <c r="T274" s="16">
        <f t="shared" si="19"/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2" t="s">
        <v>8315</v>
      </c>
      <c r="R275" t="s">
        <v>8331</v>
      </c>
      <c r="S275" s="16">
        <f t="shared" si="18"/>
        <v>42121.249814814815</v>
      </c>
      <c r="T275" s="16">
        <f t="shared" si="19"/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2" t="s">
        <v>8315</v>
      </c>
      <c r="R276" t="s">
        <v>8331</v>
      </c>
      <c r="S276" s="16">
        <f t="shared" si="18"/>
        <v>42268.009224537032</v>
      </c>
      <c r="T276" s="16">
        <f t="shared" si="19"/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2" t="s">
        <v>8315</v>
      </c>
      <c r="R277" t="s">
        <v>8331</v>
      </c>
      <c r="S277" s="16">
        <f t="shared" si="18"/>
        <v>41848.866157407407</v>
      </c>
      <c r="T277" s="16">
        <f t="shared" si="19"/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2" t="s">
        <v>8315</v>
      </c>
      <c r="R278" t="s">
        <v>8331</v>
      </c>
      <c r="S278" s="16">
        <f t="shared" si="18"/>
        <v>42689.214988425927</v>
      </c>
      <c r="T278" s="16">
        <f t="shared" si="19"/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2" t="s">
        <v>8315</v>
      </c>
      <c r="R279" t="s">
        <v>8331</v>
      </c>
      <c r="S279" s="16">
        <f t="shared" si="18"/>
        <v>42584.846828703703</v>
      </c>
      <c r="T279" s="16">
        <f t="shared" si="19"/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2" t="s">
        <v>8315</v>
      </c>
      <c r="R280" t="s">
        <v>8331</v>
      </c>
      <c r="S280" s="16">
        <f t="shared" si="18"/>
        <v>42511.741944444439</v>
      </c>
      <c r="T280" s="16">
        <f t="shared" si="19"/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2" t="s">
        <v>8315</v>
      </c>
      <c r="R281" t="s">
        <v>8331</v>
      </c>
      <c r="S281" s="16">
        <f t="shared" si="18"/>
        <v>42132.036168981482</v>
      </c>
      <c r="T281" s="16">
        <f t="shared" si="19"/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2" t="s">
        <v>8315</v>
      </c>
      <c r="R282" t="s">
        <v>8331</v>
      </c>
      <c r="S282" s="16">
        <f t="shared" si="18"/>
        <v>42419.91942129629</v>
      </c>
      <c r="T282" s="16">
        <f t="shared" si="19"/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2" t="s">
        <v>8315</v>
      </c>
      <c r="R283" t="s">
        <v>8331</v>
      </c>
      <c r="S283" s="16">
        <f t="shared" si="18"/>
        <v>42430.839398148149</v>
      </c>
      <c r="T283" s="16">
        <f t="shared" si="19"/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2" t="s">
        <v>8315</v>
      </c>
      <c r="R284" t="s">
        <v>8331</v>
      </c>
      <c r="S284" s="16">
        <f t="shared" si="18"/>
        <v>42297.748738425929</v>
      </c>
      <c r="T284" s="16">
        <f t="shared" si="19"/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2" t="s">
        <v>8315</v>
      </c>
      <c r="R285" t="s">
        <v>8331</v>
      </c>
      <c r="S285" s="16">
        <f t="shared" si="18"/>
        <v>41760.935706018521</v>
      </c>
      <c r="T285" s="16">
        <f t="shared" si="19"/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2" t="s">
        <v>8315</v>
      </c>
      <c r="R286" t="s">
        <v>8331</v>
      </c>
      <c r="S286" s="16">
        <f t="shared" si="18"/>
        <v>41829.734259259261</v>
      </c>
      <c r="T286" s="16">
        <f t="shared" si="19"/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2" t="s">
        <v>8315</v>
      </c>
      <c r="R287" t="s">
        <v>8331</v>
      </c>
      <c r="S287" s="16">
        <f t="shared" si="18"/>
        <v>42491.92288194444</v>
      </c>
      <c r="T287" s="16">
        <f t="shared" si="19"/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2" t="s">
        <v>8315</v>
      </c>
      <c r="R288" t="s">
        <v>8331</v>
      </c>
      <c r="S288" s="16">
        <f t="shared" si="18"/>
        <v>41950.859560185185</v>
      </c>
      <c r="T288" s="16">
        <f t="shared" si="19"/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2" t="s">
        <v>8315</v>
      </c>
      <c r="R289" t="s">
        <v>8331</v>
      </c>
      <c r="S289" s="16">
        <f t="shared" si="18"/>
        <v>41802.62090277778</v>
      </c>
      <c r="T289" s="16">
        <f t="shared" si="19"/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2" t="s">
        <v>8315</v>
      </c>
      <c r="R290" t="s">
        <v>8331</v>
      </c>
      <c r="S290" s="16">
        <f t="shared" si="18"/>
        <v>41781.096203703702</v>
      </c>
      <c r="T290" s="16">
        <f t="shared" si="19"/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2" t="s">
        <v>8315</v>
      </c>
      <c r="R291" t="s">
        <v>8331</v>
      </c>
      <c r="S291" s="16">
        <f t="shared" si="18"/>
        <v>42020.846666666665</v>
      </c>
      <c r="T291" s="16">
        <f t="shared" si="19"/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2" t="s">
        <v>8315</v>
      </c>
      <c r="R292" t="s">
        <v>8331</v>
      </c>
      <c r="S292" s="16">
        <f t="shared" si="18"/>
        <v>42125.772812499999</v>
      </c>
      <c r="T292" s="16">
        <f t="shared" si="19"/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2" t="s">
        <v>8315</v>
      </c>
      <c r="R293" t="s">
        <v>8331</v>
      </c>
      <c r="S293" s="16">
        <f t="shared" si="18"/>
        <v>41856.010069444441</v>
      </c>
      <c r="T293" s="16">
        <f t="shared" si="19"/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2" t="s">
        <v>8315</v>
      </c>
      <c r="R294" t="s">
        <v>8331</v>
      </c>
      <c r="S294" s="16">
        <f t="shared" si="18"/>
        <v>41893.783553240741</v>
      </c>
      <c r="T294" s="16">
        <f t="shared" si="19"/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2" t="s">
        <v>8315</v>
      </c>
      <c r="R295" t="s">
        <v>8331</v>
      </c>
      <c r="S295" s="16">
        <f t="shared" si="18"/>
        <v>41881.361342592594</v>
      </c>
      <c r="T295" s="16">
        <f t="shared" si="19"/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2" t="s">
        <v>8315</v>
      </c>
      <c r="R296" t="s">
        <v>8331</v>
      </c>
      <c r="S296" s="16">
        <f t="shared" si="18"/>
        <v>41880.76357638889</v>
      </c>
      <c r="T296" s="16">
        <f t="shared" si="19"/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2" t="s">
        <v>8315</v>
      </c>
      <c r="R297" t="s">
        <v>8331</v>
      </c>
      <c r="S297" s="16">
        <f t="shared" si="18"/>
        <v>42214.6956712963</v>
      </c>
      <c r="T297" s="16">
        <f t="shared" si="19"/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2" t="s">
        <v>8315</v>
      </c>
      <c r="R298" t="s">
        <v>8331</v>
      </c>
      <c r="S298" s="16">
        <f t="shared" si="18"/>
        <v>42460.335312499999</v>
      </c>
      <c r="T298" s="16">
        <f t="shared" si="19"/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2" t="s">
        <v>8315</v>
      </c>
      <c r="R299" t="s">
        <v>8331</v>
      </c>
      <c r="S299" s="16">
        <f t="shared" si="18"/>
        <v>42167.023206018523</v>
      </c>
      <c r="T299" s="16">
        <f t="shared" si="19"/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2" t="s">
        <v>8315</v>
      </c>
      <c r="R300" t="s">
        <v>8331</v>
      </c>
      <c r="S300" s="16">
        <f t="shared" si="18"/>
        <v>42177.761782407411</v>
      </c>
      <c r="T300" s="16">
        <f t="shared" si="19"/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2" t="s">
        <v>8315</v>
      </c>
      <c r="R301" t="s">
        <v>8331</v>
      </c>
      <c r="S301" s="16">
        <f t="shared" si="18"/>
        <v>42521.654328703706</v>
      </c>
      <c r="T301" s="16">
        <f t="shared" si="19"/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2" t="s">
        <v>8315</v>
      </c>
      <c r="R302" t="s">
        <v>8331</v>
      </c>
      <c r="S302" s="16">
        <f t="shared" si="18"/>
        <v>41884.599849537037</v>
      </c>
      <c r="T302" s="16">
        <f t="shared" si="19"/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2" t="s">
        <v>8315</v>
      </c>
      <c r="R303" t="s">
        <v>8331</v>
      </c>
      <c r="S303" s="16">
        <f t="shared" si="18"/>
        <v>42289.761192129634</v>
      </c>
      <c r="T303" s="16">
        <f t="shared" si="19"/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2" t="s">
        <v>8315</v>
      </c>
      <c r="R304" t="s">
        <v>8331</v>
      </c>
      <c r="S304" s="16">
        <f t="shared" si="18"/>
        <v>42243.6252662037</v>
      </c>
      <c r="T304" s="16">
        <f t="shared" si="19"/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2" t="s">
        <v>8315</v>
      </c>
      <c r="R305" t="s">
        <v>8331</v>
      </c>
      <c r="S305" s="16">
        <f t="shared" si="18"/>
        <v>42600.756041666667</v>
      </c>
      <c r="T305" s="16">
        <f t="shared" si="19"/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2" t="s">
        <v>8315</v>
      </c>
      <c r="R306" t="s">
        <v>8331</v>
      </c>
      <c r="S306" s="16">
        <f t="shared" si="18"/>
        <v>41829.599791666667</v>
      </c>
      <c r="T306" s="16">
        <f t="shared" si="19"/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2" t="s">
        <v>8315</v>
      </c>
      <c r="R307" t="s">
        <v>8331</v>
      </c>
      <c r="S307" s="16">
        <f t="shared" si="18"/>
        <v>42040.831678240742</v>
      </c>
      <c r="T307" s="16">
        <f t="shared" si="19"/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2" t="s">
        <v>8315</v>
      </c>
      <c r="R308" t="s">
        <v>8331</v>
      </c>
      <c r="S308" s="16">
        <f t="shared" si="18"/>
        <v>42075.807395833333</v>
      </c>
      <c r="T308" s="16">
        <f t="shared" si="19"/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2" t="s">
        <v>8315</v>
      </c>
      <c r="R309" t="s">
        <v>8331</v>
      </c>
      <c r="S309" s="16">
        <f t="shared" si="18"/>
        <v>42073.660694444443</v>
      </c>
      <c r="T309" s="16">
        <f t="shared" si="19"/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2" t="s">
        <v>8315</v>
      </c>
      <c r="R310" t="s">
        <v>8331</v>
      </c>
      <c r="S310" s="16">
        <f t="shared" si="18"/>
        <v>42480.078715277778</v>
      </c>
      <c r="T310" s="16">
        <f t="shared" si="19"/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2" t="s">
        <v>8315</v>
      </c>
      <c r="R311" t="s">
        <v>8331</v>
      </c>
      <c r="S311" s="16">
        <f t="shared" si="18"/>
        <v>42411.942291666666</v>
      </c>
      <c r="T311" s="16">
        <f t="shared" si="19"/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2" t="s">
        <v>8315</v>
      </c>
      <c r="R312" t="s">
        <v>8331</v>
      </c>
      <c r="S312" s="16">
        <f t="shared" si="18"/>
        <v>41753.515856481477</v>
      </c>
      <c r="T312" s="16">
        <f t="shared" si="19"/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2" t="s">
        <v>8315</v>
      </c>
      <c r="R313" t="s">
        <v>8331</v>
      </c>
      <c r="S313" s="16">
        <f t="shared" si="18"/>
        <v>42196.028703703705</v>
      </c>
      <c r="T313" s="16">
        <f t="shared" si="19"/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2" t="s">
        <v>8315</v>
      </c>
      <c r="R314" t="s">
        <v>8331</v>
      </c>
      <c r="S314" s="16">
        <f t="shared" si="18"/>
        <v>42016.050451388888</v>
      </c>
      <c r="T314" s="16">
        <f t="shared" si="19"/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2" t="s">
        <v>8315</v>
      </c>
      <c r="R315" t="s">
        <v>8331</v>
      </c>
      <c r="S315" s="16">
        <f t="shared" si="18"/>
        <v>41730.276747685188</v>
      </c>
      <c r="T315" s="16">
        <f t="shared" si="19"/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2" t="s">
        <v>8315</v>
      </c>
      <c r="R316" t="s">
        <v>8331</v>
      </c>
      <c r="S316" s="16">
        <f t="shared" si="18"/>
        <v>42203.680300925931</v>
      </c>
      <c r="T316" s="16">
        <f t="shared" si="19"/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2" t="s">
        <v>8315</v>
      </c>
      <c r="R317" t="s">
        <v>8331</v>
      </c>
      <c r="S317" s="16">
        <f t="shared" si="18"/>
        <v>41974.743148148147</v>
      </c>
      <c r="T317" s="16">
        <f t="shared" si="19"/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2" t="s">
        <v>8315</v>
      </c>
      <c r="R318" t="s">
        <v>8331</v>
      </c>
      <c r="S318" s="16">
        <f t="shared" si="18"/>
        <v>41869.740671296298</v>
      </c>
      <c r="T318" s="16">
        <f t="shared" si="19"/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2" t="s">
        <v>8315</v>
      </c>
      <c r="R319" t="s">
        <v>8331</v>
      </c>
      <c r="S319" s="16">
        <f t="shared" si="18"/>
        <v>41982.688611111109</v>
      </c>
      <c r="T319" s="16">
        <f t="shared" si="19"/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2" t="s">
        <v>8315</v>
      </c>
      <c r="R320" t="s">
        <v>8331</v>
      </c>
      <c r="S320" s="16">
        <f t="shared" si="18"/>
        <v>41976.331979166673</v>
      </c>
      <c r="T320" s="16">
        <f t="shared" si="19"/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2" t="s">
        <v>8315</v>
      </c>
      <c r="R321" t="s">
        <v>8331</v>
      </c>
      <c r="S321" s="16">
        <f t="shared" si="18"/>
        <v>41926.942685185182</v>
      </c>
      <c r="T321" s="16">
        <f t="shared" si="19"/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 2), 0)</f>
        <v>99.34</v>
      </c>
      <c r="Q322" s="12" t="s">
        <v>8315</v>
      </c>
      <c r="R322" t="s">
        <v>8331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2" t="s">
        <v>8315</v>
      </c>
      <c r="R323" t="s">
        <v>8331</v>
      </c>
      <c r="S323" s="16">
        <f t="shared" si="22"/>
        <v>42649.54923611111</v>
      </c>
      <c r="T323" s="16">
        <f t="shared" si="23"/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2" t="s">
        <v>8315</v>
      </c>
      <c r="R324" t="s">
        <v>8331</v>
      </c>
      <c r="S324" s="16">
        <f t="shared" si="22"/>
        <v>42093.786840277782</v>
      </c>
      <c r="T324" s="16">
        <f t="shared" si="23"/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2" t="s">
        <v>8315</v>
      </c>
      <c r="R325" t="s">
        <v>8331</v>
      </c>
      <c r="S325" s="16">
        <f t="shared" si="22"/>
        <v>42026.176180555558</v>
      </c>
      <c r="T325" s="16">
        <f t="shared" si="23"/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2" t="s">
        <v>8315</v>
      </c>
      <c r="R326" t="s">
        <v>8331</v>
      </c>
      <c r="S326" s="16">
        <f t="shared" si="22"/>
        <v>42451.095856481479</v>
      </c>
      <c r="T326" s="16">
        <f t="shared" si="23"/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2" t="s">
        <v>8315</v>
      </c>
      <c r="R327" t="s">
        <v>8331</v>
      </c>
      <c r="S327" s="16">
        <f t="shared" si="22"/>
        <v>42418.425983796296</v>
      </c>
      <c r="T327" s="16">
        <f t="shared" si="23"/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2" t="s">
        <v>8315</v>
      </c>
      <c r="R328" t="s">
        <v>8331</v>
      </c>
      <c r="S328" s="16">
        <f t="shared" si="22"/>
        <v>41964.716319444444</v>
      </c>
      <c r="T328" s="16">
        <f t="shared" si="23"/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2" t="s">
        <v>8315</v>
      </c>
      <c r="R329" t="s">
        <v>8331</v>
      </c>
      <c r="S329" s="16">
        <f t="shared" si="22"/>
        <v>42576.697569444441</v>
      </c>
      <c r="T329" s="16">
        <f t="shared" si="23"/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2" t="s">
        <v>8315</v>
      </c>
      <c r="R330" t="s">
        <v>8331</v>
      </c>
      <c r="S330" s="16">
        <f t="shared" si="22"/>
        <v>42125.647534722222</v>
      </c>
      <c r="T330" s="16">
        <f t="shared" si="23"/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2" t="s">
        <v>8315</v>
      </c>
      <c r="R331" t="s">
        <v>8331</v>
      </c>
      <c r="S331" s="16">
        <f t="shared" si="22"/>
        <v>42003.948425925926</v>
      </c>
      <c r="T331" s="16">
        <f t="shared" si="23"/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2" t="s">
        <v>8315</v>
      </c>
      <c r="R332" t="s">
        <v>8331</v>
      </c>
      <c r="S332" s="16">
        <f t="shared" si="22"/>
        <v>41988.829942129625</v>
      </c>
      <c r="T332" s="16">
        <f t="shared" si="23"/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2" t="s">
        <v>8315</v>
      </c>
      <c r="R333" t="s">
        <v>8331</v>
      </c>
      <c r="S333" s="16">
        <f t="shared" si="22"/>
        <v>41974.898599537039</v>
      </c>
      <c r="T333" s="16">
        <f t="shared" si="23"/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2" t="s">
        <v>8315</v>
      </c>
      <c r="R334" t="s">
        <v>8331</v>
      </c>
      <c r="S334" s="16">
        <f t="shared" si="22"/>
        <v>42592.066921296297</v>
      </c>
      <c r="T334" s="16">
        <f t="shared" si="23"/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2" t="s">
        <v>8315</v>
      </c>
      <c r="R335" t="s">
        <v>8331</v>
      </c>
      <c r="S335" s="16">
        <f t="shared" si="22"/>
        <v>42050.008368055554</v>
      </c>
      <c r="T335" s="16">
        <f t="shared" si="23"/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2" t="s">
        <v>8315</v>
      </c>
      <c r="R336" t="s">
        <v>8331</v>
      </c>
      <c r="S336" s="16">
        <f t="shared" si="22"/>
        <v>42417.585532407407</v>
      </c>
      <c r="T336" s="16">
        <f t="shared" si="23"/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2" t="s">
        <v>8315</v>
      </c>
      <c r="R337" t="s">
        <v>8331</v>
      </c>
      <c r="S337" s="16">
        <f t="shared" si="22"/>
        <v>41866.79886574074</v>
      </c>
      <c r="T337" s="16">
        <f t="shared" si="23"/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2" t="s">
        <v>8315</v>
      </c>
      <c r="R338" t="s">
        <v>8331</v>
      </c>
      <c r="S338" s="16">
        <f t="shared" si="22"/>
        <v>42220.79487268519</v>
      </c>
      <c r="T338" s="16">
        <f t="shared" si="23"/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2" t="s">
        <v>8315</v>
      </c>
      <c r="R339" t="s">
        <v>8331</v>
      </c>
      <c r="S339" s="16">
        <f t="shared" si="22"/>
        <v>42628.849120370374</v>
      </c>
      <c r="T339" s="16">
        <f t="shared" si="23"/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2" t="s">
        <v>8315</v>
      </c>
      <c r="R340" t="s">
        <v>8331</v>
      </c>
      <c r="S340" s="16">
        <f t="shared" si="22"/>
        <v>42447.894432870366</v>
      </c>
      <c r="T340" s="16">
        <f t="shared" si="23"/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2" t="s">
        <v>8315</v>
      </c>
      <c r="R341" t="s">
        <v>8331</v>
      </c>
      <c r="S341" s="16">
        <f t="shared" si="22"/>
        <v>42283.864351851851</v>
      </c>
      <c r="T341" s="16">
        <f t="shared" si="23"/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2" t="s">
        <v>8315</v>
      </c>
      <c r="R342" t="s">
        <v>8331</v>
      </c>
      <c r="S342" s="16">
        <f t="shared" si="22"/>
        <v>42483.015694444446</v>
      </c>
      <c r="T342" s="16">
        <f t="shared" si="23"/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2" t="s">
        <v>8315</v>
      </c>
      <c r="R343" t="s">
        <v>8331</v>
      </c>
      <c r="S343" s="16">
        <f t="shared" si="22"/>
        <v>41788.58997685185</v>
      </c>
      <c r="T343" s="16">
        <f t="shared" si="23"/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2" t="s">
        <v>8315</v>
      </c>
      <c r="R344" t="s">
        <v>8331</v>
      </c>
      <c r="S344" s="16">
        <f t="shared" si="22"/>
        <v>42144.041851851856</v>
      </c>
      <c r="T344" s="16">
        <f t="shared" si="23"/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2" t="s">
        <v>8315</v>
      </c>
      <c r="R345" t="s">
        <v>8331</v>
      </c>
      <c r="S345" s="16">
        <f t="shared" si="22"/>
        <v>42661.132245370376</v>
      </c>
      <c r="T345" s="16">
        <f t="shared" si="23"/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2" t="s">
        <v>8315</v>
      </c>
      <c r="R346" t="s">
        <v>8331</v>
      </c>
      <c r="S346" s="16">
        <f t="shared" si="22"/>
        <v>42037.938206018516</v>
      </c>
      <c r="T346" s="16">
        <f t="shared" si="23"/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2" t="s">
        <v>8315</v>
      </c>
      <c r="R347" t="s">
        <v>8331</v>
      </c>
      <c r="S347" s="16">
        <f t="shared" si="22"/>
        <v>42619.935694444444</v>
      </c>
      <c r="T347" s="16">
        <f t="shared" si="23"/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2" t="s">
        <v>8315</v>
      </c>
      <c r="R348" t="s">
        <v>8331</v>
      </c>
      <c r="S348" s="16">
        <f t="shared" si="22"/>
        <v>41877.221886574072</v>
      </c>
      <c r="T348" s="16">
        <f t="shared" si="23"/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2" t="s">
        <v>8315</v>
      </c>
      <c r="R349" t="s">
        <v>8331</v>
      </c>
      <c r="S349" s="16">
        <f t="shared" si="22"/>
        <v>41828.736921296295</v>
      </c>
      <c r="T349" s="16">
        <f t="shared" si="23"/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2" t="s">
        <v>8315</v>
      </c>
      <c r="R350" t="s">
        <v>8331</v>
      </c>
      <c r="S350" s="16">
        <f t="shared" si="22"/>
        <v>42545.774189814809</v>
      </c>
      <c r="T350" s="16">
        <f t="shared" si="23"/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2" t="s">
        <v>8315</v>
      </c>
      <c r="R351" t="s">
        <v>8331</v>
      </c>
      <c r="S351" s="16">
        <f t="shared" si="22"/>
        <v>42460.741747685184</v>
      </c>
      <c r="T351" s="16">
        <f t="shared" si="23"/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2" t="s">
        <v>8315</v>
      </c>
      <c r="R352" t="s">
        <v>8331</v>
      </c>
      <c r="S352" s="16">
        <f t="shared" si="22"/>
        <v>41887.292187500003</v>
      </c>
      <c r="T352" s="16">
        <f t="shared" si="23"/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2" t="s">
        <v>8315</v>
      </c>
      <c r="R353" t="s">
        <v>8331</v>
      </c>
      <c r="S353" s="16">
        <f t="shared" si="22"/>
        <v>41828.646319444444</v>
      </c>
      <c r="T353" s="16">
        <f t="shared" si="23"/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2" t="s">
        <v>8315</v>
      </c>
      <c r="R354" t="s">
        <v>8331</v>
      </c>
      <c r="S354" s="16">
        <f t="shared" si="22"/>
        <v>42173.803217592591</v>
      </c>
      <c r="T354" s="16">
        <f t="shared" si="23"/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2" t="s">
        <v>8315</v>
      </c>
      <c r="R355" t="s">
        <v>8331</v>
      </c>
      <c r="S355" s="16">
        <f t="shared" si="22"/>
        <v>41775.858564814815</v>
      </c>
      <c r="T355" s="16">
        <f t="shared" si="23"/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2" t="s">
        <v>8315</v>
      </c>
      <c r="R356" t="s">
        <v>8331</v>
      </c>
      <c r="S356" s="16">
        <f t="shared" si="22"/>
        <v>42055.277199074073</v>
      </c>
      <c r="T356" s="16">
        <f t="shared" si="23"/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2" t="s">
        <v>8315</v>
      </c>
      <c r="R357" t="s">
        <v>8331</v>
      </c>
      <c r="S357" s="16">
        <f t="shared" si="22"/>
        <v>42447.896666666667</v>
      </c>
      <c r="T357" s="16">
        <f t="shared" si="23"/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2" t="s">
        <v>8315</v>
      </c>
      <c r="R358" t="s">
        <v>8331</v>
      </c>
      <c r="S358" s="16">
        <f t="shared" si="22"/>
        <v>42523.248715277776</v>
      </c>
      <c r="T358" s="16">
        <f t="shared" si="23"/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2" t="s">
        <v>8315</v>
      </c>
      <c r="R359" t="s">
        <v>8331</v>
      </c>
      <c r="S359" s="16">
        <f t="shared" si="22"/>
        <v>41822.90488425926</v>
      </c>
      <c r="T359" s="16">
        <f t="shared" si="23"/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2" t="s">
        <v>8315</v>
      </c>
      <c r="R360" t="s">
        <v>8331</v>
      </c>
      <c r="S360" s="16">
        <f t="shared" si="22"/>
        <v>42185.556157407409</v>
      </c>
      <c r="T360" s="16">
        <f t="shared" si="23"/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2" t="s">
        <v>8315</v>
      </c>
      <c r="R361" t="s">
        <v>8331</v>
      </c>
      <c r="S361" s="16">
        <f t="shared" si="22"/>
        <v>41820.62809027778</v>
      </c>
      <c r="T361" s="16">
        <f t="shared" si="23"/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2" t="s">
        <v>8315</v>
      </c>
      <c r="R362" t="s">
        <v>8331</v>
      </c>
      <c r="S362" s="16">
        <f t="shared" si="22"/>
        <v>41876.815787037034</v>
      </c>
      <c r="T362" s="16">
        <f t="shared" si="23"/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2" t="s">
        <v>8315</v>
      </c>
      <c r="R363" t="s">
        <v>8331</v>
      </c>
      <c r="S363" s="16">
        <f t="shared" si="22"/>
        <v>41802.574282407404</v>
      </c>
      <c r="T363" s="16">
        <f t="shared" si="23"/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2" t="s">
        <v>8315</v>
      </c>
      <c r="R364" t="s">
        <v>8331</v>
      </c>
      <c r="S364" s="16">
        <f t="shared" si="22"/>
        <v>41786.761354166665</v>
      </c>
      <c r="T364" s="16">
        <f t="shared" si="23"/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2" t="s">
        <v>8315</v>
      </c>
      <c r="R365" t="s">
        <v>8331</v>
      </c>
      <c r="S365" s="16">
        <f t="shared" si="22"/>
        <v>42627.454097222217</v>
      </c>
      <c r="T365" s="16">
        <f t="shared" si="23"/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2" t="s">
        <v>8315</v>
      </c>
      <c r="R366" t="s">
        <v>8331</v>
      </c>
      <c r="S366" s="16">
        <f t="shared" si="22"/>
        <v>42374.651504629626</v>
      </c>
      <c r="T366" s="16">
        <f t="shared" si="23"/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2" t="s">
        <v>8315</v>
      </c>
      <c r="R367" t="s">
        <v>8331</v>
      </c>
      <c r="S367" s="16">
        <f t="shared" si="22"/>
        <v>41772.685393518521</v>
      </c>
      <c r="T367" s="16">
        <f t="shared" si="23"/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2" t="s">
        <v>8315</v>
      </c>
      <c r="R368" t="s">
        <v>8331</v>
      </c>
      <c r="S368" s="16">
        <f t="shared" si="22"/>
        <v>42633.116851851853</v>
      </c>
      <c r="T368" s="16">
        <f t="shared" si="23"/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2" t="s">
        <v>8315</v>
      </c>
      <c r="R369" t="s">
        <v>8331</v>
      </c>
      <c r="S369" s="16">
        <f t="shared" si="22"/>
        <v>42219.180393518516</v>
      </c>
      <c r="T369" s="16">
        <f t="shared" si="23"/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2" t="s">
        <v>8315</v>
      </c>
      <c r="R370" t="s">
        <v>8331</v>
      </c>
      <c r="S370" s="16">
        <f t="shared" si="22"/>
        <v>41753.593275462961</v>
      </c>
      <c r="T370" s="16">
        <f t="shared" si="23"/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2" t="s">
        <v>8315</v>
      </c>
      <c r="R371" t="s">
        <v>8331</v>
      </c>
      <c r="S371" s="16">
        <f t="shared" si="22"/>
        <v>42230.662731481483</v>
      </c>
      <c r="T371" s="16">
        <f t="shared" si="23"/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2" t="s">
        <v>8315</v>
      </c>
      <c r="R372" t="s">
        <v>8331</v>
      </c>
      <c r="S372" s="16">
        <f t="shared" si="22"/>
        <v>41787.218229166669</v>
      </c>
      <c r="T372" s="16">
        <f t="shared" si="23"/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2" t="s">
        <v>8315</v>
      </c>
      <c r="R373" t="s">
        <v>8331</v>
      </c>
      <c r="S373" s="16">
        <f t="shared" si="22"/>
        <v>42147.826840277776</v>
      </c>
      <c r="T373" s="16">
        <f t="shared" si="23"/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2" t="s">
        <v>8315</v>
      </c>
      <c r="R374" t="s">
        <v>8331</v>
      </c>
      <c r="S374" s="16">
        <f t="shared" si="22"/>
        <v>41940.598182870373</v>
      </c>
      <c r="T374" s="16">
        <f t="shared" si="23"/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2" t="s">
        <v>8315</v>
      </c>
      <c r="R375" t="s">
        <v>8331</v>
      </c>
      <c r="S375" s="16">
        <f t="shared" si="22"/>
        <v>42020.700567129628</v>
      </c>
      <c r="T375" s="16">
        <f t="shared" si="23"/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2" t="s">
        <v>8315</v>
      </c>
      <c r="R376" t="s">
        <v>8331</v>
      </c>
      <c r="S376" s="16">
        <f t="shared" si="22"/>
        <v>41891.96503472222</v>
      </c>
      <c r="T376" s="16">
        <f t="shared" si="23"/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2" t="s">
        <v>8315</v>
      </c>
      <c r="R377" t="s">
        <v>8331</v>
      </c>
      <c r="S377" s="16">
        <f t="shared" si="22"/>
        <v>42490.133877314816</v>
      </c>
      <c r="T377" s="16">
        <f t="shared" si="23"/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2" t="s">
        <v>8315</v>
      </c>
      <c r="R378" t="s">
        <v>8331</v>
      </c>
      <c r="S378" s="16">
        <f t="shared" si="22"/>
        <v>41995.870486111111</v>
      </c>
      <c r="T378" s="16">
        <f t="shared" si="23"/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2" t="s">
        <v>8315</v>
      </c>
      <c r="R379" t="s">
        <v>8331</v>
      </c>
      <c r="S379" s="16">
        <f t="shared" si="22"/>
        <v>42401.806562500002</v>
      </c>
      <c r="T379" s="16">
        <f t="shared" si="23"/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2" t="s">
        <v>8315</v>
      </c>
      <c r="R380" t="s">
        <v>8331</v>
      </c>
      <c r="S380" s="16">
        <f t="shared" si="22"/>
        <v>41897.602037037039</v>
      </c>
      <c r="T380" s="16">
        <f t="shared" si="23"/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2" t="s">
        <v>8315</v>
      </c>
      <c r="R381" t="s">
        <v>8331</v>
      </c>
      <c r="S381" s="16">
        <f t="shared" si="22"/>
        <v>41882.585648148146</v>
      </c>
      <c r="T381" s="16">
        <f t="shared" si="23"/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2" t="s">
        <v>8315</v>
      </c>
      <c r="R382" t="s">
        <v>8331</v>
      </c>
      <c r="S382" s="16">
        <f t="shared" si="22"/>
        <v>42556.504490740743</v>
      </c>
      <c r="T382" s="16">
        <f t="shared" si="23"/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2" t="s">
        <v>8315</v>
      </c>
      <c r="R383" t="s">
        <v>8331</v>
      </c>
      <c r="S383" s="16">
        <f t="shared" si="22"/>
        <v>41792.542986111112</v>
      </c>
      <c r="T383" s="16">
        <f t="shared" si="23"/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2" t="s">
        <v>8315</v>
      </c>
      <c r="R384" t="s">
        <v>8331</v>
      </c>
      <c r="S384" s="16">
        <f t="shared" si="22"/>
        <v>41879.913761574076</v>
      </c>
      <c r="T384" s="16">
        <f t="shared" si="23"/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2" t="s">
        <v>8315</v>
      </c>
      <c r="R385" t="s">
        <v>8331</v>
      </c>
      <c r="S385" s="16">
        <f t="shared" si="22"/>
        <v>42552.048356481479</v>
      </c>
      <c r="T385" s="16">
        <f t="shared" si="23"/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 2), 0)</f>
        <v>53.85</v>
      </c>
      <c r="Q386" s="12" t="s">
        <v>8315</v>
      </c>
      <c r="R386" t="s">
        <v>8331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2" t="s">
        <v>8315</v>
      </c>
      <c r="R387" t="s">
        <v>8331</v>
      </c>
      <c r="S387" s="16">
        <f t="shared" si="26"/>
        <v>42072.576249999998</v>
      </c>
      <c r="T387" s="16">
        <f t="shared" si="27"/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2" t="s">
        <v>8315</v>
      </c>
      <c r="R388" t="s">
        <v>8331</v>
      </c>
      <c r="S388" s="16">
        <f t="shared" si="26"/>
        <v>41779.724224537036</v>
      </c>
      <c r="T388" s="16">
        <f t="shared" si="27"/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2" t="s">
        <v>8315</v>
      </c>
      <c r="R389" t="s">
        <v>8331</v>
      </c>
      <c r="S389" s="16">
        <f t="shared" si="26"/>
        <v>42134.172071759262</v>
      </c>
      <c r="T389" s="16">
        <f t="shared" si="27"/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2" t="s">
        <v>8315</v>
      </c>
      <c r="R390" t="s">
        <v>8331</v>
      </c>
      <c r="S390" s="16">
        <f t="shared" si="26"/>
        <v>42505.738032407404</v>
      </c>
      <c r="T390" s="16">
        <f t="shared" si="27"/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2" t="s">
        <v>8315</v>
      </c>
      <c r="R391" t="s">
        <v>8331</v>
      </c>
      <c r="S391" s="16">
        <f t="shared" si="26"/>
        <v>42118.556331018524</v>
      </c>
      <c r="T391" s="16">
        <f t="shared" si="27"/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2" t="s">
        <v>8315</v>
      </c>
      <c r="R392" t="s">
        <v>8331</v>
      </c>
      <c r="S392" s="16">
        <f t="shared" si="26"/>
        <v>42360.887835648144</v>
      </c>
      <c r="T392" s="16">
        <f t="shared" si="27"/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2" t="s">
        <v>8315</v>
      </c>
      <c r="R393" t="s">
        <v>8331</v>
      </c>
      <c r="S393" s="16">
        <f t="shared" si="26"/>
        <v>42165.993125000001</v>
      </c>
      <c r="T393" s="16">
        <f t="shared" si="27"/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2" t="s">
        <v>8315</v>
      </c>
      <c r="R394" t="s">
        <v>8331</v>
      </c>
      <c r="S394" s="16">
        <f t="shared" si="26"/>
        <v>41927.936157407406</v>
      </c>
      <c r="T394" s="16">
        <f t="shared" si="27"/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2" t="s">
        <v>8315</v>
      </c>
      <c r="R395" t="s">
        <v>8331</v>
      </c>
      <c r="S395" s="16">
        <f t="shared" si="26"/>
        <v>42462.140868055561</v>
      </c>
      <c r="T395" s="16">
        <f t="shared" si="27"/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2" t="s">
        <v>8315</v>
      </c>
      <c r="R396" t="s">
        <v>8331</v>
      </c>
      <c r="S396" s="16">
        <f t="shared" si="26"/>
        <v>42632.348310185189</v>
      </c>
      <c r="T396" s="16">
        <f t="shared" si="27"/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2" t="s">
        <v>8315</v>
      </c>
      <c r="R397" t="s">
        <v>8331</v>
      </c>
      <c r="S397" s="16">
        <f t="shared" si="26"/>
        <v>42054.849050925928</v>
      </c>
      <c r="T397" s="16">
        <f t="shared" si="27"/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2" t="s">
        <v>8315</v>
      </c>
      <c r="R398" t="s">
        <v>8331</v>
      </c>
      <c r="S398" s="16">
        <f t="shared" si="26"/>
        <v>42497.275706018518</v>
      </c>
      <c r="T398" s="16">
        <f t="shared" si="27"/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2" t="s">
        <v>8315</v>
      </c>
      <c r="R399" t="s">
        <v>8331</v>
      </c>
      <c r="S399" s="16">
        <f t="shared" si="26"/>
        <v>42058.904074074075</v>
      </c>
      <c r="T399" s="16">
        <f t="shared" si="27"/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2" t="s">
        <v>8315</v>
      </c>
      <c r="R400" t="s">
        <v>8331</v>
      </c>
      <c r="S400" s="16">
        <f t="shared" si="26"/>
        <v>41807.690081018518</v>
      </c>
      <c r="T400" s="16">
        <f t="shared" si="27"/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2" t="s">
        <v>8315</v>
      </c>
      <c r="R401" t="s">
        <v>8331</v>
      </c>
      <c r="S401" s="16">
        <f t="shared" si="26"/>
        <v>42284.69694444444</v>
      </c>
      <c r="T401" s="16">
        <f t="shared" si="27"/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2" t="s">
        <v>8315</v>
      </c>
      <c r="R402" t="s">
        <v>8331</v>
      </c>
      <c r="S402" s="16">
        <f t="shared" si="26"/>
        <v>42045.84238425926</v>
      </c>
      <c r="T402" s="16">
        <f t="shared" si="27"/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2" t="s">
        <v>8315</v>
      </c>
      <c r="R403" t="s">
        <v>8331</v>
      </c>
      <c r="S403" s="16">
        <f t="shared" si="26"/>
        <v>42184.209537037037</v>
      </c>
      <c r="T403" s="16">
        <f t="shared" si="27"/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2" t="s">
        <v>8315</v>
      </c>
      <c r="R404" t="s">
        <v>8331</v>
      </c>
      <c r="S404" s="16">
        <f t="shared" si="26"/>
        <v>42341.180636574078</v>
      </c>
      <c r="T404" s="16">
        <f t="shared" si="27"/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2" t="s">
        <v>8315</v>
      </c>
      <c r="R405" t="s">
        <v>8331</v>
      </c>
      <c r="S405" s="16">
        <f t="shared" si="26"/>
        <v>42170.910231481481</v>
      </c>
      <c r="T405" s="16">
        <f t="shared" si="27"/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2" t="s">
        <v>8315</v>
      </c>
      <c r="R406" t="s">
        <v>8331</v>
      </c>
      <c r="S406" s="16">
        <f t="shared" si="26"/>
        <v>42151.069606481484</v>
      </c>
      <c r="T406" s="16">
        <f t="shared" si="27"/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2" t="s">
        <v>8315</v>
      </c>
      <c r="R407" t="s">
        <v>8331</v>
      </c>
      <c r="S407" s="16">
        <f t="shared" si="26"/>
        <v>41944.527627314819</v>
      </c>
      <c r="T407" s="16">
        <f t="shared" si="27"/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2" t="s">
        <v>8315</v>
      </c>
      <c r="R408" t="s">
        <v>8331</v>
      </c>
      <c r="S408" s="16">
        <f t="shared" si="26"/>
        <v>42593.865405092598</v>
      </c>
      <c r="T408" s="16">
        <f t="shared" si="27"/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2" t="s">
        <v>8315</v>
      </c>
      <c r="R409" t="s">
        <v>8331</v>
      </c>
      <c r="S409" s="16">
        <f t="shared" si="26"/>
        <v>42503.740868055553</v>
      </c>
      <c r="T409" s="16">
        <f t="shared" si="27"/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2" t="s">
        <v>8315</v>
      </c>
      <c r="R410" t="s">
        <v>8331</v>
      </c>
      <c r="S410" s="16">
        <f t="shared" si="26"/>
        <v>41927.848900462966</v>
      </c>
      <c r="T410" s="16">
        <f t="shared" si="27"/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2" t="s">
        <v>8315</v>
      </c>
      <c r="R411" t="s">
        <v>8331</v>
      </c>
      <c r="S411" s="16">
        <f t="shared" si="26"/>
        <v>42375.114988425921</v>
      </c>
      <c r="T411" s="16">
        <f t="shared" si="27"/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2" t="s">
        <v>8315</v>
      </c>
      <c r="R412" t="s">
        <v>8331</v>
      </c>
      <c r="S412" s="16">
        <f t="shared" si="26"/>
        <v>42553.926527777774</v>
      </c>
      <c r="T412" s="16">
        <f t="shared" si="27"/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2" t="s">
        <v>8315</v>
      </c>
      <c r="R413" t="s">
        <v>8331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F1:F413">
    <cfRule type="containsText" dxfId="19" priority="3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live">
      <formula>NOT(ISERROR(SEARCH("live",F1)))</formula>
    </cfRule>
  </conditionalFormatting>
  <conditionalFormatting sqref="O2:O413 O1:P1 S1">
    <cfRule type="colorScale" priority="2">
      <colorScale>
        <cfvo type="min"/>
        <cfvo type="percentile" val="90"/>
        <color rgb="FFFF3B53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3B53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F1CC-111D-BE4F-931A-D358F64176F6}">
  <dimension ref="A1:T251"/>
  <sheetViews>
    <sheetView workbookViewId="0">
      <selection activeCell="G15" sqref="G15"/>
    </sheetView>
  </sheetViews>
  <sheetFormatPr baseColWidth="10" defaultRowHeight="15" x14ac:dyDescent="0.2"/>
  <cols>
    <col min="2" max="2" width="38.5" customWidth="1"/>
    <col min="3" max="3" width="40.33203125" customWidth="1"/>
    <col min="4" max="4" width="13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.33203125" customWidth="1"/>
    <col min="17" max="17" width="41.1640625" customWidth="1"/>
    <col min="18" max="18" width="13.5" customWidth="1"/>
    <col min="19" max="19" width="24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0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 2), 0)</f>
        <v>0</v>
      </c>
      <c r="Q2" s="12" t="s">
        <v>8315</v>
      </c>
      <c r="R2" t="s">
        <v>8331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0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2" t="s">
        <v>8315</v>
      </c>
      <c r="R3" t="s">
        <v>8331</v>
      </c>
      <c r="S3" s="16">
        <f t="shared" si="2"/>
        <v>42103.016585648147</v>
      </c>
      <c r="T3" s="16">
        <f t="shared" si="3"/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0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2" t="s">
        <v>8315</v>
      </c>
      <c r="R4" t="s">
        <v>8331</v>
      </c>
      <c r="S4" s="16">
        <f t="shared" si="2"/>
        <v>42108.692060185189</v>
      </c>
      <c r="T4" s="16">
        <f t="shared" si="3"/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0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2" t="s">
        <v>8315</v>
      </c>
      <c r="R5" t="s">
        <v>8331</v>
      </c>
      <c r="S5" s="16">
        <f t="shared" si="2"/>
        <v>42453.806307870371</v>
      </c>
      <c r="T5" s="16">
        <f t="shared" si="3"/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0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2" t="s">
        <v>8315</v>
      </c>
      <c r="R6" t="s">
        <v>8331</v>
      </c>
      <c r="S6" s="16">
        <f t="shared" si="2"/>
        <v>42123.648831018523</v>
      </c>
      <c r="T6" s="16">
        <f t="shared" si="3"/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0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2" t="s">
        <v>8315</v>
      </c>
      <c r="R7" t="s">
        <v>8331</v>
      </c>
      <c r="S7" s="16">
        <f t="shared" si="2"/>
        <v>41858.007071759261</v>
      </c>
      <c r="T7" s="16">
        <f t="shared" si="3"/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0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2" t="s">
        <v>8315</v>
      </c>
      <c r="R8" t="s">
        <v>8331</v>
      </c>
      <c r="S8" s="16">
        <f t="shared" si="2"/>
        <v>41781.045173611114</v>
      </c>
      <c r="T8" s="16">
        <f t="shared" si="3"/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0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2" t="s">
        <v>8315</v>
      </c>
      <c r="R9" t="s">
        <v>8331</v>
      </c>
      <c r="S9" s="16">
        <f t="shared" si="2"/>
        <v>42370.007766203707</v>
      </c>
      <c r="T9" s="16">
        <f t="shared" si="3"/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2" t="s">
        <v>8315</v>
      </c>
      <c r="R10" t="s">
        <v>8331</v>
      </c>
      <c r="S10" s="16">
        <f t="shared" si="2"/>
        <v>42165.037581018521</v>
      </c>
      <c r="T10" s="16">
        <f t="shared" si="3"/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0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2" t="s">
        <v>8315</v>
      </c>
      <c r="R11" t="s">
        <v>8331</v>
      </c>
      <c r="S11" s="16">
        <f t="shared" si="2"/>
        <v>42480.800648148142</v>
      </c>
      <c r="T11" s="16">
        <f t="shared" si="3"/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0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2" t="s">
        <v>8315</v>
      </c>
      <c r="R12" t="s">
        <v>8331</v>
      </c>
      <c r="S12" s="16">
        <f t="shared" si="2"/>
        <v>41784.789687500001</v>
      </c>
      <c r="T12" s="16">
        <f t="shared" si="3"/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0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2" t="s">
        <v>8315</v>
      </c>
      <c r="R13" t="s">
        <v>8331</v>
      </c>
      <c r="S13" s="16">
        <f t="shared" si="2"/>
        <v>41831.675034722226</v>
      </c>
      <c r="T13" s="16">
        <f t="shared" si="3"/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0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2" t="s">
        <v>8315</v>
      </c>
      <c r="R14" t="s">
        <v>8331</v>
      </c>
      <c r="S14" s="16">
        <f t="shared" si="2"/>
        <v>41950.114108796297</v>
      </c>
      <c r="T14" s="16">
        <f t="shared" si="3"/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0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2" t="s">
        <v>8315</v>
      </c>
      <c r="R15" t="s">
        <v>8331</v>
      </c>
      <c r="S15" s="16">
        <f t="shared" si="2"/>
        <v>42627.955104166671</v>
      </c>
      <c r="T15" s="16">
        <f t="shared" si="3"/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0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2" t="s">
        <v>8315</v>
      </c>
      <c r="R16" t="s">
        <v>8331</v>
      </c>
      <c r="S16" s="16">
        <f t="shared" si="2"/>
        <v>42531.195277777777</v>
      </c>
      <c r="T16" s="16">
        <f t="shared" si="3"/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0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2" t="s">
        <v>8315</v>
      </c>
      <c r="R17" t="s">
        <v>8331</v>
      </c>
      <c r="S17" s="16">
        <f t="shared" si="2"/>
        <v>42618.827013888891</v>
      </c>
      <c r="T17" s="16">
        <f t="shared" si="3"/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0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2" t="s">
        <v>8315</v>
      </c>
      <c r="R18" t="s">
        <v>8331</v>
      </c>
      <c r="S18" s="16">
        <f t="shared" si="2"/>
        <v>42540.593530092592</v>
      </c>
      <c r="T18" s="16">
        <f t="shared" si="3"/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0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2" t="s">
        <v>8315</v>
      </c>
      <c r="R19" t="s">
        <v>8331</v>
      </c>
      <c r="S19" s="16">
        <f t="shared" si="2"/>
        <v>41746.189409722225</v>
      </c>
      <c r="T19" s="16">
        <f t="shared" si="3"/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2" t="s">
        <v>8315</v>
      </c>
      <c r="R20" t="s">
        <v>8331</v>
      </c>
      <c r="S20" s="16">
        <f t="shared" si="2"/>
        <v>41974.738576388889</v>
      </c>
      <c r="T20" s="16">
        <f t="shared" si="3"/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0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2" t="s">
        <v>8315</v>
      </c>
      <c r="R21" t="s">
        <v>8331</v>
      </c>
      <c r="S21" s="16">
        <f t="shared" si="2"/>
        <v>42115.11618055556</v>
      </c>
      <c r="T21" s="16">
        <f t="shared" si="3"/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0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2" t="s">
        <v>8315</v>
      </c>
      <c r="R22" t="s">
        <v>8331</v>
      </c>
      <c r="S22" s="16">
        <f t="shared" si="2"/>
        <v>42002.817488425921</v>
      </c>
      <c r="T22" s="16">
        <f t="shared" si="3"/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0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2" t="s">
        <v>8315</v>
      </c>
      <c r="R23" t="s">
        <v>8331</v>
      </c>
      <c r="S23" s="16">
        <f t="shared" si="2"/>
        <v>42722.84474537037</v>
      </c>
      <c r="T23" s="16">
        <f t="shared" si="3"/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0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2" t="s">
        <v>8315</v>
      </c>
      <c r="R24" t="s">
        <v>8331</v>
      </c>
      <c r="S24" s="16">
        <f t="shared" si="2"/>
        <v>42465.128391203703</v>
      </c>
      <c r="T24" s="16">
        <f t="shared" si="3"/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0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2" t="s">
        <v>8315</v>
      </c>
      <c r="R25" t="s">
        <v>8331</v>
      </c>
      <c r="S25" s="16">
        <f t="shared" si="2"/>
        <v>42171.743969907402</v>
      </c>
      <c r="T25" s="16">
        <f t="shared" si="3"/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0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2" t="s">
        <v>8315</v>
      </c>
      <c r="R26" t="s">
        <v>8331</v>
      </c>
      <c r="S26" s="16">
        <f t="shared" si="2"/>
        <v>42672.955138888887</v>
      </c>
      <c r="T26" s="16">
        <f t="shared" si="3"/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0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2" t="s">
        <v>8315</v>
      </c>
      <c r="R27" t="s">
        <v>8331</v>
      </c>
      <c r="S27" s="16">
        <f t="shared" si="2"/>
        <v>42359.725243055553</v>
      </c>
      <c r="T27" s="16">
        <f t="shared" si="3"/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0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2" t="s">
        <v>8315</v>
      </c>
      <c r="R28" t="s">
        <v>8331</v>
      </c>
      <c r="S28" s="16">
        <f t="shared" si="2"/>
        <v>42192.905694444446</v>
      </c>
      <c r="T28" s="16">
        <f t="shared" si="3"/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0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2" t="s">
        <v>8315</v>
      </c>
      <c r="R29" t="s">
        <v>8331</v>
      </c>
      <c r="S29" s="16">
        <f t="shared" si="2"/>
        <v>41916.597638888888</v>
      </c>
      <c r="T29" s="16">
        <f t="shared" si="3"/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2" t="s">
        <v>8315</v>
      </c>
      <c r="R30" t="s">
        <v>8331</v>
      </c>
      <c r="S30" s="16">
        <f t="shared" si="2"/>
        <v>42461.596273148149</v>
      </c>
      <c r="T30" s="16">
        <f t="shared" si="3"/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0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2" t="s">
        <v>8315</v>
      </c>
      <c r="R31" t="s">
        <v>8331</v>
      </c>
      <c r="S31" s="16">
        <f t="shared" si="2"/>
        <v>42370.90320601852</v>
      </c>
      <c r="T31" s="16">
        <f t="shared" si="3"/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0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2" t="s">
        <v>8315</v>
      </c>
      <c r="R32" t="s">
        <v>8331</v>
      </c>
      <c r="S32" s="16">
        <f t="shared" si="2"/>
        <v>41948.727256944447</v>
      </c>
      <c r="T32" s="16">
        <f t="shared" si="3"/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0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2" t="s">
        <v>8315</v>
      </c>
      <c r="R33" t="s">
        <v>8331</v>
      </c>
      <c r="S33" s="16">
        <f t="shared" si="2"/>
        <v>42047.07640046296</v>
      </c>
      <c r="T33" s="16">
        <f t="shared" si="3"/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0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2" t="s">
        <v>8315</v>
      </c>
      <c r="R34" t="s">
        <v>8331</v>
      </c>
      <c r="S34" s="16">
        <f t="shared" si="2"/>
        <v>42261.632916666669</v>
      </c>
      <c r="T34" s="16">
        <f t="shared" si="3"/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0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2" t="s">
        <v>8315</v>
      </c>
      <c r="R35" t="s">
        <v>8331</v>
      </c>
      <c r="S35" s="16">
        <f t="shared" si="2"/>
        <v>41985.427361111113</v>
      </c>
      <c r="T35" s="16">
        <f t="shared" si="3"/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0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2" t="s">
        <v>8315</v>
      </c>
      <c r="R36" t="s">
        <v>8331</v>
      </c>
      <c r="S36" s="16">
        <f t="shared" si="2"/>
        <v>41922.535185185188</v>
      </c>
      <c r="T36" s="16">
        <f t="shared" si="3"/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0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2" t="s">
        <v>8315</v>
      </c>
      <c r="R37" t="s">
        <v>8331</v>
      </c>
      <c r="S37" s="16">
        <f t="shared" si="2"/>
        <v>41850.863252314812</v>
      </c>
      <c r="T37" s="16">
        <f t="shared" si="3"/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0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2" t="s">
        <v>8315</v>
      </c>
      <c r="R38" t="s">
        <v>8331</v>
      </c>
      <c r="S38" s="16">
        <f t="shared" si="2"/>
        <v>41831.742962962962</v>
      </c>
      <c r="T38" s="16">
        <f t="shared" si="3"/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0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2" t="s">
        <v>8315</v>
      </c>
      <c r="R39" t="s">
        <v>8331</v>
      </c>
      <c r="S39" s="16">
        <f t="shared" si="2"/>
        <v>42415.883425925931</v>
      </c>
      <c r="T39" s="16">
        <f t="shared" si="3"/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2" t="s">
        <v>8315</v>
      </c>
      <c r="R40" t="s">
        <v>8331</v>
      </c>
      <c r="S40" s="16">
        <f t="shared" si="2"/>
        <v>41869.714166666665</v>
      </c>
      <c r="T40" s="16">
        <f t="shared" si="3"/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0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2" t="s">
        <v>8315</v>
      </c>
      <c r="R41" t="s">
        <v>8331</v>
      </c>
      <c r="S41" s="16">
        <f t="shared" si="2"/>
        <v>41953.773090277777</v>
      </c>
      <c r="T41" s="16">
        <f t="shared" si="3"/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0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2" t="s">
        <v>8315</v>
      </c>
      <c r="R42" t="s">
        <v>8331</v>
      </c>
      <c r="S42" s="16">
        <f t="shared" si="2"/>
        <v>42037.986284722225</v>
      </c>
      <c r="T42" s="16">
        <f t="shared" si="3"/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0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2" t="s">
        <v>8315</v>
      </c>
      <c r="R43" t="s">
        <v>8331</v>
      </c>
      <c r="S43" s="16">
        <f t="shared" si="2"/>
        <v>41811.555462962962</v>
      </c>
      <c r="T43" s="16">
        <f t="shared" si="3"/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0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2" t="s">
        <v>8315</v>
      </c>
      <c r="R44" t="s">
        <v>8331</v>
      </c>
      <c r="S44" s="16">
        <f t="shared" si="2"/>
        <v>42701.908807870372</v>
      </c>
      <c r="T44" s="16">
        <f t="shared" si="3"/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0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2" t="s">
        <v>8315</v>
      </c>
      <c r="R45" t="s">
        <v>8331</v>
      </c>
      <c r="S45" s="16">
        <f t="shared" si="2"/>
        <v>42258.646504629629</v>
      </c>
      <c r="T45" s="16">
        <f t="shared" si="3"/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0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2" t="s">
        <v>8315</v>
      </c>
      <c r="R46" t="s">
        <v>8331</v>
      </c>
      <c r="S46" s="16">
        <f t="shared" si="2"/>
        <v>42278.664965277778</v>
      </c>
      <c r="T46" s="16">
        <f t="shared" si="3"/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0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2" t="s">
        <v>8315</v>
      </c>
      <c r="R47" t="s">
        <v>8331</v>
      </c>
      <c r="S47" s="16">
        <f t="shared" si="2"/>
        <v>42515.078217592592</v>
      </c>
      <c r="T47" s="16">
        <f t="shared" si="3"/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0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2" t="s">
        <v>8315</v>
      </c>
      <c r="R48" t="s">
        <v>8331</v>
      </c>
      <c r="S48" s="16">
        <f t="shared" si="2"/>
        <v>41830.234166666669</v>
      </c>
      <c r="T48" s="16">
        <f t="shared" si="3"/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0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2" t="s">
        <v>8315</v>
      </c>
      <c r="R49" t="s">
        <v>8331</v>
      </c>
      <c r="S49" s="16">
        <f t="shared" si="2"/>
        <v>41982.904386574075</v>
      </c>
      <c r="T49" s="16">
        <f t="shared" si="3"/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2" t="s">
        <v>8315</v>
      </c>
      <c r="R50" t="s">
        <v>8331</v>
      </c>
      <c r="S50" s="16">
        <f t="shared" si="2"/>
        <v>42210.439768518518</v>
      </c>
      <c r="T50" s="16">
        <f t="shared" si="3"/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0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2" t="s">
        <v>8315</v>
      </c>
      <c r="R51" t="s">
        <v>8331</v>
      </c>
      <c r="S51" s="16">
        <f t="shared" si="2"/>
        <v>42196.166874999995</v>
      </c>
      <c r="T51" s="16">
        <f t="shared" si="3"/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0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2" t="s">
        <v>8315</v>
      </c>
      <c r="R52" t="s">
        <v>8331</v>
      </c>
      <c r="S52" s="16">
        <f t="shared" si="2"/>
        <v>42606.056863425925</v>
      </c>
      <c r="T52" s="16">
        <f t="shared" si="3"/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0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2" t="s">
        <v>8315</v>
      </c>
      <c r="R53" t="s">
        <v>8331</v>
      </c>
      <c r="S53" s="16">
        <f t="shared" si="2"/>
        <v>42199.648912037039</v>
      </c>
      <c r="T53" s="16">
        <f t="shared" si="3"/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0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2" t="s">
        <v>8315</v>
      </c>
      <c r="R54" t="s">
        <v>8331</v>
      </c>
      <c r="S54" s="16">
        <f t="shared" si="2"/>
        <v>42444.877743055549</v>
      </c>
      <c r="T54" s="16">
        <f t="shared" si="3"/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0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2" t="s">
        <v>8315</v>
      </c>
      <c r="R55" t="s">
        <v>8331</v>
      </c>
      <c r="S55" s="16">
        <f t="shared" si="2"/>
        <v>42499.731701388882</v>
      </c>
      <c r="T55" s="16">
        <f t="shared" si="3"/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0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2" t="s">
        <v>8315</v>
      </c>
      <c r="R56" t="s">
        <v>8331</v>
      </c>
      <c r="S56" s="16">
        <f t="shared" si="2"/>
        <v>41929.266215277778</v>
      </c>
      <c r="T56" s="16">
        <f t="shared" si="3"/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0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2" t="s">
        <v>8315</v>
      </c>
      <c r="R57" t="s">
        <v>8331</v>
      </c>
      <c r="S57" s="16">
        <f t="shared" si="2"/>
        <v>42142.768819444449</v>
      </c>
      <c r="T57" s="16">
        <f t="shared" si="3"/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0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2" t="s">
        <v>8315</v>
      </c>
      <c r="R58" t="s">
        <v>8331</v>
      </c>
      <c r="S58" s="16">
        <f t="shared" si="2"/>
        <v>42354.131643518514</v>
      </c>
      <c r="T58" s="16">
        <f t="shared" si="3"/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0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2" t="s">
        <v>8315</v>
      </c>
      <c r="R59" t="s">
        <v>8331</v>
      </c>
      <c r="S59" s="16">
        <f t="shared" si="2"/>
        <v>41828.922905092593</v>
      </c>
      <c r="T59" s="16">
        <f t="shared" si="3"/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2" t="s">
        <v>8315</v>
      </c>
      <c r="R60" t="s">
        <v>8331</v>
      </c>
      <c r="S60" s="16">
        <f t="shared" si="2"/>
        <v>42245.234340277777</v>
      </c>
      <c r="T60" s="16">
        <f t="shared" si="3"/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0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2" t="s">
        <v>8315</v>
      </c>
      <c r="R61" t="s">
        <v>8331</v>
      </c>
      <c r="S61" s="16">
        <f t="shared" si="2"/>
        <v>42278.629710648151</v>
      </c>
      <c r="T61" s="16">
        <f t="shared" si="3"/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0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2" t="s">
        <v>8315</v>
      </c>
      <c r="R62" t="s">
        <v>8331</v>
      </c>
      <c r="S62" s="16">
        <f t="shared" si="2"/>
        <v>41826.61954861111</v>
      </c>
      <c r="T62" s="16">
        <f t="shared" si="3"/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0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2" t="s">
        <v>8315</v>
      </c>
      <c r="R63" t="s">
        <v>8331</v>
      </c>
      <c r="S63" s="16">
        <f t="shared" si="2"/>
        <v>42205.171018518522</v>
      </c>
      <c r="T63" s="16">
        <f t="shared" si="3"/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0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2" t="s">
        <v>8315</v>
      </c>
      <c r="R64" t="s">
        <v>8331</v>
      </c>
      <c r="S64" s="16">
        <f t="shared" si="2"/>
        <v>42041.205000000002</v>
      </c>
      <c r="T64" s="16">
        <f t="shared" si="3"/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0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2" t="s">
        <v>8315</v>
      </c>
      <c r="R65" t="s">
        <v>8331</v>
      </c>
      <c r="S65" s="16">
        <f t="shared" si="2"/>
        <v>42203.677766203706</v>
      </c>
      <c r="T65" s="16">
        <f t="shared" si="3"/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0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 2), 0)</f>
        <v>51.67</v>
      </c>
      <c r="Q66" s="12" t="s">
        <v>8315</v>
      </c>
      <c r="R66" t="s">
        <v>8331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0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2" t="s">
        <v>8315</v>
      </c>
      <c r="R67" t="s">
        <v>8331</v>
      </c>
      <c r="S67" s="16">
        <f t="shared" si="6"/>
        <v>42103.024398148147</v>
      </c>
      <c r="T67" s="16">
        <f t="shared" si="7"/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0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2" t="s">
        <v>8315</v>
      </c>
      <c r="R68" t="s">
        <v>8331</v>
      </c>
      <c r="S68" s="16">
        <f t="shared" si="6"/>
        <v>42089.901574074072</v>
      </c>
      <c r="T68" s="16">
        <f t="shared" si="7"/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0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2" t="s">
        <v>8315</v>
      </c>
      <c r="R69" t="s">
        <v>8331</v>
      </c>
      <c r="S69" s="16">
        <f t="shared" si="6"/>
        <v>42297.691006944442</v>
      </c>
      <c r="T69" s="16">
        <f t="shared" si="7"/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2" t="s">
        <v>8315</v>
      </c>
      <c r="R70" t="s">
        <v>8331</v>
      </c>
      <c r="S70" s="16">
        <f t="shared" si="6"/>
        <v>41833.089756944442</v>
      </c>
      <c r="T70" s="16">
        <f t="shared" si="7"/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0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2" t="s">
        <v>8315</v>
      </c>
      <c r="R71" t="s">
        <v>8331</v>
      </c>
      <c r="S71" s="16">
        <f t="shared" si="6"/>
        <v>42325.920717592591</v>
      </c>
      <c r="T71" s="16">
        <f t="shared" si="7"/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0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2" t="s">
        <v>8315</v>
      </c>
      <c r="R72" t="s">
        <v>8331</v>
      </c>
      <c r="S72" s="16">
        <f t="shared" si="6"/>
        <v>41858.214629629627</v>
      </c>
      <c r="T72" s="16">
        <f t="shared" si="7"/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0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2" t="s">
        <v>8315</v>
      </c>
      <c r="R73" t="s">
        <v>8331</v>
      </c>
      <c r="S73" s="16">
        <f t="shared" si="6"/>
        <v>41793.710231481484</v>
      </c>
      <c r="T73" s="16">
        <f t="shared" si="7"/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0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2" t="s">
        <v>8315</v>
      </c>
      <c r="R74" t="s">
        <v>8331</v>
      </c>
      <c r="S74" s="16">
        <f t="shared" si="6"/>
        <v>41793.814259259263</v>
      </c>
      <c r="T74" s="16">
        <f t="shared" si="7"/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0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2" t="s">
        <v>8315</v>
      </c>
      <c r="R75" t="s">
        <v>8331</v>
      </c>
      <c r="S75" s="16">
        <f t="shared" si="6"/>
        <v>41831.697939814818</v>
      </c>
      <c r="T75" s="16">
        <f t="shared" si="7"/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0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2" t="s">
        <v>8315</v>
      </c>
      <c r="R76" t="s">
        <v>8331</v>
      </c>
      <c r="S76" s="16">
        <f t="shared" si="6"/>
        <v>42621.389340277776</v>
      </c>
      <c r="T76" s="16">
        <f t="shared" si="7"/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0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2" t="s">
        <v>8315</v>
      </c>
      <c r="R77" t="s">
        <v>8331</v>
      </c>
      <c r="S77" s="16">
        <f t="shared" si="6"/>
        <v>41780.785729166666</v>
      </c>
      <c r="T77" s="16">
        <f t="shared" si="7"/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0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2" t="s">
        <v>8315</v>
      </c>
      <c r="R78" t="s">
        <v>8331</v>
      </c>
      <c r="S78" s="16">
        <f t="shared" si="6"/>
        <v>41766.072500000002</v>
      </c>
      <c r="T78" s="16">
        <f t="shared" si="7"/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0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2" t="s">
        <v>8315</v>
      </c>
      <c r="R79" t="s">
        <v>8331</v>
      </c>
      <c r="S79" s="16">
        <f t="shared" si="6"/>
        <v>41766.617291666669</v>
      </c>
      <c r="T79" s="16">
        <f t="shared" si="7"/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2" t="s">
        <v>8315</v>
      </c>
      <c r="R80" t="s">
        <v>8331</v>
      </c>
      <c r="S80" s="16">
        <f t="shared" si="6"/>
        <v>42248.627013888887</v>
      </c>
      <c r="T80" s="16">
        <f t="shared" si="7"/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0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2" t="s">
        <v>8315</v>
      </c>
      <c r="R81" t="s">
        <v>8331</v>
      </c>
      <c r="S81" s="16">
        <f t="shared" si="6"/>
        <v>41885.221550925926</v>
      </c>
      <c r="T81" s="16">
        <f t="shared" si="7"/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0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2" t="s">
        <v>8315</v>
      </c>
      <c r="R82" t="s">
        <v>8331</v>
      </c>
      <c r="S82" s="16">
        <f t="shared" si="6"/>
        <v>42159.224432870367</v>
      </c>
      <c r="T82" s="16">
        <f t="shared" si="7"/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0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2" t="s">
        <v>8315</v>
      </c>
      <c r="R83" t="s">
        <v>8331</v>
      </c>
      <c r="S83" s="16">
        <f t="shared" si="6"/>
        <v>42265.817002314812</v>
      </c>
      <c r="T83" s="16">
        <f t="shared" si="7"/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0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2" t="s">
        <v>8315</v>
      </c>
      <c r="R84" t="s">
        <v>8331</v>
      </c>
      <c r="S84" s="16">
        <f t="shared" si="6"/>
        <v>41975.124340277776</v>
      </c>
      <c r="T84" s="16">
        <f t="shared" si="7"/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0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2" t="s">
        <v>8315</v>
      </c>
      <c r="R85" t="s">
        <v>8331</v>
      </c>
      <c r="S85" s="16">
        <f t="shared" si="6"/>
        <v>42065.190694444449</v>
      </c>
      <c r="T85" s="16">
        <f t="shared" si="7"/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0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2" t="s">
        <v>8315</v>
      </c>
      <c r="R86" t="s">
        <v>8331</v>
      </c>
      <c r="S86" s="16">
        <f t="shared" si="6"/>
        <v>41848.84002314815</v>
      </c>
      <c r="T86" s="16">
        <f t="shared" si="7"/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0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2" t="s">
        <v>8315</v>
      </c>
      <c r="R87" t="s">
        <v>8331</v>
      </c>
      <c r="S87" s="16">
        <f t="shared" si="6"/>
        <v>42103.884930555556</v>
      </c>
      <c r="T87" s="16">
        <f t="shared" si="7"/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0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2" t="s">
        <v>8315</v>
      </c>
      <c r="R88" t="s">
        <v>8331</v>
      </c>
      <c r="S88" s="16">
        <f t="shared" si="6"/>
        <v>42059.970729166671</v>
      </c>
      <c r="T88" s="16">
        <f t="shared" si="7"/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0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2" t="s">
        <v>8315</v>
      </c>
      <c r="R89" t="s">
        <v>8331</v>
      </c>
      <c r="S89" s="16">
        <f t="shared" si="6"/>
        <v>42041.743090277778</v>
      </c>
      <c r="T89" s="16">
        <f t="shared" si="7"/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2" t="s">
        <v>8315</v>
      </c>
      <c r="R90" t="s">
        <v>8331</v>
      </c>
      <c r="S90" s="16">
        <f t="shared" si="6"/>
        <v>41829.73715277778</v>
      </c>
      <c r="T90" s="16">
        <f t="shared" si="7"/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0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2" t="s">
        <v>8315</v>
      </c>
      <c r="R91" t="s">
        <v>8331</v>
      </c>
      <c r="S91" s="16">
        <f t="shared" si="6"/>
        <v>41789.893599537041</v>
      </c>
      <c r="T91" s="16">
        <f t="shared" si="7"/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0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2" t="s">
        <v>8315</v>
      </c>
      <c r="R92" t="s">
        <v>8331</v>
      </c>
      <c r="S92" s="16">
        <f t="shared" si="6"/>
        <v>41833.660995370366</v>
      </c>
      <c r="T92" s="16">
        <f t="shared" si="7"/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0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2" t="s">
        <v>8315</v>
      </c>
      <c r="R93" t="s">
        <v>8331</v>
      </c>
      <c r="S93" s="16">
        <f t="shared" si="6"/>
        <v>41914.590011574073</v>
      </c>
      <c r="T93" s="16">
        <f t="shared" si="7"/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0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2" t="s">
        <v>8315</v>
      </c>
      <c r="R94" t="s">
        <v>8331</v>
      </c>
      <c r="S94" s="16">
        <f t="shared" si="6"/>
        <v>42611.261064814811</v>
      </c>
      <c r="T94" s="16">
        <f t="shared" si="7"/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0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2" t="s">
        <v>8315</v>
      </c>
      <c r="R95" t="s">
        <v>8331</v>
      </c>
      <c r="S95" s="16">
        <f t="shared" si="6"/>
        <v>42253.633159722223</v>
      </c>
      <c r="T95" s="16">
        <f t="shared" si="7"/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0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2" t="s">
        <v>8315</v>
      </c>
      <c r="R96" t="s">
        <v>8331</v>
      </c>
      <c r="S96" s="16">
        <f t="shared" si="6"/>
        <v>42295.891828703709</v>
      </c>
      <c r="T96" s="16">
        <f t="shared" si="7"/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0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2" t="s">
        <v>8315</v>
      </c>
      <c r="R97" t="s">
        <v>8331</v>
      </c>
      <c r="S97" s="16">
        <f t="shared" si="6"/>
        <v>42402.947002314817</v>
      </c>
      <c r="T97" s="16">
        <f t="shared" si="7"/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0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2" t="s">
        <v>8315</v>
      </c>
      <c r="R98" t="s">
        <v>8331</v>
      </c>
      <c r="S98" s="16">
        <f t="shared" si="6"/>
        <v>42509.814108796301</v>
      </c>
      <c r="T98" s="16">
        <f t="shared" si="7"/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0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2" t="s">
        <v>8315</v>
      </c>
      <c r="R99" t="s">
        <v>8331</v>
      </c>
      <c r="S99" s="16">
        <f t="shared" si="6"/>
        <v>41977.004976851851</v>
      </c>
      <c r="T99" s="16">
        <f t="shared" si="7"/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2" t="s">
        <v>8315</v>
      </c>
      <c r="R100" t="s">
        <v>8331</v>
      </c>
      <c r="S100" s="16">
        <f t="shared" si="6"/>
        <v>42171.758611111116</v>
      </c>
      <c r="T100" s="16">
        <f t="shared" si="7"/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0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2" t="s">
        <v>8315</v>
      </c>
      <c r="R101" t="s">
        <v>8331</v>
      </c>
      <c r="S101" s="16">
        <f t="shared" si="6"/>
        <v>42056.1324537037</v>
      </c>
      <c r="T101" s="16">
        <f t="shared" si="7"/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0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2" t="s">
        <v>8315</v>
      </c>
      <c r="R102" t="s">
        <v>8331</v>
      </c>
      <c r="S102" s="16">
        <f t="shared" si="6"/>
        <v>41867.652280092596</v>
      </c>
      <c r="T102" s="16">
        <f t="shared" si="7"/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0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2" t="s">
        <v>8315</v>
      </c>
      <c r="R103" t="s">
        <v>8331</v>
      </c>
      <c r="S103" s="16">
        <f t="shared" si="6"/>
        <v>41779.657870370371</v>
      </c>
      <c r="T103" s="16">
        <f t="shared" si="7"/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0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2" t="s">
        <v>8315</v>
      </c>
      <c r="R104" t="s">
        <v>8331</v>
      </c>
      <c r="S104" s="16">
        <f t="shared" si="6"/>
        <v>42679.958472222221</v>
      </c>
      <c r="T104" s="16">
        <f t="shared" si="7"/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0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2" t="s">
        <v>8315</v>
      </c>
      <c r="R105" t="s">
        <v>8331</v>
      </c>
      <c r="S105" s="16">
        <f t="shared" si="6"/>
        <v>42032.250208333338</v>
      </c>
      <c r="T105" s="16">
        <f t="shared" si="7"/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0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2" t="s">
        <v>8315</v>
      </c>
      <c r="R106" t="s">
        <v>8331</v>
      </c>
      <c r="S106" s="16">
        <f t="shared" si="6"/>
        <v>41793.191875000004</v>
      </c>
      <c r="T106" s="16">
        <f t="shared" si="7"/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0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2" t="s">
        <v>8315</v>
      </c>
      <c r="R107" t="s">
        <v>8331</v>
      </c>
      <c r="S107" s="16">
        <f t="shared" si="6"/>
        <v>41843.775011574071</v>
      </c>
      <c r="T107" s="16">
        <f t="shared" si="7"/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0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2" t="s">
        <v>8315</v>
      </c>
      <c r="R108" t="s">
        <v>8331</v>
      </c>
      <c r="S108" s="16">
        <f t="shared" si="6"/>
        <v>42136.092488425929</v>
      </c>
      <c r="T108" s="16">
        <f t="shared" si="7"/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0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2" t="s">
        <v>8315</v>
      </c>
      <c r="R109" t="s">
        <v>8331</v>
      </c>
      <c r="S109" s="16">
        <f t="shared" si="6"/>
        <v>42317.826377314821</v>
      </c>
      <c r="T109" s="16">
        <f t="shared" si="7"/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2" t="s">
        <v>8315</v>
      </c>
      <c r="R110" t="s">
        <v>8331</v>
      </c>
      <c r="S110" s="16">
        <f t="shared" si="6"/>
        <v>42186.01116898148</v>
      </c>
      <c r="T110" s="16">
        <f t="shared" si="7"/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0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2" t="s">
        <v>8315</v>
      </c>
      <c r="R111" t="s">
        <v>8331</v>
      </c>
      <c r="S111" s="16">
        <f t="shared" si="6"/>
        <v>42095.229166666672</v>
      </c>
      <c r="T111" s="16">
        <f t="shared" si="7"/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0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2" t="s">
        <v>8315</v>
      </c>
      <c r="R112" t="s">
        <v>8331</v>
      </c>
      <c r="S112" s="16">
        <f t="shared" si="6"/>
        <v>41906.819513888891</v>
      </c>
      <c r="T112" s="16">
        <f t="shared" si="7"/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0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2" t="s">
        <v>8315</v>
      </c>
      <c r="R113" t="s">
        <v>8331</v>
      </c>
      <c r="S113" s="16">
        <f t="shared" si="6"/>
        <v>41834.135370370372</v>
      </c>
      <c r="T113" s="16">
        <f t="shared" si="7"/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0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2" t="s">
        <v>8315</v>
      </c>
      <c r="R114" t="s">
        <v>8331</v>
      </c>
      <c r="S114" s="16">
        <f t="shared" si="6"/>
        <v>41863.359282407408</v>
      </c>
      <c r="T114" s="16">
        <f t="shared" si="7"/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0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2" t="s">
        <v>8315</v>
      </c>
      <c r="R115" t="s">
        <v>8331</v>
      </c>
      <c r="S115" s="16">
        <f t="shared" si="6"/>
        <v>42224.756909722222</v>
      </c>
      <c r="T115" s="16">
        <f t="shared" si="7"/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0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2" t="s">
        <v>8315</v>
      </c>
      <c r="R116" t="s">
        <v>8331</v>
      </c>
      <c r="S116" s="16">
        <f t="shared" si="6"/>
        <v>41939.8122337963</v>
      </c>
      <c r="T116" s="16">
        <f t="shared" si="7"/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0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2" t="s">
        <v>8315</v>
      </c>
      <c r="R117" t="s">
        <v>8331</v>
      </c>
      <c r="S117" s="16">
        <f t="shared" si="6"/>
        <v>42059.270023148143</v>
      </c>
      <c r="T117" s="16">
        <f t="shared" si="7"/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0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2" t="s">
        <v>8315</v>
      </c>
      <c r="R118" t="s">
        <v>8331</v>
      </c>
      <c r="S118" s="16">
        <f t="shared" si="6"/>
        <v>42308.211215277777</v>
      </c>
      <c r="T118" s="16">
        <f t="shared" si="7"/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0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2" t="s">
        <v>8315</v>
      </c>
      <c r="R119" t="s">
        <v>8331</v>
      </c>
      <c r="S119" s="16">
        <f t="shared" si="6"/>
        <v>42020.768634259264</v>
      </c>
      <c r="T119" s="16">
        <f t="shared" si="7"/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2" t="s">
        <v>8315</v>
      </c>
      <c r="R120" t="s">
        <v>8331</v>
      </c>
      <c r="S120" s="16">
        <f t="shared" si="6"/>
        <v>41786.959745370368</v>
      </c>
      <c r="T120" s="16">
        <f t="shared" si="7"/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0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2" t="s">
        <v>8315</v>
      </c>
      <c r="R121" t="s">
        <v>8331</v>
      </c>
      <c r="S121" s="16">
        <f t="shared" si="6"/>
        <v>41820.870821759258</v>
      </c>
      <c r="T121" s="16">
        <f t="shared" si="7"/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0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2" t="s">
        <v>8315</v>
      </c>
      <c r="R122" t="s">
        <v>8331</v>
      </c>
      <c r="S122" s="16">
        <f t="shared" si="6"/>
        <v>42265.683182870373</v>
      </c>
      <c r="T122" s="16">
        <f t="shared" si="7"/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0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2" t="s">
        <v>8315</v>
      </c>
      <c r="R123" t="s">
        <v>8331</v>
      </c>
      <c r="S123" s="16">
        <f t="shared" si="6"/>
        <v>42601.827141203699</v>
      </c>
      <c r="T123" s="16">
        <f t="shared" si="7"/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0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2" t="s">
        <v>8315</v>
      </c>
      <c r="R124" t="s">
        <v>8331</v>
      </c>
      <c r="S124" s="16">
        <f t="shared" si="6"/>
        <v>42228.151701388888</v>
      </c>
      <c r="T124" s="16">
        <f t="shared" si="7"/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0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2" t="s">
        <v>8315</v>
      </c>
      <c r="R125" t="s">
        <v>8331</v>
      </c>
      <c r="S125" s="16">
        <f t="shared" si="6"/>
        <v>42415.168564814812</v>
      </c>
      <c r="T125" s="16">
        <f t="shared" si="7"/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0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2" t="s">
        <v>8315</v>
      </c>
      <c r="R126" t="s">
        <v>8331</v>
      </c>
      <c r="S126" s="16">
        <f t="shared" si="6"/>
        <v>42538.968310185184</v>
      </c>
      <c r="T126" s="16">
        <f t="shared" si="7"/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0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2" t="s">
        <v>8315</v>
      </c>
      <c r="R127" t="s">
        <v>8331</v>
      </c>
      <c r="S127" s="16">
        <f t="shared" si="6"/>
        <v>42233.671747685185</v>
      </c>
      <c r="T127" s="16">
        <f t="shared" si="7"/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0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2" t="s">
        <v>8315</v>
      </c>
      <c r="R128" t="s">
        <v>8331</v>
      </c>
      <c r="S128" s="16">
        <f t="shared" si="6"/>
        <v>42675.262962962966</v>
      </c>
      <c r="T128" s="16">
        <f t="shared" si="7"/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0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2" t="s">
        <v>8315</v>
      </c>
      <c r="R129" t="s">
        <v>8331</v>
      </c>
      <c r="S129" s="16">
        <f t="shared" si="6"/>
        <v>42534.631481481483</v>
      </c>
      <c r="T129" s="16">
        <f t="shared" si="7"/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 2), 0)</f>
        <v>79.400000000000006</v>
      </c>
      <c r="Q130" s="12" t="s">
        <v>8315</v>
      </c>
      <c r="R130" t="s">
        <v>8331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0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2" t="s">
        <v>8315</v>
      </c>
      <c r="R131" t="s">
        <v>8331</v>
      </c>
      <c r="S131" s="16">
        <f t="shared" si="10"/>
        <v>41961.492488425924</v>
      </c>
      <c r="T131" s="16">
        <f t="shared" si="11"/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0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2" t="s">
        <v>8315</v>
      </c>
      <c r="R132" t="s">
        <v>8331</v>
      </c>
      <c r="S132" s="16">
        <f t="shared" si="10"/>
        <v>41940.587233796294</v>
      </c>
      <c r="T132" s="16">
        <f t="shared" si="11"/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0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2" t="s">
        <v>8315</v>
      </c>
      <c r="R133" t="s">
        <v>8331</v>
      </c>
      <c r="S133" s="16">
        <f t="shared" si="10"/>
        <v>42111.904097222221</v>
      </c>
      <c r="T133" s="16">
        <f t="shared" si="11"/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0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2" t="s">
        <v>8315</v>
      </c>
      <c r="R134" t="s">
        <v>8331</v>
      </c>
      <c r="S134" s="16">
        <f t="shared" si="10"/>
        <v>42279.778564814813</v>
      </c>
      <c r="T134" s="16">
        <f t="shared" si="11"/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0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2" t="s">
        <v>8315</v>
      </c>
      <c r="R135" t="s">
        <v>8331</v>
      </c>
      <c r="S135" s="16">
        <f t="shared" si="10"/>
        <v>42213.662905092591</v>
      </c>
      <c r="T135" s="16">
        <f t="shared" si="11"/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0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2" t="s">
        <v>8315</v>
      </c>
      <c r="R136" t="s">
        <v>8331</v>
      </c>
      <c r="S136" s="16">
        <f t="shared" si="10"/>
        <v>42109.801712962959</v>
      </c>
      <c r="T136" s="16">
        <f t="shared" si="11"/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0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2" t="s">
        <v>8315</v>
      </c>
      <c r="R137" t="s">
        <v>8331</v>
      </c>
      <c r="S137" s="16">
        <f t="shared" si="10"/>
        <v>42031.833587962959</v>
      </c>
      <c r="T137" s="16">
        <f t="shared" si="11"/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0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2" t="s">
        <v>8315</v>
      </c>
      <c r="R138" t="s">
        <v>8331</v>
      </c>
      <c r="S138" s="16">
        <f t="shared" si="10"/>
        <v>42615.142870370371</v>
      </c>
      <c r="T138" s="16">
        <f t="shared" si="11"/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0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2" t="s">
        <v>8315</v>
      </c>
      <c r="R139" t="s">
        <v>8331</v>
      </c>
      <c r="S139" s="16">
        <f t="shared" si="10"/>
        <v>42439.702314814815</v>
      </c>
      <c r="T139" s="16">
        <f t="shared" si="11"/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2" t="s">
        <v>8315</v>
      </c>
      <c r="R140" t="s">
        <v>8331</v>
      </c>
      <c r="S140" s="16">
        <f t="shared" si="10"/>
        <v>42243.790393518517</v>
      </c>
      <c r="T140" s="16">
        <f t="shared" si="11"/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0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2" t="s">
        <v>8315</v>
      </c>
      <c r="R141" t="s">
        <v>8331</v>
      </c>
      <c r="S141" s="16">
        <f t="shared" si="10"/>
        <v>42550.048449074078</v>
      </c>
      <c r="T141" s="16">
        <f t="shared" si="11"/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0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2" t="s">
        <v>8315</v>
      </c>
      <c r="R142" t="s">
        <v>8331</v>
      </c>
      <c r="S142" s="16">
        <f t="shared" si="10"/>
        <v>42306.848854166667</v>
      </c>
      <c r="T142" s="16">
        <f t="shared" si="11"/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0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2" t="s">
        <v>8315</v>
      </c>
      <c r="R143" t="s">
        <v>8331</v>
      </c>
      <c r="S143" s="16">
        <f t="shared" si="10"/>
        <v>42457.932025462964</v>
      </c>
      <c r="T143" s="16">
        <f t="shared" si="11"/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0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2" t="s">
        <v>8315</v>
      </c>
      <c r="R144" t="s">
        <v>8331</v>
      </c>
      <c r="S144" s="16">
        <f t="shared" si="10"/>
        <v>42513.976319444439</v>
      </c>
      <c r="T144" s="16">
        <f t="shared" si="11"/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0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2" t="s">
        <v>8315</v>
      </c>
      <c r="R145" t="s">
        <v>8331</v>
      </c>
      <c r="S145" s="16">
        <f t="shared" si="10"/>
        <v>41816.950370370374</v>
      </c>
      <c r="T145" s="16">
        <f t="shared" si="11"/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0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2" t="s">
        <v>8315</v>
      </c>
      <c r="R146" t="s">
        <v>8331</v>
      </c>
      <c r="S146" s="16">
        <f t="shared" si="10"/>
        <v>41880.788842592592</v>
      </c>
      <c r="T146" s="16">
        <f t="shared" si="11"/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0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2" t="s">
        <v>8315</v>
      </c>
      <c r="R147" t="s">
        <v>8331</v>
      </c>
      <c r="S147" s="16">
        <f t="shared" si="10"/>
        <v>42342.845555555556</v>
      </c>
      <c r="T147" s="16">
        <f t="shared" si="11"/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0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2" t="s">
        <v>8315</v>
      </c>
      <c r="R148" t="s">
        <v>8331</v>
      </c>
      <c r="S148" s="16">
        <f t="shared" si="10"/>
        <v>42053.722060185188</v>
      </c>
      <c r="T148" s="16">
        <f t="shared" si="11"/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0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2" t="s">
        <v>8315</v>
      </c>
      <c r="R149" t="s">
        <v>8331</v>
      </c>
      <c r="S149" s="16">
        <f t="shared" si="10"/>
        <v>42414.235879629632</v>
      </c>
      <c r="T149" s="16">
        <f t="shared" si="11"/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2" t="s">
        <v>8315</v>
      </c>
      <c r="R150" t="s">
        <v>8331</v>
      </c>
      <c r="S150" s="16">
        <f t="shared" si="10"/>
        <v>41801.711550925924</v>
      </c>
      <c r="T150" s="16">
        <f t="shared" si="11"/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0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2" t="s">
        <v>8315</v>
      </c>
      <c r="R151" t="s">
        <v>8331</v>
      </c>
      <c r="S151" s="16">
        <f t="shared" si="10"/>
        <v>42770.290590277778</v>
      </c>
      <c r="T151" s="16">
        <f t="shared" si="11"/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0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2" t="s">
        <v>8315</v>
      </c>
      <c r="R152" t="s">
        <v>8331</v>
      </c>
      <c r="S152" s="16">
        <f t="shared" si="10"/>
        <v>42452.815659722226</v>
      </c>
      <c r="T152" s="16">
        <f t="shared" si="11"/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0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2" t="s">
        <v>8315</v>
      </c>
      <c r="R153" t="s">
        <v>8331</v>
      </c>
      <c r="S153" s="16">
        <f t="shared" si="10"/>
        <v>42601.854699074072</v>
      </c>
      <c r="T153" s="16">
        <f t="shared" si="11"/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0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2" t="s">
        <v>8315</v>
      </c>
      <c r="R154" t="s">
        <v>8331</v>
      </c>
      <c r="S154" s="16">
        <f t="shared" si="10"/>
        <v>42447.863553240735</v>
      </c>
      <c r="T154" s="16">
        <f t="shared" si="11"/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0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2" t="s">
        <v>8315</v>
      </c>
      <c r="R155" t="s">
        <v>8331</v>
      </c>
      <c r="S155" s="16">
        <f t="shared" si="10"/>
        <v>41811.536180555559</v>
      </c>
      <c r="T155" s="16">
        <f t="shared" si="11"/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0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2" t="s">
        <v>8315</v>
      </c>
      <c r="R156" t="s">
        <v>8331</v>
      </c>
      <c r="S156" s="16">
        <f t="shared" si="10"/>
        <v>41981.067523148144</v>
      </c>
      <c r="T156" s="16">
        <f t="shared" si="11"/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0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2" t="s">
        <v>8315</v>
      </c>
      <c r="R157" t="s">
        <v>8331</v>
      </c>
      <c r="S157" s="16">
        <f t="shared" si="10"/>
        <v>42469.68414351852</v>
      </c>
      <c r="T157" s="16">
        <f t="shared" si="11"/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0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2" t="s">
        <v>8315</v>
      </c>
      <c r="R158" t="s">
        <v>8331</v>
      </c>
      <c r="S158" s="16">
        <f t="shared" si="10"/>
        <v>42534.866875</v>
      </c>
      <c r="T158" s="16">
        <f t="shared" si="11"/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0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2" t="s">
        <v>8315</v>
      </c>
      <c r="R159" t="s">
        <v>8331</v>
      </c>
      <c r="S159" s="16">
        <f t="shared" si="10"/>
        <v>41830.858344907407</v>
      </c>
      <c r="T159" s="16">
        <f t="shared" si="11"/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2" t="s">
        <v>8315</v>
      </c>
      <c r="R160" t="s">
        <v>8331</v>
      </c>
      <c r="S160" s="16">
        <f t="shared" si="10"/>
        <v>42543.788564814815</v>
      </c>
      <c r="T160" s="16">
        <f t="shared" si="11"/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0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2" t="s">
        <v>8315</v>
      </c>
      <c r="R161" t="s">
        <v>8331</v>
      </c>
      <c r="S161" s="16">
        <f t="shared" si="10"/>
        <v>41975.642974537041</v>
      </c>
      <c r="T161" s="16">
        <f t="shared" si="11"/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0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2" t="s">
        <v>8315</v>
      </c>
      <c r="R162" t="s">
        <v>8331</v>
      </c>
      <c r="S162" s="16">
        <f t="shared" si="10"/>
        <v>41795.598923611113</v>
      </c>
      <c r="T162" s="16">
        <f t="shared" si="11"/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0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2" t="s">
        <v>8315</v>
      </c>
      <c r="R163" t="s">
        <v>8331</v>
      </c>
      <c r="S163" s="16">
        <f t="shared" si="10"/>
        <v>42508.179965277777</v>
      </c>
      <c r="T163" s="16">
        <f t="shared" si="11"/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0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2" t="s">
        <v>8315</v>
      </c>
      <c r="R164" t="s">
        <v>8331</v>
      </c>
      <c r="S164" s="16">
        <f t="shared" si="10"/>
        <v>41747.86986111111</v>
      </c>
      <c r="T164" s="16">
        <f t="shared" si="11"/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0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2" t="s">
        <v>8315</v>
      </c>
      <c r="R165" t="s">
        <v>8331</v>
      </c>
      <c r="S165" s="16">
        <f t="shared" si="10"/>
        <v>42399.707407407404</v>
      </c>
      <c r="T165" s="16">
        <f t="shared" si="11"/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0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2" t="s">
        <v>8315</v>
      </c>
      <c r="R166" t="s">
        <v>8331</v>
      </c>
      <c r="S166" s="16">
        <f t="shared" si="10"/>
        <v>42230.08116898148</v>
      </c>
      <c r="T166" s="16">
        <f t="shared" si="11"/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0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2" t="s">
        <v>8315</v>
      </c>
      <c r="R167" t="s">
        <v>8331</v>
      </c>
      <c r="S167" s="16">
        <f t="shared" si="10"/>
        <v>42286.749780092592</v>
      </c>
      <c r="T167" s="16">
        <f t="shared" si="11"/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0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2" t="s">
        <v>8315</v>
      </c>
      <c r="R168" t="s">
        <v>8331</v>
      </c>
      <c r="S168" s="16">
        <f t="shared" si="10"/>
        <v>42125.644467592589</v>
      </c>
      <c r="T168" s="16">
        <f t="shared" si="11"/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0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2" t="s">
        <v>8315</v>
      </c>
      <c r="R169" t="s">
        <v>8331</v>
      </c>
      <c r="S169" s="16">
        <f t="shared" si="10"/>
        <v>42289.94049768518</v>
      </c>
      <c r="T169" s="16">
        <f t="shared" si="11"/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2" t="s">
        <v>8315</v>
      </c>
      <c r="R170" t="s">
        <v>8331</v>
      </c>
      <c r="S170" s="16">
        <f t="shared" si="10"/>
        <v>42107.864722222221</v>
      </c>
      <c r="T170" s="16">
        <f t="shared" si="11"/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0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2" t="s">
        <v>8315</v>
      </c>
      <c r="R171" t="s">
        <v>8331</v>
      </c>
      <c r="S171" s="16">
        <f t="shared" si="10"/>
        <v>41809.389930555553</v>
      </c>
      <c r="T171" s="16">
        <f t="shared" si="11"/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0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2" t="s">
        <v>8315</v>
      </c>
      <c r="R172" t="s">
        <v>8331</v>
      </c>
      <c r="S172" s="16">
        <f t="shared" si="10"/>
        <v>41950.26694444444</v>
      </c>
      <c r="T172" s="16">
        <f t="shared" si="11"/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0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2" t="s">
        <v>8315</v>
      </c>
      <c r="R173" t="s">
        <v>8331</v>
      </c>
      <c r="S173" s="16">
        <f t="shared" si="10"/>
        <v>42061.963263888887</v>
      </c>
      <c r="T173" s="16">
        <f t="shared" si="11"/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0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2" t="s">
        <v>8315</v>
      </c>
      <c r="R174" t="s">
        <v>8331</v>
      </c>
      <c r="S174" s="16">
        <f t="shared" si="10"/>
        <v>41842.828680555554</v>
      </c>
      <c r="T174" s="16">
        <f t="shared" si="11"/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0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2" t="s">
        <v>8315</v>
      </c>
      <c r="R175" t="s">
        <v>8331</v>
      </c>
      <c r="S175" s="16">
        <f t="shared" si="10"/>
        <v>42437.64534722222</v>
      </c>
      <c r="T175" s="16">
        <f t="shared" si="11"/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0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2" t="s">
        <v>8315</v>
      </c>
      <c r="R176" t="s">
        <v>8331</v>
      </c>
      <c r="S176" s="16">
        <f t="shared" si="10"/>
        <v>41879.043530092589</v>
      </c>
      <c r="T176" s="16">
        <f t="shared" si="11"/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0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2" t="s">
        <v>8315</v>
      </c>
      <c r="R177" t="s">
        <v>8331</v>
      </c>
      <c r="S177" s="16">
        <f t="shared" si="10"/>
        <v>42020.587349537032</v>
      </c>
      <c r="T177" s="16">
        <f t="shared" si="11"/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0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2" t="s">
        <v>8315</v>
      </c>
      <c r="R178" t="s">
        <v>8331</v>
      </c>
      <c r="S178" s="16">
        <f t="shared" si="10"/>
        <v>41890.16269675926</v>
      </c>
      <c r="T178" s="16">
        <f t="shared" si="11"/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0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2" t="s">
        <v>8315</v>
      </c>
      <c r="R179" t="s">
        <v>8331</v>
      </c>
      <c r="S179" s="16">
        <f t="shared" si="10"/>
        <v>41872.807696759257</v>
      </c>
      <c r="T179" s="16">
        <f t="shared" si="11"/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2" t="s">
        <v>8315</v>
      </c>
      <c r="R180" t="s">
        <v>8331</v>
      </c>
      <c r="S180" s="16">
        <f t="shared" si="10"/>
        <v>42391.772997685184</v>
      </c>
      <c r="T180" s="16">
        <f t="shared" si="11"/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0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2" t="s">
        <v>8315</v>
      </c>
      <c r="R181" t="s">
        <v>8331</v>
      </c>
      <c r="S181" s="16">
        <f t="shared" si="10"/>
        <v>41848.772928240738</v>
      </c>
      <c r="T181" s="16">
        <f t="shared" si="11"/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0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2" t="s">
        <v>8315</v>
      </c>
      <c r="R182" t="s">
        <v>8331</v>
      </c>
      <c r="S182" s="16">
        <f t="shared" si="10"/>
        <v>41921.770439814813</v>
      </c>
      <c r="T182" s="16">
        <f t="shared" si="11"/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0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2" t="s">
        <v>8315</v>
      </c>
      <c r="R183" t="s">
        <v>8331</v>
      </c>
      <c r="S183" s="16">
        <f t="shared" si="10"/>
        <v>42021.301192129627</v>
      </c>
      <c r="T183" s="16">
        <f t="shared" si="11"/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0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2" t="s">
        <v>8315</v>
      </c>
      <c r="R184" t="s">
        <v>8331</v>
      </c>
      <c r="S184" s="16">
        <f t="shared" si="10"/>
        <v>42419.246168981481</v>
      </c>
      <c r="T184" s="16">
        <f t="shared" si="11"/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0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2" t="s">
        <v>8315</v>
      </c>
      <c r="R185" t="s">
        <v>8331</v>
      </c>
      <c r="S185" s="16">
        <f t="shared" si="10"/>
        <v>42174.780821759254</v>
      </c>
      <c r="T185" s="16">
        <f t="shared" si="11"/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0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2" t="s">
        <v>8315</v>
      </c>
      <c r="R186" t="s">
        <v>8331</v>
      </c>
      <c r="S186" s="16">
        <f t="shared" si="10"/>
        <v>41856.672152777777</v>
      </c>
      <c r="T186" s="16">
        <f t="shared" si="11"/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0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2" t="s">
        <v>8315</v>
      </c>
      <c r="R187" t="s">
        <v>8331</v>
      </c>
      <c r="S187" s="16">
        <f t="shared" si="10"/>
        <v>42417.675879629634</v>
      </c>
      <c r="T187" s="16">
        <f t="shared" si="11"/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0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2" t="s">
        <v>8315</v>
      </c>
      <c r="R188" t="s">
        <v>8331</v>
      </c>
      <c r="S188" s="16">
        <f t="shared" si="10"/>
        <v>42057.190960648149</v>
      </c>
      <c r="T188" s="16">
        <f t="shared" si="11"/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0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2" t="s">
        <v>8315</v>
      </c>
      <c r="R189" t="s">
        <v>8331</v>
      </c>
      <c r="S189" s="16">
        <f t="shared" si="10"/>
        <v>41878.911550925928</v>
      </c>
      <c r="T189" s="16">
        <f t="shared" si="11"/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2" t="s">
        <v>8315</v>
      </c>
      <c r="R190" t="s">
        <v>8331</v>
      </c>
      <c r="S190" s="16">
        <f t="shared" si="10"/>
        <v>41990.584108796291</v>
      </c>
      <c r="T190" s="16">
        <f t="shared" si="11"/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0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2" t="s">
        <v>8315</v>
      </c>
      <c r="R191" t="s">
        <v>8331</v>
      </c>
      <c r="S191" s="16">
        <f t="shared" si="10"/>
        <v>42408.999571759254</v>
      </c>
      <c r="T191" s="16">
        <f t="shared" si="11"/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0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2" t="s">
        <v>8315</v>
      </c>
      <c r="R192" t="s">
        <v>8331</v>
      </c>
      <c r="S192" s="16">
        <f t="shared" si="10"/>
        <v>42217.670104166667</v>
      </c>
      <c r="T192" s="16">
        <f t="shared" si="11"/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0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2" t="s">
        <v>8315</v>
      </c>
      <c r="R193" t="s">
        <v>8331</v>
      </c>
      <c r="S193" s="16">
        <f t="shared" si="10"/>
        <v>42282.655543981484</v>
      </c>
      <c r="T193" s="16">
        <f t="shared" si="11"/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0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 2), 0)</f>
        <v>30.71</v>
      </c>
      <c r="Q194" s="12" t="s">
        <v>8315</v>
      </c>
      <c r="R194" t="s">
        <v>8331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0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2" t="s">
        <v>8315</v>
      </c>
      <c r="R195" t="s">
        <v>8331</v>
      </c>
      <c r="S195" s="16">
        <f t="shared" si="14"/>
        <v>41765.938657407409</v>
      </c>
      <c r="T195" s="16">
        <f t="shared" si="15"/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0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2" t="s">
        <v>8315</v>
      </c>
      <c r="R196" t="s">
        <v>8331</v>
      </c>
      <c r="S196" s="16">
        <f t="shared" si="14"/>
        <v>42322.025115740747</v>
      </c>
      <c r="T196" s="16">
        <f t="shared" si="15"/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0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2" t="s">
        <v>8315</v>
      </c>
      <c r="R197" t="s">
        <v>8331</v>
      </c>
      <c r="S197" s="16">
        <f t="shared" si="14"/>
        <v>42374.655081018514</v>
      </c>
      <c r="T197" s="16">
        <f t="shared" si="15"/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0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2" t="s">
        <v>8315</v>
      </c>
      <c r="R198" t="s">
        <v>8331</v>
      </c>
      <c r="S198" s="16">
        <f t="shared" si="14"/>
        <v>41941.585231481484</v>
      </c>
      <c r="T198" s="16">
        <f t="shared" si="15"/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0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2" t="s">
        <v>8315</v>
      </c>
      <c r="R199" t="s">
        <v>8331</v>
      </c>
      <c r="S199" s="16">
        <f t="shared" si="14"/>
        <v>42293.809212962966</v>
      </c>
      <c r="T199" s="16">
        <f t="shared" si="15"/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2" t="s">
        <v>8315</v>
      </c>
      <c r="R200" t="s">
        <v>8331</v>
      </c>
      <c r="S200" s="16">
        <f t="shared" si="14"/>
        <v>42067.947337962964</v>
      </c>
      <c r="T200" s="16">
        <f t="shared" si="15"/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0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2" t="s">
        <v>8315</v>
      </c>
      <c r="R201" t="s">
        <v>8331</v>
      </c>
      <c r="S201" s="16">
        <f t="shared" si="14"/>
        <v>41903.882951388885</v>
      </c>
      <c r="T201" s="16">
        <f t="shared" si="15"/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0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2" t="s">
        <v>8315</v>
      </c>
      <c r="R202" t="s">
        <v>8331</v>
      </c>
      <c r="S202" s="16">
        <f t="shared" si="14"/>
        <v>41804.937083333331</v>
      </c>
      <c r="T202" s="16">
        <f t="shared" si="15"/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0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2" t="s">
        <v>8315</v>
      </c>
      <c r="R203" t="s">
        <v>8331</v>
      </c>
      <c r="S203" s="16">
        <f t="shared" si="14"/>
        <v>42497.070775462969</v>
      </c>
      <c r="T203" s="16">
        <f t="shared" si="15"/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0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2" t="s">
        <v>8315</v>
      </c>
      <c r="R204" t="s">
        <v>8331</v>
      </c>
      <c r="S204" s="16">
        <f t="shared" si="14"/>
        <v>41869.798726851855</v>
      </c>
      <c r="T204" s="16">
        <f t="shared" si="15"/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0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2" t="s">
        <v>8315</v>
      </c>
      <c r="R205" t="s">
        <v>8331</v>
      </c>
      <c r="S205" s="16">
        <f t="shared" si="14"/>
        <v>42305.670914351853</v>
      </c>
      <c r="T205" s="16">
        <f t="shared" si="15"/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0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2" t="s">
        <v>8315</v>
      </c>
      <c r="R206" t="s">
        <v>8331</v>
      </c>
      <c r="S206" s="16">
        <f t="shared" si="14"/>
        <v>42144.231527777782</v>
      </c>
      <c r="T206" s="16">
        <f t="shared" si="15"/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0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2" t="s">
        <v>8315</v>
      </c>
      <c r="R207" t="s">
        <v>8331</v>
      </c>
      <c r="S207" s="16">
        <f t="shared" si="14"/>
        <v>41995.084074074075</v>
      </c>
      <c r="T207" s="16">
        <f t="shared" si="15"/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0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2" t="s">
        <v>8315</v>
      </c>
      <c r="R208" t="s">
        <v>8331</v>
      </c>
      <c r="S208" s="16">
        <f t="shared" si="14"/>
        <v>42074.219699074078</v>
      </c>
      <c r="T208" s="16">
        <f t="shared" si="15"/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0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2" t="s">
        <v>8315</v>
      </c>
      <c r="R209" t="s">
        <v>8331</v>
      </c>
      <c r="S209" s="16">
        <f t="shared" si="14"/>
        <v>41904.650578703702</v>
      </c>
      <c r="T209" s="16">
        <f t="shared" si="15"/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2" t="s">
        <v>8315</v>
      </c>
      <c r="R210" t="s">
        <v>8331</v>
      </c>
      <c r="S210" s="16">
        <f t="shared" si="14"/>
        <v>41991.022488425922</v>
      </c>
      <c r="T210" s="16">
        <f t="shared" si="15"/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0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2" t="s">
        <v>8315</v>
      </c>
      <c r="R211" t="s">
        <v>8331</v>
      </c>
      <c r="S211" s="16">
        <f t="shared" si="14"/>
        <v>42169.958506944444</v>
      </c>
      <c r="T211" s="16">
        <f t="shared" si="15"/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0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2" t="s">
        <v>8315</v>
      </c>
      <c r="R212" t="s">
        <v>8331</v>
      </c>
      <c r="S212" s="16">
        <f t="shared" si="14"/>
        <v>41905.636469907404</v>
      </c>
      <c r="T212" s="16">
        <f t="shared" si="15"/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0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2" t="s">
        <v>8315</v>
      </c>
      <c r="R213" t="s">
        <v>8331</v>
      </c>
      <c r="S213" s="16">
        <f t="shared" si="14"/>
        <v>41761.810150462967</v>
      </c>
      <c r="T213" s="16">
        <f t="shared" si="15"/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0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2" t="s">
        <v>8315</v>
      </c>
      <c r="R214" t="s">
        <v>8331</v>
      </c>
      <c r="S214" s="16">
        <f t="shared" si="14"/>
        <v>41865.878657407404</v>
      </c>
      <c r="T214" s="16">
        <f t="shared" si="15"/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0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2" t="s">
        <v>8315</v>
      </c>
      <c r="R215" t="s">
        <v>8331</v>
      </c>
      <c r="S215" s="16">
        <f t="shared" si="14"/>
        <v>42613.841261574074</v>
      </c>
      <c r="T215" s="16">
        <f t="shared" si="15"/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0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2" t="s">
        <v>8315</v>
      </c>
      <c r="R216" t="s">
        <v>8331</v>
      </c>
      <c r="S216" s="16">
        <f t="shared" si="14"/>
        <v>42534.933321759265</v>
      </c>
      <c r="T216" s="16">
        <f t="shared" si="15"/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0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2" t="s">
        <v>8315</v>
      </c>
      <c r="R217" t="s">
        <v>8331</v>
      </c>
      <c r="S217" s="16">
        <f t="shared" si="14"/>
        <v>42446.060694444444</v>
      </c>
      <c r="T217" s="16">
        <f t="shared" si="15"/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0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2" t="s">
        <v>8315</v>
      </c>
      <c r="R218" t="s">
        <v>8331</v>
      </c>
      <c r="S218" s="16">
        <f t="shared" si="14"/>
        <v>42421.141469907408</v>
      </c>
      <c r="T218" s="16">
        <f t="shared" si="15"/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0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2" t="s">
        <v>8315</v>
      </c>
      <c r="R219" t="s">
        <v>8331</v>
      </c>
      <c r="S219" s="16">
        <f t="shared" si="14"/>
        <v>42523.739212962959</v>
      </c>
      <c r="T219" s="16">
        <f t="shared" si="15"/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2" t="s">
        <v>8315</v>
      </c>
      <c r="R220" t="s">
        <v>8331</v>
      </c>
      <c r="S220" s="16">
        <f t="shared" si="14"/>
        <v>41833.951516203706</v>
      </c>
      <c r="T220" s="16">
        <f t="shared" si="15"/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0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2" t="s">
        <v>8315</v>
      </c>
      <c r="R221" t="s">
        <v>8331</v>
      </c>
      <c r="S221" s="16">
        <f t="shared" si="14"/>
        <v>42479.039212962962</v>
      </c>
      <c r="T221" s="16">
        <f t="shared" si="15"/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0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2" t="s">
        <v>8315</v>
      </c>
      <c r="R222" t="s">
        <v>8331</v>
      </c>
      <c r="S222" s="16">
        <f t="shared" si="14"/>
        <v>42235.117476851854</v>
      </c>
      <c r="T222" s="16">
        <f t="shared" si="15"/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0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2" t="s">
        <v>8315</v>
      </c>
      <c r="R223" t="s">
        <v>8331</v>
      </c>
      <c r="S223" s="16">
        <f t="shared" si="14"/>
        <v>42718.963599537034</v>
      </c>
      <c r="T223" s="16">
        <f t="shared" si="15"/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0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2" t="s">
        <v>8315</v>
      </c>
      <c r="R224" t="s">
        <v>8331</v>
      </c>
      <c r="S224" s="16">
        <f t="shared" si="14"/>
        <v>42031.666898148149</v>
      </c>
      <c r="T224" s="16">
        <f t="shared" si="15"/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0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2" t="s">
        <v>8315</v>
      </c>
      <c r="R225" t="s">
        <v>8331</v>
      </c>
      <c r="S225" s="16">
        <f t="shared" si="14"/>
        <v>42078.34520833334</v>
      </c>
      <c r="T225" s="16">
        <f t="shared" si="15"/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0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2" t="s">
        <v>8315</v>
      </c>
      <c r="R226" t="s">
        <v>8331</v>
      </c>
      <c r="S226" s="16">
        <f t="shared" si="14"/>
        <v>41905.795706018522</v>
      </c>
      <c r="T226" s="16">
        <f t="shared" si="15"/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0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2" t="s">
        <v>8315</v>
      </c>
      <c r="R227" t="s">
        <v>8331</v>
      </c>
      <c r="S227" s="16">
        <f t="shared" si="14"/>
        <v>42695.7105787037</v>
      </c>
      <c r="T227" s="16">
        <f t="shared" si="15"/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0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2" t="s">
        <v>8315</v>
      </c>
      <c r="R228" t="s">
        <v>8331</v>
      </c>
      <c r="S228" s="16">
        <f t="shared" si="14"/>
        <v>42510.938900462963</v>
      </c>
      <c r="T228" s="16">
        <f t="shared" si="15"/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0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2" t="s">
        <v>8315</v>
      </c>
      <c r="R229" t="s">
        <v>8331</v>
      </c>
      <c r="S229" s="16">
        <f t="shared" si="14"/>
        <v>42511.698101851856</v>
      </c>
      <c r="T229" s="16">
        <f t="shared" si="15"/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2" t="s">
        <v>8315</v>
      </c>
      <c r="R230" t="s">
        <v>8331</v>
      </c>
      <c r="S230" s="16">
        <f t="shared" si="14"/>
        <v>42041.581307870365</v>
      </c>
      <c r="T230" s="16">
        <f t="shared" si="15"/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0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2" t="s">
        <v>8315</v>
      </c>
      <c r="R231" t="s">
        <v>8331</v>
      </c>
      <c r="S231" s="16">
        <f t="shared" si="14"/>
        <v>42307.189270833333</v>
      </c>
      <c r="T231" s="16">
        <f t="shared" si="15"/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0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2" t="s">
        <v>8315</v>
      </c>
      <c r="R232" t="s">
        <v>8331</v>
      </c>
      <c r="S232" s="16">
        <f t="shared" si="14"/>
        <v>42353.761759259258</v>
      </c>
      <c r="T232" s="16">
        <f t="shared" si="15"/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0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2" t="s">
        <v>8315</v>
      </c>
      <c r="R233" t="s">
        <v>8331</v>
      </c>
      <c r="S233" s="16">
        <f t="shared" si="14"/>
        <v>42058.603877314818</v>
      </c>
      <c r="T233" s="16">
        <f t="shared" si="15"/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0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2" t="s">
        <v>8315</v>
      </c>
      <c r="R234" t="s">
        <v>8331</v>
      </c>
      <c r="S234" s="16">
        <f t="shared" si="14"/>
        <v>42304.940960648149</v>
      </c>
      <c r="T234" s="16">
        <f t="shared" si="15"/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0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2" t="s">
        <v>8315</v>
      </c>
      <c r="R235" t="s">
        <v>8331</v>
      </c>
      <c r="S235" s="16">
        <f t="shared" si="14"/>
        <v>42538.742893518516</v>
      </c>
      <c r="T235" s="16">
        <f t="shared" si="15"/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0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2" t="s">
        <v>8315</v>
      </c>
      <c r="R236" t="s">
        <v>8331</v>
      </c>
      <c r="S236" s="16">
        <f t="shared" si="14"/>
        <v>42122.732499999998</v>
      </c>
      <c r="T236" s="16">
        <f t="shared" si="15"/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0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2" t="s">
        <v>8315</v>
      </c>
      <c r="R237" t="s">
        <v>8331</v>
      </c>
      <c r="S237" s="16">
        <f t="shared" si="14"/>
        <v>42209.67288194444</v>
      </c>
      <c r="T237" s="16">
        <f t="shared" si="15"/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0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2" t="s">
        <v>8315</v>
      </c>
      <c r="R238" t="s">
        <v>8331</v>
      </c>
      <c r="S238" s="16">
        <f t="shared" si="14"/>
        <v>41990.506377314814</v>
      </c>
      <c r="T238" s="16">
        <f t="shared" si="15"/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0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2" t="s">
        <v>8315</v>
      </c>
      <c r="R239" t="s">
        <v>8331</v>
      </c>
      <c r="S239" s="16">
        <f t="shared" si="14"/>
        <v>42039.194988425923</v>
      </c>
      <c r="T239" s="16">
        <f t="shared" si="15"/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2" t="s">
        <v>8315</v>
      </c>
      <c r="R240" t="s">
        <v>8331</v>
      </c>
      <c r="S240" s="16">
        <f t="shared" si="14"/>
        <v>41890.086805555555</v>
      </c>
      <c r="T240" s="16">
        <f t="shared" si="15"/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0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2" t="s">
        <v>8315</v>
      </c>
      <c r="R241" t="s">
        <v>8331</v>
      </c>
      <c r="S241" s="16">
        <f t="shared" si="14"/>
        <v>42495.722187499996</v>
      </c>
      <c r="T241" s="16">
        <f t="shared" si="15"/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0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2" t="s">
        <v>8315</v>
      </c>
      <c r="R242" t="s">
        <v>8331</v>
      </c>
      <c r="S242" s="16">
        <f t="shared" si="14"/>
        <v>42570.850381944445</v>
      </c>
      <c r="T242" s="16">
        <f t="shared" si="15"/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0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2" t="s">
        <v>8315</v>
      </c>
      <c r="R243" t="s">
        <v>8331</v>
      </c>
      <c r="S243" s="16">
        <f t="shared" si="14"/>
        <v>41927.124884259261</v>
      </c>
      <c r="T243" s="16">
        <f t="shared" si="15"/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0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2" t="s">
        <v>8315</v>
      </c>
      <c r="R244" t="s">
        <v>8331</v>
      </c>
      <c r="S244" s="16">
        <f t="shared" si="14"/>
        <v>42730.903726851851</v>
      </c>
      <c r="T244" s="16">
        <f t="shared" si="15"/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0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2" t="s">
        <v>8315</v>
      </c>
      <c r="R245" t="s">
        <v>8331</v>
      </c>
      <c r="S245" s="16">
        <f t="shared" si="14"/>
        <v>42475.848067129627</v>
      </c>
      <c r="T245" s="16">
        <f t="shared" si="15"/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0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2" t="s">
        <v>8315</v>
      </c>
      <c r="R246" t="s">
        <v>8331</v>
      </c>
      <c r="S246" s="16">
        <f t="shared" si="14"/>
        <v>42188.83293981482</v>
      </c>
      <c r="T246" s="16">
        <f t="shared" si="15"/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0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2" t="s">
        <v>8315</v>
      </c>
      <c r="R247" t="s">
        <v>8331</v>
      </c>
      <c r="S247" s="16">
        <f t="shared" si="14"/>
        <v>42053.049375000002</v>
      </c>
      <c r="T247" s="16">
        <f t="shared" si="15"/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0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2" t="s">
        <v>8315</v>
      </c>
      <c r="R248" t="s">
        <v>8331</v>
      </c>
      <c r="S248" s="16">
        <f t="shared" si="14"/>
        <v>41883.916678240741</v>
      </c>
      <c r="T248" s="16">
        <f t="shared" si="15"/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0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2" t="s">
        <v>8315</v>
      </c>
      <c r="R249" t="s">
        <v>8331</v>
      </c>
      <c r="S249" s="16">
        <f t="shared" si="14"/>
        <v>42767.031678240746</v>
      </c>
      <c r="T249" s="16">
        <f t="shared" si="15"/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2" t="s">
        <v>8315</v>
      </c>
      <c r="R250" t="s">
        <v>8331</v>
      </c>
      <c r="S250" s="16">
        <f t="shared" si="14"/>
        <v>42029.135879629626</v>
      </c>
      <c r="T250" s="16">
        <f t="shared" si="15"/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0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2" t="s">
        <v>8315</v>
      </c>
      <c r="R251" t="s">
        <v>8331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percentile" val="90"/>
        <color rgb="FFFF3B53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3B53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42DE6-D1DD-B34D-ADB2-C8C4401F1C57}">
  <dimension ref="A1:C14"/>
  <sheetViews>
    <sheetView workbookViewId="0">
      <selection activeCell="B3" sqref="B3"/>
    </sheetView>
  </sheetViews>
  <sheetFormatPr baseColWidth="10" defaultRowHeight="15" x14ac:dyDescent="0.2"/>
  <cols>
    <col min="1" max="1" width="23" customWidth="1"/>
    <col min="3" max="3" width="11.1640625" bestFit="1" customWidth="1"/>
  </cols>
  <sheetData>
    <row r="1" spans="1:3" x14ac:dyDescent="0.2">
      <c r="B1" s="13" t="s">
        <v>8386</v>
      </c>
      <c r="C1" s="13" t="s">
        <v>8387</v>
      </c>
    </row>
    <row r="2" spans="1:3" x14ac:dyDescent="0.2">
      <c r="A2" s="13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s="1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s="13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s="13" t="s">
        <v>8393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s="13" t="s">
        <v>8394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s="13" t="s">
        <v>8395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s="13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s="13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s="13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s="13" t="s">
        <v>8397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s="13" t="s">
        <v>8398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s="13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2AF24-77E6-2A45-93B6-0368A18D50C9}">
  <dimension ref="A1:T139"/>
  <sheetViews>
    <sheetView workbookViewId="0">
      <selection activeCell="F3" sqref="F3"/>
    </sheetView>
  </sheetViews>
  <sheetFormatPr baseColWidth="10" defaultRowHeight="15" x14ac:dyDescent="0.2"/>
  <cols>
    <col min="2" max="2" width="38.5" customWidth="1"/>
    <col min="3" max="3" width="40.33203125" customWidth="1"/>
    <col min="4" max="4" width="13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.33203125" customWidth="1"/>
    <col min="17" max="17" width="41.1640625" customWidth="1"/>
    <col min="18" max="18" width="13.5" customWidth="1"/>
    <col min="19" max="19" width="24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" t="s">
        <v>8365</v>
      </c>
      <c r="T1" s="1" t="s">
        <v>8366</v>
      </c>
    </row>
    <row r="2" spans="1:20" ht="48" x14ac:dyDescent="0.2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 s="10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f t="shared" ref="O2:O33" si="0">ROUND(E2/D2*100,0)</f>
        <v>173</v>
      </c>
      <c r="P2">
        <f t="shared" ref="P2:P33" si="1">IFERROR(ROUND(E2/L2, 2), 0)</f>
        <v>49.34</v>
      </c>
      <c r="Q2" s="12" t="s">
        <v>8312</v>
      </c>
      <c r="R2" t="s">
        <v>8328</v>
      </c>
      <c r="S2" s="16">
        <f t="shared" ref="S2:S33" si="2">(((J2/60)/60)/24)+DATE(1970,1,1)</f>
        <v>42043.152650462958</v>
      </c>
      <c r="T2" s="16">
        <f t="shared" ref="T2:T33" si="3">(((I2/60)/60)/24)+DATE(1970,1,1)</f>
        <v>42073.110983796301</v>
      </c>
    </row>
    <row r="3" spans="1:20" ht="48" x14ac:dyDescent="0.2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 s="10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f t="shared" si="0"/>
        <v>101</v>
      </c>
      <c r="P3">
        <f t="shared" si="1"/>
        <v>41.73</v>
      </c>
      <c r="Q3" s="12" t="s">
        <v>8312</v>
      </c>
      <c r="R3" t="s">
        <v>8328</v>
      </c>
      <c r="S3" s="16">
        <f t="shared" si="2"/>
        <v>41067.949212962965</v>
      </c>
      <c r="T3" s="16">
        <f t="shared" si="3"/>
        <v>41100.991666666669</v>
      </c>
    </row>
    <row r="4" spans="1:20" ht="48" x14ac:dyDescent="0.2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 s="10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f t="shared" si="0"/>
        <v>105</v>
      </c>
      <c r="P4">
        <f t="shared" si="1"/>
        <v>32.72</v>
      </c>
      <c r="Q4" s="12" t="s">
        <v>8312</v>
      </c>
      <c r="R4" t="s">
        <v>8328</v>
      </c>
      <c r="S4" s="16">
        <f t="shared" si="2"/>
        <v>40977.948009259257</v>
      </c>
      <c r="T4" s="16">
        <f t="shared" si="3"/>
        <v>41007.906342592592</v>
      </c>
    </row>
    <row r="5" spans="1:20" ht="48" x14ac:dyDescent="0.2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 s="10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f t="shared" si="0"/>
        <v>135</v>
      </c>
      <c r="P5">
        <f t="shared" si="1"/>
        <v>51.96</v>
      </c>
      <c r="Q5" s="12" t="s">
        <v>8312</v>
      </c>
      <c r="R5" t="s">
        <v>8328</v>
      </c>
      <c r="S5" s="16">
        <f t="shared" si="2"/>
        <v>41205.198321759257</v>
      </c>
      <c r="T5" s="16">
        <f t="shared" si="3"/>
        <v>41240.5</v>
      </c>
    </row>
    <row r="6" spans="1:20" ht="48" x14ac:dyDescent="0.2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 s="10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f t="shared" si="0"/>
        <v>116</v>
      </c>
      <c r="P6">
        <f t="shared" si="1"/>
        <v>50.69</v>
      </c>
      <c r="Q6" s="12" t="s">
        <v>8312</v>
      </c>
      <c r="R6" t="s">
        <v>8328</v>
      </c>
      <c r="S6" s="16">
        <f t="shared" si="2"/>
        <v>41099.093865740739</v>
      </c>
      <c r="T6" s="16">
        <f t="shared" si="3"/>
        <v>41131.916666666664</v>
      </c>
    </row>
    <row r="7" spans="1:20" ht="48" x14ac:dyDescent="0.2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 s="10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f t="shared" si="0"/>
        <v>102</v>
      </c>
      <c r="P7">
        <f t="shared" si="1"/>
        <v>42.24</v>
      </c>
      <c r="Q7" s="12" t="s">
        <v>8312</v>
      </c>
      <c r="R7" t="s">
        <v>8328</v>
      </c>
      <c r="S7" s="16">
        <f t="shared" si="2"/>
        <v>41925.906689814816</v>
      </c>
      <c r="T7" s="16">
        <f t="shared" si="3"/>
        <v>41955.94835648148</v>
      </c>
    </row>
    <row r="8" spans="1:20" ht="48" x14ac:dyDescent="0.2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 s="10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f t="shared" si="0"/>
        <v>166</v>
      </c>
      <c r="P8">
        <f t="shared" si="1"/>
        <v>46.65</v>
      </c>
      <c r="Q8" s="12" t="s">
        <v>8312</v>
      </c>
      <c r="R8" t="s">
        <v>8328</v>
      </c>
      <c r="S8" s="16">
        <f t="shared" si="2"/>
        <v>40299.239953703705</v>
      </c>
      <c r="T8" s="16">
        <f t="shared" si="3"/>
        <v>40330.207638888889</v>
      </c>
    </row>
    <row r="9" spans="1:20" ht="48" x14ac:dyDescent="0.2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 s="10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f t="shared" si="0"/>
        <v>107</v>
      </c>
      <c r="P9">
        <f t="shared" si="1"/>
        <v>48.45</v>
      </c>
      <c r="Q9" s="12" t="s">
        <v>8312</v>
      </c>
      <c r="R9" t="s">
        <v>8328</v>
      </c>
      <c r="S9" s="16">
        <f t="shared" si="2"/>
        <v>41299.793356481481</v>
      </c>
      <c r="T9" s="16">
        <f t="shared" si="3"/>
        <v>41344.751689814817</v>
      </c>
    </row>
    <row r="10" spans="1:20" ht="48" x14ac:dyDescent="0.2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 s="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f t="shared" si="0"/>
        <v>145</v>
      </c>
      <c r="P10">
        <f t="shared" si="1"/>
        <v>70.53</v>
      </c>
      <c r="Q10" s="12" t="s">
        <v>8312</v>
      </c>
      <c r="R10" t="s">
        <v>8328</v>
      </c>
      <c r="S10" s="16">
        <f t="shared" si="2"/>
        <v>41228.786203703705</v>
      </c>
      <c r="T10" s="16">
        <f t="shared" si="3"/>
        <v>41258.786203703705</v>
      </c>
    </row>
    <row r="11" spans="1:20" ht="64" x14ac:dyDescent="0.2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 s="10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f t="shared" si="0"/>
        <v>106</v>
      </c>
      <c r="P11">
        <f t="shared" si="1"/>
        <v>87.96</v>
      </c>
      <c r="Q11" s="12" t="s">
        <v>8312</v>
      </c>
      <c r="R11" t="s">
        <v>8328</v>
      </c>
      <c r="S11" s="16">
        <f t="shared" si="2"/>
        <v>40335.798078703701</v>
      </c>
      <c r="T11" s="16">
        <f t="shared" si="3"/>
        <v>40381.25</v>
      </c>
    </row>
    <row r="12" spans="1:20" ht="32" x14ac:dyDescent="0.2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 s="10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f t="shared" si="0"/>
        <v>137</v>
      </c>
      <c r="P12">
        <f t="shared" si="1"/>
        <v>26.27</v>
      </c>
      <c r="Q12" s="12" t="s">
        <v>8312</v>
      </c>
      <c r="R12" t="s">
        <v>8328</v>
      </c>
      <c r="S12" s="16">
        <f t="shared" si="2"/>
        <v>40671.637511574074</v>
      </c>
      <c r="T12" s="16">
        <f t="shared" si="3"/>
        <v>40701.637511574074</v>
      </c>
    </row>
    <row r="13" spans="1:20" ht="48" x14ac:dyDescent="0.2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 s="10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f t="shared" si="0"/>
        <v>104</v>
      </c>
      <c r="P13">
        <f t="shared" si="1"/>
        <v>57.78</v>
      </c>
      <c r="Q13" s="12" t="s">
        <v>8312</v>
      </c>
      <c r="R13" t="s">
        <v>8328</v>
      </c>
      <c r="S13" s="16">
        <f t="shared" si="2"/>
        <v>40632.94195601852</v>
      </c>
      <c r="T13" s="16">
        <f t="shared" si="3"/>
        <v>40649.165972222225</v>
      </c>
    </row>
    <row r="14" spans="1:20" ht="16" x14ac:dyDescent="0.2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 s="10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f t="shared" si="0"/>
        <v>115</v>
      </c>
      <c r="P14">
        <f t="shared" si="1"/>
        <v>57.25</v>
      </c>
      <c r="Q14" s="12" t="s">
        <v>8312</v>
      </c>
      <c r="R14" t="s">
        <v>8328</v>
      </c>
      <c r="S14" s="16">
        <f t="shared" si="2"/>
        <v>40920.904895833337</v>
      </c>
      <c r="T14" s="16">
        <f t="shared" si="3"/>
        <v>40951.904895833337</v>
      </c>
    </row>
    <row r="15" spans="1:20" ht="48" x14ac:dyDescent="0.2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 s="10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f t="shared" si="0"/>
        <v>102</v>
      </c>
      <c r="P15">
        <f t="shared" si="1"/>
        <v>196.34</v>
      </c>
      <c r="Q15" s="12" t="s">
        <v>8312</v>
      </c>
      <c r="R15" t="s">
        <v>8328</v>
      </c>
      <c r="S15" s="16">
        <f t="shared" si="2"/>
        <v>42267.746782407412</v>
      </c>
      <c r="T15" s="16">
        <f t="shared" si="3"/>
        <v>42297.746782407412</v>
      </c>
    </row>
    <row r="16" spans="1:20" ht="48" x14ac:dyDescent="0.2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 s="10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f t="shared" si="0"/>
        <v>124</v>
      </c>
      <c r="P16">
        <f t="shared" si="1"/>
        <v>43</v>
      </c>
      <c r="Q16" s="12" t="s">
        <v>8312</v>
      </c>
      <c r="R16" t="s">
        <v>8328</v>
      </c>
      <c r="S16" s="16">
        <f t="shared" si="2"/>
        <v>40981.710243055553</v>
      </c>
      <c r="T16" s="16">
        <f t="shared" si="3"/>
        <v>41011.710243055553</v>
      </c>
    </row>
    <row r="17" spans="1:20" ht="48" x14ac:dyDescent="0.2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 s="10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f t="shared" si="0"/>
        <v>102</v>
      </c>
      <c r="P17">
        <f t="shared" si="1"/>
        <v>35.549999999999997</v>
      </c>
      <c r="Q17" s="12" t="s">
        <v>8312</v>
      </c>
      <c r="R17" t="s">
        <v>8328</v>
      </c>
      <c r="S17" s="16">
        <f t="shared" si="2"/>
        <v>41680.583402777782</v>
      </c>
      <c r="T17" s="16">
        <f t="shared" si="3"/>
        <v>41702.875</v>
      </c>
    </row>
    <row r="18" spans="1:20" ht="48" x14ac:dyDescent="0.2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 s="10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f t="shared" si="0"/>
        <v>145</v>
      </c>
      <c r="P18">
        <f t="shared" si="1"/>
        <v>68.81</v>
      </c>
      <c r="Q18" s="12" t="s">
        <v>8312</v>
      </c>
      <c r="R18" t="s">
        <v>8328</v>
      </c>
      <c r="S18" s="16">
        <f t="shared" si="2"/>
        <v>42366.192974537036</v>
      </c>
      <c r="T18" s="16">
        <f t="shared" si="3"/>
        <v>42401.75</v>
      </c>
    </row>
    <row r="19" spans="1:20" ht="48" x14ac:dyDescent="0.2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 s="10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f t="shared" si="0"/>
        <v>133</v>
      </c>
      <c r="P19">
        <f t="shared" si="1"/>
        <v>28.57</v>
      </c>
      <c r="Q19" s="12" t="s">
        <v>8312</v>
      </c>
      <c r="R19" t="s">
        <v>8328</v>
      </c>
      <c r="S19" s="16">
        <f t="shared" si="2"/>
        <v>42058.941736111112</v>
      </c>
      <c r="T19" s="16">
        <f t="shared" si="3"/>
        <v>42088.90006944444</v>
      </c>
    </row>
    <row r="20" spans="1:20" ht="48" x14ac:dyDescent="0.2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 s="1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f t="shared" si="0"/>
        <v>109</v>
      </c>
      <c r="P20">
        <f t="shared" si="1"/>
        <v>50.63</v>
      </c>
      <c r="Q20" s="12" t="s">
        <v>8312</v>
      </c>
      <c r="R20" t="s">
        <v>8328</v>
      </c>
      <c r="S20" s="16">
        <f t="shared" si="2"/>
        <v>41160.871886574074</v>
      </c>
      <c r="T20" s="16">
        <f t="shared" si="3"/>
        <v>41188.415972222225</v>
      </c>
    </row>
    <row r="21" spans="1:20" ht="32" x14ac:dyDescent="0.2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 s="10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f t="shared" si="0"/>
        <v>137</v>
      </c>
      <c r="P21">
        <f t="shared" si="1"/>
        <v>54</v>
      </c>
      <c r="Q21" s="12" t="s">
        <v>8312</v>
      </c>
      <c r="R21" t="s">
        <v>8328</v>
      </c>
      <c r="S21" s="16">
        <f t="shared" si="2"/>
        <v>41074.221562500003</v>
      </c>
      <c r="T21" s="16">
        <f t="shared" si="3"/>
        <v>41104.221562500003</v>
      </c>
    </row>
    <row r="22" spans="1:20" ht="48" x14ac:dyDescent="0.2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 s="10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f t="shared" si="0"/>
        <v>116</v>
      </c>
      <c r="P22">
        <f t="shared" si="1"/>
        <v>36.11</v>
      </c>
      <c r="Q22" s="12" t="s">
        <v>8312</v>
      </c>
      <c r="R22" t="s">
        <v>8328</v>
      </c>
      <c r="S22" s="16">
        <f t="shared" si="2"/>
        <v>41590.255868055552</v>
      </c>
      <c r="T22" s="16">
        <f t="shared" si="3"/>
        <v>41620.255868055552</v>
      </c>
    </row>
    <row r="23" spans="1:20" ht="48" x14ac:dyDescent="0.2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 s="10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f t="shared" si="0"/>
        <v>241</v>
      </c>
      <c r="P23">
        <f t="shared" si="1"/>
        <v>23.15</v>
      </c>
      <c r="Q23" s="12" t="s">
        <v>8312</v>
      </c>
      <c r="R23" t="s">
        <v>8328</v>
      </c>
      <c r="S23" s="16">
        <f t="shared" si="2"/>
        <v>40772.848749999997</v>
      </c>
      <c r="T23" s="16">
        <f t="shared" si="3"/>
        <v>40813.207638888889</v>
      </c>
    </row>
    <row r="24" spans="1:20" ht="48" x14ac:dyDescent="0.2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 s="10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f t="shared" si="0"/>
        <v>114</v>
      </c>
      <c r="P24">
        <f t="shared" si="1"/>
        <v>104</v>
      </c>
      <c r="Q24" s="12" t="s">
        <v>8312</v>
      </c>
      <c r="R24" t="s">
        <v>8328</v>
      </c>
      <c r="S24" s="16">
        <f t="shared" si="2"/>
        <v>41626.761053240742</v>
      </c>
      <c r="T24" s="16">
        <f t="shared" si="3"/>
        <v>41654.814583333333</v>
      </c>
    </row>
    <row r="25" spans="1:20" ht="32" x14ac:dyDescent="0.2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 s="10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f t="shared" si="0"/>
        <v>110</v>
      </c>
      <c r="P25">
        <f t="shared" si="1"/>
        <v>31.83</v>
      </c>
      <c r="Q25" s="12" t="s">
        <v>8312</v>
      </c>
      <c r="R25" t="s">
        <v>8328</v>
      </c>
      <c r="S25" s="16">
        <f t="shared" si="2"/>
        <v>41535.90148148148</v>
      </c>
      <c r="T25" s="16">
        <f t="shared" si="3"/>
        <v>41558</v>
      </c>
    </row>
    <row r="26" spans="1:20" ht="64" x14ac:dyDescent="0.2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 s="10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f t="shared" si="0"/>
        <v>195</v>
      </c>
      <c r="P26">
        <f t="shared" si="1"/>
        <v>27.39</v>
      </c>
      <c r="Q26" s="12" t="s">
        <v>8312</v>
      </c>
      <c r="R26" t="s">
        <v>8328</v>
      </c>
      <c r="S26" s="16">
        <f t="shared" si="2"/>
        <v>40456.954351851848</v>
      </c>
      <c r="T26" s="16">
        <f t="shared" si="3"/>
        <v>40484.018055555556</v>
      </c>
    </row>
    <row r="27" spans="1:20" ht="16" x14ac:dyDescent="0.2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 s="10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f t="shared" si="0"/>
        <v>103</v>
      </c>
      <c r="P27">
        <f t="shared" si="1"/>
        <v>56.36</v>
      </c>
      <c r="Q27" s="12" t="s">
        <v>8312</v>
      </c>
      <c r="R27" t="s">
        <v>8328</v>
      </c>
      <c r="S27" s="16">
        <f t="shared" si="2"/>
        <v>40960.861562500002</v>
      </c>
      <c r="T27" s="16">
        <f t="shared" si="3"/>
        <v>40976.207638888889</v>
      </c>
    </row>
    <row r="28" spans="1:20" ht="32" x14ac:dyDescent="0.2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 s="10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f t="shared" si="0"/>
        <v>103</v>
      </c>
      <c r="P28">
        <f t="shared" si="1"/>
        <v>77.349999999999994</v>
      </c>
      <c r="Q28" s="12" t="s">
        <v>8312</v>
      </c>
      <c r="R28" t="s">
        <v>8328</v>
      </c>
      <c r="S28" s="16">
        <f t="shared" si="2"/>
        <v>41371.648078703707</v>
      </c>
      <c r="T28" s="16">
        <f t="shared" si="3"/>
        <v>41401.648078703707</v>
      </c>
    </row>
    <row r="29" spans="1:20" ht="48" x14ac:dyDescent="0.2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 s="10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f t="shared" si="0"/>
        <v>100</v>
      </c>
      <c r="P29">
        <f t="shared" si="1"/>
        <v>42.8</v>
      </c>
      <c r="Q29" s="12" t="s">
        <v>8312</v>
      </c>
      <c r="R29" t="s">
        <v>8328</v>
      </c>
      <c r="S29" s="16">
        <f t="shared" si="2"/>
        <v>40687.021597222221</v>
      </c>
      <c r="T29" s="16">
        <f t="shared" si="3"/>
        <v>40729.021597222221</v>
      </c>
    </row>
    <row r="30" spans="1:20" ht="32" x14ac:dyDescent="0.2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 s="1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f t="shared" si="0"/>
        <v>127</v>
      </c>
      <c r="P30">
        <f t="shared" si="1"/>
        <v>48.85</v>
      </c>
      <c r="Q30" s="12" t="s">
        <v>8312</v>
      </c>
      <c r="R30" t="s">
        <v>8328</v>
      </c>
      <c r="S30" s="16">
        <f t="shared" si="2"/>
        <v>41402.558819444443</v>
      </c>
      <c r="T30" s="16">
        <f t="shared" si="3"/>
        <v>41462.558819444443</v>
      </c>
    </row>
    <row r="31" spans="1:20" ht="32" x14ac:dyDescent="0.2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 s="10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f t="shared" si="0"/>
        <v>121</v>
      </c>
      <c r="P31">
        <f t="shared" si="1"/>
        <v>48.24</v>
      </c>
      <c r="Q31" s="12" t="s">
        <v>8312</v>
      </c>
      <c r="R31" t="s">
        <v>8328</v>
      </c>
      <c r="S31" s="16">
        <f t="shared" si="2"/>
        <v>41037.892465277779</v>
      </c>
      <c r="T31" s="16">
        <f t="shared" si="3"/>
        <v>41051.145833333336</v>
      </c>
    </row>
    <row r="32" spans="1:20" ht="48" x14ac:dyDescent="0.2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 s="10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f t="shared" si="0"/>
        <v>107</v>
      </c>
      <c r="P32">
        <f t="shared" si="1"/>
        <v>70.209999999999994</v>
      </c>
      <c r="Q32" s="12" t="s">
        <v>8312</v>
      </c>
      <c r="R32" t="s">
        <v>8328</v>
      </c>
      <c r="S32" s="16">
        <f t="shared" si="2"/>
        <v>40911.809872685182</v>
      </c>
      <c r="T32" s="16">
        <f t="shared" si="3"/>
        <v>40932.809872685182</v>
      </c>
    </row>
    <row r="33" spans="1:20" ht="48" x14ac:dyDescent="0.2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 s="10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f t="shared" si="0"/>
        <v>172</v>
      </c>
      <c r="P33">
        <f t="shared" si="1"/>
        <v>94.05</v>
      </c>
      <c r="Q33" s="12" t="s">
        <v>8312</v>
      </c>
      <c r="R33" t="s">
        <v>8328</v>
      </c>
      <c r="S33" s="16">
        <f t="shared" si="2"/>
        <v>41879.130868055552</v>
      </c>
      <c r="T33" s="16">
        <f t="shared" si="3"/>
        <v>41909.130868055552</v>
      </c>
    </row>
    <row r="34" spans="1:20" ht="48" x14ac:dyDescent="0.2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 s="10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f t="shared" ref="O34:O65" si="4">ROUND(E34/D34*100,0)</f>
        <v>124</v>
      </c>
      <c r="P34">
        <f t="shared" ref="P34:P65" si="5">IFERROR(ROUND(E34/L34, 2), 0)</f>
        <v>80.27</v>
      </c>
      <c r="Q34" s="12" t="s">
        <v>8312</v>
      </c>
      <c r="R34" t="s">
        <v>8328</v>
      </c>
      <c r="S34" s="16">
        <f t="shared" ref="S34:S65" si="6">(((J34/60)/60)/24)+DATE(1970,1,1)</f>
        <v>40865.867141203707</v>
      </c>
      <c r="T34" s="16">
        <f t="shared" ref="T34:T65" si="7">(((I34/60)/60)/24)+DATE(1970,1,1)</f>
        <v>40902.208333333336</v>
      </c>
    </row>
    <row r="35" spans="1:20" ht="48" x14ac:dyDescent="0.2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 s="10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f t="shared" si="4"/>
        <v>108</v>
      </c>
      <c r="P35">
        <f t="shared" si="5"/>
        <v>54.2</v>
      </c>
      <c r="Q35" s="12" t="s">
        <v>8312</v>
      </c>
      <c r="R35" t="s">
        <v>8328</v>
      </c>
      <c r="S35" s="16">
        <f t="shared" si="6"/>
        <v>41773.932534722226</v>
      </c>
      <c r="T35" s="16">
        <f t="shared" si="7"/>
        <v>41811.207638888889</v>
      </c>
    </row>
    <row r="36" spans="1:20" ht="48" x14ac:dyDescent="0.2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 s="10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f t="shared" si="4"/>
        <v>117</v>
      </c>
      <c r="P36">
        <f t="shared" si="5"/>
        <v>60.27</v>
      </c>
      <c r="Q36" s="12" t="s">
        <v>8312</v>
      </c>
      <c r="R36" t="s">
        <v>8328</v>
      </c>
      <c r="S36" s="16">
        <f t="shared" si="6"/>
        <v>40852.889699074076</v>
      </c>
      <c r="T36" s="16">
        <f t="shared" si="7"/>
        <v>40883.249305555553</v>
      </c>
    </row>
    <row r="37" spans="1:20" ht="48" x14ac:dyDescent="0.2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 s="10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f t="shared" si="4"/>
        <v>187</v>
      </c>
      <c r="P37">
        <f t="shared" si="5"/>
        <v>38.74</v>
      </c>
      <c r="Q37" s="12" t="s">
        <v>8312</v>
      </c>
      <c r="R37" t="s">
        <v>8328</v>
      </c>
      <c r="S37" s="16">
        <f t="shared" si="6"/>
        <v>41059.118993055556</v>
      </c>
      <c r="T37" s="16">
        <f t="shared" si="7"/>
        <v>41075.165972222225</v>
      </c>
    </row>
    <row r="38" spans="1:20" ht="48" x14ac:dyDescent="0.2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 s="10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f t="shared" si="4"/>
        <v>116</v>
      </c>
      <c r="P38">
        <f t="shared" si="5"/>
        <v>152.54</v>
      </c>
      <c r="Q38" s="12" t="s">
        <v>8312</v>
      </c>
      <c r="R38" t="s">
        <v>8328</v>
      </c>
      <c r="S38" s="16">
        <f t="shared" si="6"/>
        <v>41426.259618055556</v>
      </c>
      <c r="T38" s="16">
        <f t="shared" si="7"/>
        <v>41457.208333333336</v>
      </c>
    </row>
    <row r="39" spans="1:20" ht="48" x14ac:dyDescent="0.2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 s="10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f t="shared" si="4"/>
        <v>111</v>
      </c>
      <c r="P39">
        <f t="shared" si="5"/>
        <v>115.31</v>
      </c>
      <c r="Q39" s="12" t="s">
        <v>8312</v>
      </c>
      <c r="R39" t="s">
        <v>8328</v>
      </c>
      <c r="S39" s="16">
        <f t="shared" si="6"/>
        <v>41313.985046296293</v>
      </c>
      <c r="T39" s="16">
        <f t="shared" si="7"/>
        <v>41343.943379629629</v>
      </c>
    </row>
    <row r="40" spans="1:20" ht="48" x14ac:dyDescent="0.2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 s="1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f t="shared" si="4"/>
        <v>171</v>
      </c>
      <c r="P40">
        <f t="shared" si="5"/>
        <v>35.840000000000003</v>
      </c>
      <c r="Q40" s="12" t="s">
        <v>8312</v>
      </c>
      <c r="R40" t="s">
        <v>8328</v>
      </c>
      <c r="S40" s="16">
        <f t="shared" si="6"/>
        <v>40670.507326388892</v>
      </c>
      <c r="T40" s="16">
        <f t="shared" si="7"/>
        <v>40709.165972222225</v>
      </c>
    </row>
    <row r="41" spans="1:20" ht="48" x14ac:dyDescent="0.2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 s="10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f t="shared" si="4"/>
        <v>115</v>
      </c>
      <c r="P41">
        <f t="shared" si="5"/>
        <v>72.91</v>
      </c>
      <c r="Q41" s="12" t="s">
        <v>8312</v>
      </c>
      <c r="R41" t="s">
        <v>8328</v>
      </c>
      <c r="S41" s="16">
        <f t="shared" si="6"/>
        <v>41004.156886574077</v>
      </c>
      <c r="T41" s="16">
        <f t="shared" si="7"/>
        <v>41045.207638888889</v>
      </c>
    </row>
    <row r="42" spans="1:20" ht="48" x14ac:dyDescent="0.2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 s="10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f t="shared" si="4"/>
        <v>111</v>
      </c>
      <c r="P42">
        <f t="shared" si="5"/>
        <v>43.71</v>
      </c>
      <c r="Q42" s="12" t="s">
        <v>8312</v>
      </c>
      <c r="R42" t="s">
        <v>8328</v>
      </c>
      <c r="S42" s="16">
        <f t="shared" si="6"/>
        <v>40811.120324074072</v>
      </c>
      <c r="T42" s="16">
        <f t="shared" si="7"/>
        <v>40871.161990740737</v>
      </c>
    </row>
    <row r="43" spans="1:20" ht="48" x14ac:dyDescent="0.2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 s="10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f t="shared" si="4"/>
        <v>113</v>
      </c>
      <c r="P43">
        <f t="shared" si="5"/>
        <v>34</v>
      </c>
      <c r="Q43" s="12" t="s">
        <v>8312</v>
      </c>
      <c r="R43" t="s">
        <v>8328</v>
      </c>
      <c r="S43" s="16">
        <f t="shared" si="6"/>
        <v>41034.72216435185</v>
      </c>
      <c r="T43" s="16">
        <f t="shared" si="7"/>
        <v>41064.72216435185</v>
      </c>
    </row>
    <row r="44" spans="1:20" ht="48" x14ac:dyDescent="0.2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 s="10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f t="shared" si="4"/>
        <v>108</v>
      </c>
      <c r="P44">
        <f t="shared" si="5"/>
        <v>70.650000000000006</v>
      </c>
      <c r="Q44" s="12" t="s">
        <v>8312</v>
      </c>
      <c r="R44" t="s">
        <v>8328</v>
      </c>
      <c r="S44" s="16">
        <f t="shared" si="6"/>
        <v>41731.833124999997</v>
      </c>
      <c r="T44" s="16">
        <f t="shared" si="7"/>
        <v>41763.290972222225</v>
      </c>
    </row>
    <row r="45" spans="1:20" ht="48" x14ac:dyDescent="0.2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 s="10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f t="shared" si="4"/>
        <v>124</v>
      </c>
      <c r="P45">
        <f t="shared" si="5"/>
        <v>89.3</v>
      </c>
      <c r="Q45" s="12" t="s">
        <v>8312</v>
      </c>
      <c r="R45" t="s">
        <v>8328</v>
      </c>
      <c r="S45" s="16">
        <f t="shared" si="6"/>
        <v>41075.835497685184</v>
      </c>
      <c r="T45" s="16">
        <f t="shared" si="7"/>
        <v>41105.835497685184</v>
      </c>
    </row>
    <row r="46" spans="1:20" ht="48" x14ac:dyDescent="0.2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 s="10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f t="shared" si="4"/>
        <v>101</v>
      </c>
      <c r="P46">
        <f t="shared" si="5"/>
        <v>115.09</v>
      </c>
      <c r="Q46" s="12" t="s">
        <v>8312</v>
      </c>
      <c r="R46" t="s">
        <v>8328</v>
      </c>
      <c r="S46" s="16">
        <f t="shared" si="6"/>
        <v>40860.67050925926</v>
      </c>
      <c r="T46" s="16">
        <f t="shared" si="7"/>
        <v>40891.207638888889</v>
      </c>
    </row>
    <row r="47" spans="1:20" ht="48" x14ac:dyDescent="0.2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 s="10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f t="shared" si="4"/>
        <v>104</v>
      </c>
      <c r="P47">
        <f t="shared" si="5"/>
        <v>62.12</v>
      </c>
      <c r="Q47" s="12" t="s">
        <v>8312</v>
      </c>
      <c r="R47" t="s">
        <v>8328</v>
      </c>
      <c r="S47" s="16">
        <f t="shared" si="6"/>
        <v>40764.204375000001</v>
      </c>
      <c r="T47" s="16">
        <f t="shared" si="7"/>
        <v>40794.204375000001</v>
      </c>
    </row>
    <row r="48" spans="1:20" ht="48" x14ac:dyDescent="0.2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 s="10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f t="shared" si="4"/>
        <v>116</v>
      </c>
      <c r="P48">
        <f t="shared" si="5"/>
        <v>46.2</v>
      </c>
      <c r="Q48" s="12" t="s">
        <v>8312</v>
      </c>
      <c r="R48" t="s">
        <v>8328</v>
      </c>
      <c r="S48" s="16">
        <f t="shared" si="6"/>
        <v>40395.714722222219</v>
      </c>
      <c r="T48" s="16">
        <f t="shared" si="7"/>
        <v>40432.165972222225</v>
      </c>
    </row>
    <row r="49" spans="1:20" ht="32" x14ac:dyDescent="0.2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 s="10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f t="shared" si="4"/>
        <v>120</v>
      </c>
      <c r="P49">
        <f t="shared" si="5"/>
        <v>48.55</v>
      </c>
      <c r="Q49" s="12" t="s">
        <v>8312</v>
      </c>
      <c r="R49" t="s">
        <v>8328</v>
      </c>
      <c r="S49" s="16">
        <f t="shared" si="6"/>
        <v>41453.076319444444</v>
      </c>
      <c r="T49" s="16">
        <f t="shared" si="7"/>
        <v>41488.076319444444</v>
      </c>
    </row>
    <row r="50" spans="1:20" ht="48" x14ac:dyDescent="0.2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 s="1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f t="shared" si="4"/>
        <v>115</v>
      </c>
      <c r="P50">
        <f t="shared" si="5"/>
        <v>57.52</v>
      </c>
      <c r="Q50" s="12" t="s">
        <v>8312</v>
      </c>
      <c r="R50" t="s">
        <v>8328</v>
      </c>
      <c r="S50" s="16">
        <f t="shared" si="6"/>
        <v>41299.381423611114</v>
      </c>
      <c r="T50" s="16">
        <f t="shared" si="7"/>
        <v>41329.381423611114</v>
      </c>
    </row>
    <row r="51" spans="1:20" ht="48" x14ac:dyDescent="0.2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 s="10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f t="shared" si="4"/>
        <v>120</v>
      </c>
      <c r="P51">
        <f t="shared" si="5"/>
        <v>88.15</v>
      </c>
      <c r="Q51" s="12" t="s">
        <v>8312</v>
      </c>
      <c r="R51" t="s">
        <v>8328</v>
      </c>
      <c r="S51" s="16">
        <f t="shared" si="6"/>
        <v>40555.322662037033</v>
      </c>
      <c r="T51" s="16">
        <f t="shared" si="7"/>
        <v>40603.833333333336</v>
      </c>
    </row>
    <row r="52" spans="1:20" ht="48" x14ac:dyDescent="0.2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 s="10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f t="shared" si="4"/>
        <v>101</v>
      </c>
      <c r="P52">
        <f t="shared" si="5"/>
        <v>110.49</v>
      </c>
      <c r="Q52" s="12" t="s">
        <v>8312</v>
      </c>
      <c r="R52" t="s">
        <v>8328</v>
      </c>
      <c r="S52" s="16">
        <f t="shared" si="6"/>
        <v>40763.707546296297</v>
      </c>
      <c r="T52" s="16">
        <f t="shared" si="7"/>
        <v>40823.707546296297</v>
      </c>
    </row>
    <row r="53" spans="1:20" ht="48" x14ac:dyDescent="0.2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 s="10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f t="shared" si="4"/>
        <v>102</v>
      </c>
      <c r="P53">
        <f t="shared" si="5"/>
        <v>66.83</v>
      </c>
      <c r="Q53" s="12" t="s">
        <v>8312</v>
      </c>
      <c r="R53" t="s">
        <v>8328</v>
      </c>
      <c r="S53" s="16">
        <f t="shared" si="6"/>
        <v>41205.854537037041</v>
      </c>
      <c r="T53" s="16">
        <f t="shared" si="7"/>
        <v>41265.896203703705</v>
      </c>
    </row>
    <row r="54" spans="1:20" ht="48" x14ac:dyDescent="0.2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 s="10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f t="shared" si="4"/>
        <v>121</v>
      </c>
      <c r="P54">
        <f t="shared" si="5"/>
        <v>58.6</v>
      </c>
      <c r="Q54" s="12" t="s">
        <v>8312</v>
      </c>
      <c r="R54" t="s">
        <v>8328</v>
      </c>
      <c r="S54" s="16">
        <f t="shared" si="6"/>
        <v>40939.02002314815</v>
      </c>
      <c r="T54" s="16">
        <f t="shared" si="7"/>
        <v>40973.125</v>
      </c>
    </row>
    <row r="55" spans="1:20" ht="48" x14ac:dyDescent="0.2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 s="10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f t="shared" si="4"/>
        <v>100</v>
      </c>
      <c r="P55">
        <f t="shared" si="5"/>
        <v>113.64</v>
      </c>
      <c r="Q55" s="12" t="s">
        <v>8312</v>
      </c>
      <c r="R55" t="s">
        <v>8328</v>
      </c>
      <c r="S55" s="16">
        <f t="shared" si="6"/>
        <v>40758.733483796292</v>
      </c>
      <c r="T55" s="16">
        <f t="shared" si="7"/>
        <v>40818.733483796292</v>
      </c>
    </row>
    <row r="56" spans="1:20" ht="48" x14ac:dyDescent="0.2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 s="10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f t="shared" si="4"/>
        <v>102</v>
      </c>
      <c r="P56">
        <f t="shared" si="5"/>
        <v>43.57</v>
      </c>
      <c r="Q56" s="12" t="s">
        <v>8312</v>
      </c>
      <c r="R56" t="s">
        <v>8328</v>
      </c>
      <c r="S56" s="16">
        <f t="shared" si="6"/>
        <v>41192.758506944447</v>
      </c>
      <c r="T56" s="16">
        <f t="shared" si="7"/>
        <v>41208.165972222225</v>
      </c>
    </row>
    <row r="57" spans="1:20" ht="48" x14ac:dyDescent="0.2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 s="10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f t="shared" si="4"/>
        <v>100</v>
      </c>
      <c r="P57">
        <f t="shared" si="5"/>
        <v>78.95</v>
      </c>
      <c r="Q57" s="12" t="s">
        <v>8312</v>
      </c>
      <c r="R57" t="s">
        <v>8328</v>
      </c>
      <c r="S57" s="16">
        <f t="shared" si="6"/>
        <v>40818.58489583333</v>
      </c>
      <c r="T57" s="16">
        <f t="shared" si="7"/>
        <v>40878.626562500001</v>
      </c>
    </row>
    <row r="58" spans="1:20" ht="48" x14ac:dyDescent="0.2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 s="10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f t="shared" si="4"/>
        <v>100</v>
      </c>
      <c r="P58">
        <f t="shared" si="5"/>
        <v>188.13</v>
      </c>
      <c r="Q58" s="12" t="s">
        <v>8312</v>
      </c>
      <c r="R58" t="s">
        <v>8328</v>
      </c>
      <c r="S58" s="16">
        <f t="shared" si="6"/>
        <v>40946.11383101852</v>
      </c>
      <c r="T58" s="16">
        <f t="shared" si="7"/>
        <v>40976.11383101852</v>
      </c>
    </row>
    <row r="59" spans="1:20" ht="16" x14ac:dyDescent="0.2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 s="10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f t="shared" si="4"/>
        <v>132</v>
      </c>
      <c r="P59">
        <f t="shared" si="5"/>
        <v>63.03</v>
      </c>
      <c r="Q59" s="12" t="s">
        <v>8312</v>
      </c>
      <c r="R59" t="s">
        <v>8328</v>
      </c>
      <c r="S59" s="16">
        <f t="shared" si="6"/>
        <v>42173.746342592596</v>
      </c>
      <c r="T59" s="16">
        <f t="shared" si="7"/>
        <v>42187.152777777781</v>
      </c>
    </row>
    <row r="60" spans="1:20" ht="48" x14ac:dyDescent="0.2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 s="1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f t="shared" si="4"/>
        <v>137</v>
      </c>
      <c r="P60">
        <f t="shared" si="5"/>
        <v>30.37</v>
      </c>
      <c r="Q60" s="12" t="s">
        <v>8312</v>
      </c>
      <c r="R60" t="s">
        <v>8328</v>
      </c>
      <c r="S60" s="16">
        <f t="shared" si="6"/>
        <v>41074.834965277776</v>
      </c>
      <c r="T60" s="16">
        <f t="shared" si="7"/>
        <v>41090.165972222225</v>
      </c>
    </row>
    <row r="61" spans="1:20" ht="48" x14ac:dyDescent="0.2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 s="10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f t="shared" si="4"/>
        <v>113</v>
      </c>
      <c r="P61">
        <f t="shared" si="5"/>
        <v>51.48</v>
      </c>
      <c r="Q61" s="12" t="s">
        <v>8312</v>
      </c>
      <c r="R61" t="s">
        <v>8328</v>
      </c>
      <c r="S61" s="16">
        <f t="shared" si="6"/>
        <v>40892.149467592593</v>
      </c>
      <c r="T61" s="16">
        <f t="shared" si="7"/>
        <v>40952.149467592593</v>
      </c>
    </row>
    <row r="62" spans="1:20" ht="48" x14ac:dyDescent="0.2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 s="10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f t="shared" si="4"/>
        <v>136</v>
      </c>
      <c r="P62">
        <f t="shared" si="5"/>
        <v>35.79</v>
      </c>
      <c r="Q62" s="12" t="s">
        <v>8312</v>
      </c>
      <c r="R62" t="s">
        <v>8328</v>
      </c>
      <c r="S62" s="16">
        <f t="shared" si="6"/>
        <v>40638.868611111109</v>
      </c>
      <c r="T62" s="16">
        <f t="shared" si="7"/>
        <v>40668.868611111109</v>
      </c>
    </row>
    <row r="63" spans="1:20" ht="32" x14ac:dyDescent="0.2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 s="10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f t="shared" si="4"/>
        <v>146</v>
      </c>
      <c r="P63">
        <f t="shared" si="5"/>
        <v>98.82</v>
      </c>
      <c r="Q63" s="12" t="s">
        <v>8312</v>
      </c>
      <c r="R63" t="s">
        <v>8328</v>
      </c>
      <c r="S63" s="16">
        <f t="shared" si="6"/>
        <v>41192.754942129628</v>
      </c>
      <c r="T63" s="16">
        <f t="shared" si="7"/>
        <v>41222.7966087963</v>
      </c>
    </row>
    <row r="64" spans="1:20" ht="48" x14ac:dyDescent="0.2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 s="10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f t="shared" si="4"/>
        <v>130</v>
      </c>
      <c r="P64">
        <f t="shared" si="5"/>
        <v>28</v>
      </c>
      <c r="Q64" s="12" t="s">
        <v>8312</v>
      </c>
      <c r="R64" t="s">
        <v>8328</v>
      </c>
      <c r="S64" s="16">
        <f t="shared" si="6"/>
        <v>41394.074467592596</v>
      </c>
      <c r="T64" s="16">
        <f t="shared" si="7"/>
        <v>41425</v>
      </c>
    </row>
    <row r="65" spans="1:20" ht="32" x14ac:dyDescent="0.2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 s="10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f t="shared" si="4"/>
        <v>254</v>
      </c>
      <c r="P65">
        <f t="shared" si="5"/>
        <v>51.31</v>
      </c>
      <c r="Q65" s="12" t="s">
        <v>8312</v>
      </c>
      <c r="R65" t="s">
        <v>8328</v>
      </c>
      <c r="S65" s="16">
        <f t="shared" si="6"/>
        <v>41951.788807870369</v>
      </c>
      <c r="T65" s="16">
        <f t="shared" si="7"/>
        <v>41964.166666666672</v>
      </c>
    </row>
    <row r="66" spans="1:20" ht="48" x14ac:dyDescent="0.2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 s="10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f t="shared" ref="O66:O97" si="8">ROUND(E66/D66*100,0)</f>
        <v>107</v>
      </c>
      <c r="P66">
        <f t="shared" ref="P66:P97" si="9">IFERROR(ROUND(E66/L66, 2), 0)</f>
        <v>53.52</v>
      </c>
      <c r="Q66" s="12" t="s">
        <v>8312</v>
      </c>
      <c r="R66" t="s">
        <v>8328</v>
      </c>
      <c r="S66" s="16">
        <f t="shared" ref="S66:S97" si="10">(((J66/60)/60)/24)+DATE(1970,1,1)</f>
        <v>41270.21497685185</v>
      </c>
      <c r="T66" s="16">
        <f t="shared" ref="T66:T97" si="11">(((I66/60)/60)/24)+DATE(1970,1,1)</f>
        <v>41300.21497685185</v>
      </c>
    </row>
    <row r="67" spans="1:20" ht="48" x14ac:dyDescent="0.2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 s="10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f t="shared" si="8"/>
        <v>108</v>
      </c>
      <c r="P67">
        <f t="shared" si="9"/>
        <v>37.15</v>
      </c>
      <c r="Q67" s="12" t="s">
        <v>8312</v>
      </c>
      <c r="R67" t="s">
        <v>8328</v>
      </c>
      <c r="S67" s="16">
        <f t="shared" si="10"/>
        <v>41934.71056712963</v>
      </c>
      <c r="T67" s="16">
        <f t="shared" si="11"/>
        <v>41955.752233796295</v>
      </c>
    </row>
    <row r="68" spans="1:20" ht="48" x14ac:dyDescent="0.2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 s="10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f t="shared" si="8"/>
        <v>107</v>
      </c>
      <c r="P68">
        <f t="shared" si="9"/>
        <v>89.9</v>
      </c>
      <c r="Q68" s="12" t="s">
        <v>8312</v>
      </c>
      <c r="R68" t="s">
        <v>8328</v>
      </c>
      <c r="S68" s="16">
        <f t="shared" si="10"/>
        <v>41135.175694444442</v>
      </c>
      <c r="T68" s="16">
        <f t="shared" si="11"/>
        <v>41162.163194444445</v>
      </c>
    </row>
    <row r="69" spans="1:20" ht="32" x14ac:dyDescent="0.2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 s="10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f t="shared" si="8"/>
        <v>107</v>
      </c>
      <c r="P69">
        <f t="shared" si="9"/>
        <v>106.53</v>
      </c>
      <c r="Q69" s="12" t="s">
        <v>8312</v>
      </c>
      <c r="R69" t="s">
        <v>8328</v>
      </c>
      <c r="S69" s="16">
        <f t="shared" si="10"/>
        <v>42160.708530092597</v>
      </c>
      <c r="T69" s="16">
        <f t="shared" si="11"/>
        <v>42190.708530092597</v>
      </c>
    </row>
    <row r="70" spans="1:20" ht="32" x14ac:dyDescent="0.2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 s="1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f t="shared" si="8"/>
        <v>100</v>
      </c>
      <c r="P70">
        <f t="shared" si="9"/>
        <v>52.82</v>
      </c>
      <c r="Q70" s="12" t="s">
        <v>8312</v>
      </c>
      <c r="R70" t="s">
        <v>8328</v>
      </c>
      <c r="S70" s="16">
        <f t="shared" si="10"/>
        <v>41759.670937499999</v>
      </c>
      <c r="T70" s="16">
        <f t="shared" si="11"/>
        <v>41787.207638888889</v>
      </c>
    </row>
    <row r="71" spans="1:20" ht="48" x14ac:dyDescent="0.2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 s="10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f t="shared" si="8"/>
        <v>107</v>
      </c>
      <c r="P71">
        <f t="shared" si="9"/>
        <v>54.62</v>
      </c>
      <c r="Q71" s="12" t="s">
        <v>8312</v>
      </c>
      <c r="R71" t="s">
        <v>8328</v>
      </c>
      <c r="S71" s="16">
        <f t="shared" si="10"/>
        <v>40703.197048611109</v>
      </c>
      <c r="T71" s="16">
        <f t="shared" si="11"/>
        <v>40770.041666666664</v>
      </c>
    </row>
    <row r="72" spans="1:20" ht="48" x14ac:dyDescent="0.2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 s="10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f t="shared" si="8"/>
        <v>100</v>
      </c>
      <c r="P72">
        <f t="shared" si="9"/>
        <v>27.27</v>
      </c>
      <c r="Q72" s="12" t="s">
        <v>8312</v>
      </c>
      <c r="R72" t="s">
        <v>8328</v>
      </c>
      <c r="S72" s="16">
        <f t="shared" si="10"/>
        <v>41365.928159722222</v>
      </c>
      <c r="T72" s="16">
        <f t="shared" si="11"/>
        <v>41379.928159722222</v>
      </c>
    </row>
    <row r="73" spans="1:20" ht="32" x14ac:dyDescent="0.2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 s="10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f t="shared" si="8"/>
        <v>105</v>
      </c>
      <c r="P73">
        <f t="shared" si="9"/>
        <v>68.599999999999994</v>
      </c>
      <c r="Q73" s="12" t="s">
        <v>8312</v>
      </c>
      <c r="R73" t="s">
        <v>8328</v>
      </c>
      <c r="S73" s="16">
        <f t="shared" si="10"/>
        <v>41870.86546296296</v>
      </c>
      <c r="T73" s="16">
        <f t="shared" si="11"/>
        <v>41905.86546296296</v>
      </c>
    </row>
    <row r="74" spans="1:20" ht="48" x14ac:dyDescent="0.2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 s="10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f t="shared" si="8"/>
        <v>105</v>
      </c>
      <c r="P74">
        <f t="shared" si="9"/>
        <v>35.61</v>
      </c>
      <c r="Q74" s="12" t="s">
        <v>8312</v>
      </c>
      <c r="R74" t="s">
        <v>8328</v>
      </c>
      <c r="S74" s="16">
        <f t="shared" si="10"/>
        <v>40458.815625000003</v>
      </c>
      <c r="T74" s="16">
        <f t="shared" si="11"/>
        <v>40521.207638888889</v>
      </c>
    </row>
    <row r="75" spans="1:20" ht="48" x14ac:dyDescent="0.2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 s="10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f t="shared" si="8"/>
        <v>226</v>
      </c>
      <c r="P75">
        <f t="shared" si="9"/>
        <v>94.03</v>
      </c>
      <c r="Q75" s="12" t="s">
        <v>8312</v>
      </c>
      <c r="R75" t="s">
        <v>8328</v>
      </c>
      <c r="S75" s="16">
        <f t="shared" si="10"/>
        <v>40564.081030092595</v>
      </c>
      <c r="T75" s="16">
        <f t="shared" si="11"/>
        <v>40594.081030092595</v>
      </c>
    </row>
    <row r="76" spans="1:20" ht="48" x14ac:dyDescent="0.2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 s="10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f t="shared" si="8"/>
        <v>101</v>
      </c>
      <c r="P76">
        <f t="shared" si="9"/>
        <v>526.46</v>
      </c>
      <c r="Q76" s="12" t="s">
        <v>8312</v>
      </c>
      <c r="R76" t="s">
        <v>8328</v>
      </c>
      <c r="S76" s="16">
        <f t="shared" si="10"/>
        <v>41136.777812500004</v>
      </c>
      <c r="T76" s="16">
        <f t="shared" si="11"/>
        <v>41184.777812500004</v>
      </c>
    </row>
    <row r="77" spans="1:20" ht="48" x14ac:dyDescent="0.2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 s="10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f t="shared" si="8"/>
        <v>148</v>
      </c>
      <c r="P77">
        <f t="shared" si="9"/>
        <v>50.66</v>
      </c>
      <c r="Q77" s="12" t="s">
        <v>8312</v>
      </c>
      <c r="R77" t="s">
        <v>8328</v>
      </c>
      <c r="S77" s="16">
        <f t="shared" si="10"/>
        <v>42290.059594907405</v>
      </c>
      <c r="T77" s="16">
        <f t="shared" si="11"/>
        <v>42304.207638888889</v>
      </c>
    </row>
    <row r="78" spans="1:20" ht="32" x14ac:dyDescent="0.2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 s="10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f t="shared" si="8"/>
        <v>135</v>
      </c>
      <c r="P78">
        <f t="shared" si="9"/>
        <v>79.180000000000007</v>
      </c>
      <c r="Q78" s="12" t="s">
        <v>8312</v>
      </c>
      <c r="R78" t="s">
        <v>8328</v>
      </c>
      <c r="S78" s="16">
        <f t="shared" si="10"/>
        <v>40718.839537037034</v>
      </c>
      <c r="T78" s="16">
        <f t="shared" si="11"/>
        <v>40748.839537037034</v>
      </c>
    </row>
    <row r="79" spans="1:20" ht="48" x14ac:dyDescent="0.2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 s="10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f t="shared" si="8"/>
        <v>101</v>
      </c>
      <c r="P79">
        <f t="shared" si="9"/>
        <v>91.59</v>
      </c>
      <c r="Q79" s="12" t="s">
        <v>8312</v>
      </c>
      <c r="R79" t="s">
        <v>8328</v>
      </c>
      <c r="S79" s="16">
        <f t="shared" si="10"/>
        <v>41107.130150462966</v>
      </c>
      <c r="T79" s="16">
        <f t="shared" si="11"/>
        <v>41137.130150462966</v>
      </c>
    </row>
    <row r="80" spans="1:20" ht="48" x14ac:dyDescent="0.2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 s="1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f t="shared" si="8"/>
        <v>101</v>
      </c>
      <c r="P80">
        <f t="shared" si="9"/>
        <v>116.96</v>
      </c>
      <c r="Q80" s="12" t="s">
        <v>8312</v>
      </c>
      <c r="R80" t="s">
        <v>8328</v>
      </c>
      <c r="S80" s="16">
        <f t="shared" si="10"/>
        <v>41591.964537037034</v>
      </c>
      <c r="T80" s="16">
        <f t="shared" si="11"/>
        <v>41640.964537037034</v>
      </c>
    </row>
    <row r="81" spans="1:20" ht="32" x14ac:dyDescent="0.2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 s="10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f t="shared" si="8"/>
        <v>134</v>
      </c>
      <c r="P81">
        <f t="shared" si="9"/>
        <v>31.66</v>
      </c>
      <c r="Q81" s="12" t="s">
        <v>8312</v>
      </c>
      <c r="R81" t="s">
        <v>8328</v>
      </c>
      <c r="S81" s="16">
        <f t="shared" si="10"/>
        <v>41416.146944444445</v>
      </c>
      <c r="T81" s="16">
        <f t="shared" si="11"/>
        <v>41446.146944444445</v>
      </c>
    </row>
    <row r="82" spans="1:20" ht="48" x14ac:dyDescent="0.2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 s="10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f t="shared" si="8"/>
        <v>171</v>
      </c>
      <c r="P82">
        <f t="shared" si="9"/>
        <v>46.18</v>
      </c>
      <c r="Q82" s="12" t="s">
        <v>8312</v>
      </c>
      <c r="R82" t="s">
        <v>8328</v>
      </c>
      <c r="S82" s="16">
        <f t="shared" si="10"/>
        <v>41605.868449074071</v>
      </c>
      <c r="T82" s="16">
        <f t="shared" si="11"/>
        <v>41639.291666666664</v>
      </c>
    </row>
    <row r="83" spans="1:20" ht="48" x14ac:dyDescent="0.2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 s="10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f t="shared" si="8"/>
        <v>109</v>
      </c>
      <c r="P83">
        <f t="shared" si="9"/>
        <v>68.48</v>
      </c>
      <c r="Q83" s="12" t="s">
        <v>8312</v>
      </c>
      <c r="R83" t="s">
        <v>8328</v>
      </c>
      <c r="S83" s="16">
        <f t="shared" si="10"/>
        <v>40850.111064814817</v>
      </c>
      <c r="T83" s="16">
        <f t="shared" si="11"/>
        <v>40890.152731481481</v>
      </c>
    </row>
    <row r="84" spans="1:20" ht="48" x14ac:dyDescent="0.2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 s="10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f t="shared" si="8"/>
        <v>101</v>
      </c>
      <c r="P84">
        <f t="shared" si="9"/>
        <v>53.47</v>
      </c>
      <c r="Q84" s="12" t="s">
        <v>8312</v>
      </c>
      <c r="R84" t="s">
        <v>8328</v>
      </c>
      <c r="S84" s="16">
        <f t="shared" si="10"/>
        <v>40502.815868055557</v>
      </c>
      <c r="T84" s="16">
        <f t="shared" si="11"/>
        <v>40544.207638888889</v>
      </c>
    </row>
    <row r="85" spans="1:20" ht="48" x14ac:dyDescent="0.2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 s="10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f t="shared" si="8"/>
        <v>101</v>
      </c>
      <c r="P85">
        <f t="shared" si="9"/>
        <v>109.11</v>
      </c>
      <c r="Q85" s="12" t="s">
        <v>8312</v>
      </c>
      <c r="R85" t="s">
        <v>8328</v>
      </c>
      <c r="S85" s="16">
        <f t="shared" si="10"/>
        <v>41834.695277777777</v>
      </c>
      <c r="T85" s="16">
        <f t="shared" si="11"/>
        <v>41859.75</v>
      </c>
    </row>
    <row r="86" spans="1:20" ht="48" x14ac:dyDescent="0.2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 s="10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f t="shared" si="8"/>
        <v>107</v>
      </c>
      <c r="P86">
        <f t="shared" si="9"/>
        <v>51.19</v>
      </c>
      <c r="Q86" s="12" t="s">
        <v>8312</v>
      </c>
      <c r="R86" t="s">
        <v>8328</v>
      </c>
      <c r="S86" s="16">
        <f t="shared" si="10"/>
        <v>40948.16815972222</v>
      </c>
      <c r="T86" s="16">
        <f t="shared" si="11"/>
        <v>40978.16815972222</v>
      </c>
    </row>
    <row r="87" spans="1:20" ht="48" x14ac:dyDescent="0.2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 s="10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f t="shared" si="8"/>
        <v>107</v>
      </c>
      <c r="P87">
        <f t="shared" si="9"/>
        <v>27.94</v>
      </c>
      <c r="Q87" s="12" t="s">
        <v>8312</v>
      </c>
      <c r="R87" t="s">
        <v>8328</v>
      </c>
      <c r="S87" s="16">
        <f t="shared" si="10"/>
        <v>41004.802465277775</v>
      </c>
      <c r="T87" s="16">
        <f t="shared" si="11"/>
        <v>41034.802407407406</v>
      </c>
    </row>
    <row r="88" spans="1:20" ht="48" x14ac:dyDescent="0.2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 s="10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f t="shared" si="8"/>
        <v>101</v>
      </c>
      <c r="P88">
        <f t="shared" si="9"/>
        <v>82.5</v>
      </c>
      <c r="Q88" s="12" t="s">
        <v>8312</v>
      </c>
      <c r="R88" t="s">
        <v>8328</v>
      </c>
      <c r="S88" s="16">
        <f t="shared" si="10"/>
        <v>41851.962916666671</v>
      </c>
      <c r="T88" s="16">
        <f t="shared" si="11"/>
        <v>41880.041666666664</v>
      </c>
    </row>
    <row r="89" spans="1:20" ht="48" x14ac:dyDescent="0.2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 s="10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f t="shared" si="8"/>
        <v>107</v>
      </c>
      <c r="P89">
        <f t="shared" si="9"/>
        <v>59.82</v>
      </c>
      <c r="Q89" s="12" t="s">
        <v>8312</v>
      </c>
      <c r="R89" t="s">
        <v>8328</v>
      </c>
      <c r="S89" s="16">
        <f t="shared" si="10"/>
        <v>41307.987696759257</v>
      </c>
      <c r="T89" s="16">
        <f t="shared" si="11"/>
        <v>41342.987696759257</v>
      </c>
    </row>
    <row r="90" spans="1:20" ht="48" x14ac:dyDescent="0.2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 s="1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f t="shared" si="8"/>
        <v>429</v>
      </c>
      <c r="P90">
        <f t="shared" si="9"/>
        <v>64.819999999999993</v>
      </c>
      <c r="Q90" s="12" t="s">
        <v>8312</v>
      </c>
      <c r="R90" t="s">
        <v>8328</v>
      </c>
      <c r="S90" s="16">
        <f t="shared" si="10"/>
        <v>41324.79415509259</v>
      </c>
      <c r="T90" s="16">
        <f t="shared" si="11"/>
        <v>41354.752488425926</v>
      </c>
    </row>
    <row r="91" spans="1:20" ht="48" x14ac:dyDescent="0.2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 s="10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f t="shared" si="8"/>
        <v>104</v>
      </c>
      <c r="P91">
        <f t="shared" si="9"/>
        <v>90.1</v>
      </c>
      <c r="Q91" s="12" t="s">
        <v>8312</v>
      </c>
      <c r="R91" t="s">
        <v>8328</v>
      </c>
      <c r="S91" s="16">
        <f t="shared" si="10"/>
        <v>41736.004502314812</v>
      </c>
      <c r="T91" s="16">
        <f t="shared" si="11"/>
        <v>41766.004502314812</v>
      </c>
    </row>
    <row r="92" spans="1:20" ht="48" x14ac:dyDescent="0.2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 s="10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f t="shared" si="8"/>
        <v>108</v>
      </c>
      <c r="P92">
        <f t="shared" si="9"/>
        <v>40.96</v>
      </c>
      <c r="Q92" s="12" t="s">
        <v>8312</v>
      </c>
      <c r="R92" t="s">
        <v>8328</v>
      </c>
      <c r="S92" s="16">
        <f t="shared" si="10"/>
        <v>41716.632847222223</v>
      </c>
      <c r="T92" s="16">
        <f t="shared" si="11"/>
        <v>41747.958333333336</v>
      </c>
    </row>
    <row r="93" spans="1:20" ht="32" x14ac:dyDescent="0.2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 s="10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f t="shared" si="8"/>
        <v>176</v>
      </c>
      <c r="P93">
        <f t="shared" si="9"/>
        <v>56</v>
      </c>
      <c r="Q93" s="12" t="s">
        <v>8312</v>
      </c>
      <c r="R93" t="s">
        <v>8328</v>
      </c>
      <c r="S93" s="16">
        <f t="shared" si="10"/>
        <v>41002.958634259259</v>
      </c>
      <c r="T93" s="16">
        <f t="shared" si="11"/>
        <v>41032.958634259259</v>
      </c>
    </row>
    <row r="94" spans="1:20" ht="48" x14ac:dyDescent="0.2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 s="10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f t="shared" si="8"/>
        <v>157</v>
      </c>
      <c r="P94">
        <f t="shared" si="9"/>
        <v>37.67</v>
      </c>
      <c r="Q94" s="12" t="s">
        <v>8312</v>
      </c>
      <c r="R94" t="s">
        <v>8328</v>
      </c>
      <c r="S94" s="16">
        <f t="shared" si="10"/>
        <v>41037.551585648151</v>
      </c>
      <c r="T94" s="16">
        <f t="shared" si="11"/>
        <v>41067.551585648151</v>
      </c>
    </row>
    <row r="95" spans="1:20" ht="32" x14ac:dyDescent="0.2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 s="10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f t="shared" si="8"/>
        <v>103</v>
      </c>
      <c r="P95">
        <f t="shared" si="9"/>
        <v>40.08</v>
      </c>
      <c r="Q95" s="12" t="s">
        <v>8312</v>
      </c>
      <c r="R95" t="s">
        <v>8328</v>
      </c>
      <c r="S95" s="16">
        <f t="shared" si="10"/>
        <v>41004.72619212963</v>
      </c>
      <c r="T95" s="16">
        <f t="shared" si="11"/>
        <v>41034.72619212963</v>
      </c>
    </row>
    <row r="96" spans="1:20" ht="48" x14ac:dyDescent="0.2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 s="10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f t="shared" si="8"/>
        <v>104</v>
      </c>
      <c r="P96">
        <f t="shared" si="9"/>
        <v>78.03</v>
      </c>
      <c r="Q96" s="12" t="s">
        <v>8312</v>
      </c>
      <c r="R96" t="s">
        <v>8328</v>
      </c>
      <c r="S96" s="16">
        <f t="shared" si="10"/>
        <v>40079.725115740745</v>
      </c>
      <c r="T96" s="16">
        <f t="shared" si="11"/>
        <v>40156.76666666667</v>
      </c>
    </row>
    <row r="97" spans="1:20" ht="48" x14ac:dyDescent="0.2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 s="10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f t="shared" si="8"/>
        <v>104</v>
      </c>
      <c r="P97">
        <f t="shared" si="9"/>
        <v>18.91</v>
      </c>
      <c r="Q97" s="12" t="s">
        <v>8312</v>
      </c>
      <c r="R97" t="s">
        <v>8328</v>
      </c>
      <c r="S97" s="16">
        <f t="shared" si="10"/>
        <v>40192.542233796295</v>
      </c>
      <c r="T97" s="16">
        <f t="shared" si="11"/>
        <v>40224.208333333336</v>
      </c>
    </row>
    <row r="98" spans="1:20" ht="64" x14ac:dyDescent="0.2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 s="10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f t="shared" ref="O98:O129" si="12">ROUND(E98/D98*100,0)</f>
        <v>121</v>
      </c>
      <c r="P98">
        <f t="shared" ref="P98:P129" si="13">IFERROR(ROUND(E98/L98, 2), 0)</f>
        <v>37.130000000000003</v>
      </c>
      <c r="Q98" s="12" t="s">
        <v>8312</v>
      </c>
      <c r="R98" t="s">
        <v>8328</v>
      </c>
      <c r="S98" s="16">
        <f t="shared" ref="S98:S129" si="14">(((J98/60)/60)/24)+DATE(1970,1,1)</f>
        <v>40050.643680555557</v>
      </c>
      <c r="T98" s="16">
        <f t="shared" ref="T98:T129" si="15">(((I98/60)/60)/24)+DATE(1970,1,1)</f>
        <v>40082.165972222225</v>
      </c>
    </row>
    <row r="99" spans="1:20" ht="48" x14ac:dyDescent="0.2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 s="10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f t="shared" si="12"/>
        <v>108</v>
      </c>
      <c r="P99">
        <f t="shared" si="13"/>
        <v>41.96</v>
      </c>
      <c r="Q99" s="12" t="s">
        <v>8312</v>
      </c>
      <c r="R99" t="s">
        <v>8328</v>
      </c>
      <c r="S99" s="16">
        <f t="shared" si="14"/>
        <v>41593.082002314812</v>
      </c>
      <c r="T99" s="16">
        <f t="shared" si="15"/>
        <v>41623.082002314812</v>
      </c>
    </row>
    <row r="100" spans="1:20" ht="48" x14ac:dyDescent="0.2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 s="1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f t="shared" si="12"/>
        <v>109</v>
      </c>
      <c r="P100">
        <f t="shared" si="13"/>
        <v>61.04</v>
      </c>
      <c r="Q100" s="12" t="s">
        <v>8312</v>
      </c>
      <c r="R100" t="s">
        <v>8328</v>
      </c>
      <c r="S100" s="16">
        <f t="shared" si="14"/>
        <v>41696.817129629628</v>
      </c>
      <c r="T100" s="16">
        <f t="shared" si="15"/>
        <v>41731.775462962964</v>
      </c>
    </row>
    <row r="101" spans="1:20" ht="48" x14ac:dyDescent="0.2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 s="10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f t="shared" si="12"/>
        <v>104</v>
      </c>
      <c r="P101">
        <f t="shared" si="13"/>
        <v>90.52</v>
      </c>
      <c r="Q101" s="12" t="s">
        <v>8312</v>
      </c>
      <c r="R101" t="s">
        <v>8328</v>
      </c>
      <c r="S101" s="16">
        <f t="shared" si="14"/>
        <v>40784.012696759259</v>
      </c>
      <c r="T101" s="16">
        <f t="shared" si="15"/>
        <v>40817.125</v>
      </c>
    </row>
    <row r="102" spans="1:20" ht="48" x14ac:dyDescent="0.2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 s="10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f t="shared" si="12"/>
        <v>111</v>
      </c>
      <c r="P102">
        <f t="shared" si="13"/>
        <v>28.88</v>
      </c>
      <c r="Q102" s="12" t="s">
        <v>8312</v>
      </c>
      <c r="R102" t="s">
        <v>8328</v>
      </c>
      <c r="S102" s="16">
        <f t="shared" si="14"/>
        <v>41089.186296296299</v>
      </c>
      <c r="T102" s="16">
        <f t="shared" si="15"/>
        <v>41109.186296296299</v>
      </c>
    </row>
    <row r="103" spans="1:20" ht="16" x14ac:dyDescent="0.2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 s="10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f t="shared" si="12"/>
        <v>116</v>
      </c>
      <c r="P103">
        <f t="shared" si="13"/>
        <v>31</v>
      </c>
      <c r="Q103" s="12" t="s">
        <v>8312</v>
      </c>
      <c r="R103" t="s">
        <v>8328</v>
      </c>
      <c r="S103" s="16">
        <f t="shared" si="14"/>
        <v>41341.111400462964</v>
      </c>
      <c r="T103" s="16">
        <f t="shared" si="15"/>
        <v>41380.791666666664</v>
      </c>
    </row>
    <row r="104" spans="1:20" ht="32" x14ac:dyDescent="0.2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 s="10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f t="shared" si="12"/>
        <v>180</v>
      </c>
      <c r="P104">
        <f t="shared" si="13"/>
        <v>26.27</v>
      </c>
      <c r="Q104" s="12" t="s">
        <v>8312</v>
      </c>
      <c r="R104" t="s">
        <v>8328</v>
      </c>
      <c r="S104" s="16">
        <f t="shared" si="14"/>
        <v>41145.719305555554</v>
      </c>
      <c r="T104" s="16">
        <f t="shared" si="15"/>
        <v>41175.719305555554</v>
      </c>
    </row>
    <row r="105" spans="1:20" ht="48" x14ac:dyDescent="0.2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 s="10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f t="shared" si="12"/>
        <v>100</v>
      </c>
      <c r="P105">
        <f t="shared" si="13"/>
        <v>48.08</v>
      </c>
      <c r="Q105" s="12" t="s">
        <v>8312</v>
      </c>
      <c r="R105" t="s">
        <v>8328</v>
      </c>
      <c r="S105" s="16">
        <f t="shared" si="14"/>
        <v>41373.102465277778</v>
      </c>
      <c r="T105" s="16">
        <f t="shared" si="15"/>
        <v>41403.102465277778</v>
      </c>
    </row>
    <row r="106" spans="1:20" ht="48" x14ac:dyDescent="0.2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 s="10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f t="shared" si="12"/>
        <v>119</v>
      </c>
      <c r="P106">
        <f t="shared" si="13"/>
        <v>27.56</v>
      </c>
      <c r="Q106" s="12" t="s">
        <v>8312</v>
      </c>
      <c r="R106" t="s">
        <v>8328</v>
      </c>
      <c r="S106" s="16">
        <f t="shared" si="14"/>
        <v>41025.874201388891</v>
      </c>
      <c r="T106" s="16">
        <f t="shared" si="15"/>
        <v>41039.708333333336</v>
      </c>
    </row>
    <row r="107" spans="1:20" ht="32" x14ac:dyDescent="0.2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 s="10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f t="shared" si="12"/>
        <v>107</v>
      </c>
      <c r="P107">
        <f t="shared" si="13"/>
        <v>36.97</v>
      </c>
      <c r="Q107" s="12" t="s">
        <v>8312</v>
      </c>
      <c r="R107" t="s">
        <v>8328</v>
      </c>
      <c r="S107" s="16">
        <f t="shared" si="14"/>
        <v>41174.154178240737</v>
      </c>
      <c r="T107" s="16">
        <f t="shared" si="15"/>
        <v>41210.208333333336</v>
      </c>
    </row>
    <row r="108" spans="1:20" ht="48" x14ac:dyDescent="0.2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 s="10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f t="shared" si="12"/>
        <v>114</v>
      </c>
      <c r="P108">
        <f t="shared" si="13"/>
        <v>29.02</v>
      </c>
      <c r="Q108" s="12" t="s">
        <v>8312</v>
      </c>
      <c r="R108" t="s">
        <v>8328</v>
      </c>
      <c r="S108" s="16">
        <f t="shared" si="14"/>
        <v>40557.429733796293</v>
      </c>
      <c r="T108" s="16">
        <f t="shared" si="15"/>
        <v>40582.429733796293</v>
      </c>
    </row>
    <row r="109" spans="1:20" ht="48" x14ac:dyDescent="0.2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 s="10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f t="shared" si="12"/>
        <v>103</v>
      </c>
      <c r="P109">
        <f t="shared" si="13"/>
        <v>28.66</v>
      </c>
      <c r="Q109" s="12" t="s">
        <v>8312</v>
      </c>
      <c r="R109" t="s">
        <v>8328</v>
      </c>
      <c r="S109" s="16">
        <f t="shared" si="14"/>
        <v>41023.07471064815</v>
      </c>
      <c r="T109" s="16">
        <f t="shared" si="15"/>
        <v>41053.07471064815</v>
      </c>
    </row>
    <row r="110" spans="1:20" ht="48" x14ac:dyDescent="0.2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 s="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f t="shared" si="12"/>
        <v>128</v>
      </c>
      <c r="P110">
        <f t="shared" si="13"/>
        <v>37.65</v>
      </c>
      <c r="Q110" s="12" t="s">
        <v>8312</v>
      </c>
      <c r="R110" t="s">
        <v>8328</v>
      </c>
      <c r="S110" s="16">
        <f t="shared" si="14"/>
        <v>40893.992962962962</v>
      </c>
      <c r="T110" s="16">
        <f t="shared" si="15"/>
        <v>40933.992962962962</v>
      </c>
    </row>
    <row r="111" spans="1:20" ht="48" x14ac:dyDescent="0.2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 s="10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f t="shared" si="12"/>
        <v>136</v>
      </c>
      <c r="P111">
        <f t="shared" si="13"/>
        <v>97.9</v>
      </c>
      <c r="Q111" s="12" t="s">
        <v>8312</v>
      </c>
      <c r="R111" t="s">
        <v>8328</v>
      </c>
      <c r="S111" s="16">
        <f t="shared" si="14"/>
        <v>40354.11550925926</v>
      </c>
      <c r="T111" s="16">
        <f t="shared" si="15"/>
        <v>40425.043749999997</v>
      </c>
    </row>
    <row r="112" spans="1:20" ht="48" x14ac:dyDescent="0.2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 s="10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f t="shared" si="12"/>
        <v>100</v>
      </c>
      <c r="P112">
        <f t="shared" si="13"/>
        <v>42.55</v>
      </c>
      <c r="Q112" s="12" t="s">
        <v>8312</v>
      </c>
      <c r="R112" t="s">
        <v>8328</v>
      </c>
      <c r="S112" s="16">
        <f t="shared" si="14"/>
        <v>41193.748483796298</v>
      </c>
      <c r="T112" s="16">
        <f t="shared" si="15"/>
        <v>41223.790150462963</v>
      </c>
    </row>
    <row r="113" spans="1:20" ht="48" x14ac:dyDescent="0.2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 s="10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f t="shared" si="12"/>
        <v>100</v>
      </c>
      <c r="P113">
        <f t="shared" si="13"/>
        <v>131.58000000000001</v>
      </c>
      <c r="Q113" s="12" t="s">
        <v>8312</v>
      </c>
      <c r="R113" t="s">
        <v>8328</v>
      </c>
      <c r="S113" s="16">
        <f t="shared" si="14"/>
        <v>40417.011296296296</v>
      </c>
      <c r="T113" s="16">
        <f t="shared" si="15"/>
        <v>40462.011296296296</v>
      </c>
    </row>
    <row r="114" spans="1:20" ht="32" x14ac:dyDescent="0.2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 s="10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f t="shared" si="12"/>
        <v>105</v>
      </c>
      <c r="P114">
        <f t="shared" si="13"/>
        <v>32.32</v>
      </c>
      <c r="Q114" s="12" t="s">
        <v>8312</v>
      </c>
      <c r="R114" t="s">
        <v>8328</v>
      </c>
      <c r="S114" s="16">
        <f t="shared" si="14"/>
        <v>40310.287673611114</v>
      </c>
      <c r="T114" s="16">
        <f t="shared" si="15"/>
        <v>40369.916666666664</v>
      </c>
    </row>
    <row r="115" spans="1:20" ht="48" x14ac:dyDescent="0.2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 s="10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f t="shared" si="12"/>
        <v>105</v>
      </c>
      <c r="P115">
        <f t="shared" si="13"/>
        <v>61.1</v>
      </c>
      <c r="Q115" s="12" t="s">
        <v>8312</v>
      </c>
      <c r="R115" t="s">
        <v>8328</v>
      </c>
      <c r="S115" s="16">
        <f t="shared" si="14"/>
        <v>41913.328356481477</v>
      </c>
      <c r="T115" s="16">
        <f t="shared" si="15"/>
        <v>41946.370023148149</v>
      </c>
    </row>
    <row r="116" spans="1:20" ht="32" x14ac:dyDescent="0.2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 s="10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f t="shared" si="12"/>
        <v>171</v>
      </c>
      <c r="P116">
        <f t="shared" si="13"/>
        <v>31.34</v>
      </c>
      <c r="Q116" s="12" t="s">
        <v>8312</v>
      </c>
      <c r="R116" t="s">
        <v>8328</v>
      </c>
      <c r="S116" s="16">
        <f t="shared" si="14"/>
        <v>41088.691493055558</v>
      </c>
      <c r="T116" s="16">
        <f t="shared" si="15"/>
        <v>41133.691493055558</v>
      </c>
    </row>
    <row r="117" spans="1:20" ht="48" x14ac:dyDescent="0.2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 s="10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f t="shared" si="12"/>
        <v>128</v>
      </c>
      <c r="P117">
        <f t="shared" si="13"/>
        <v>129.11000000000001</v>
      </c>
      <c r="Q117" s="12" t="s">
        <v>8312</v>
      </c>
      <c r="R117" t="s">
        <v>8328</v>
      </c>
      <c r="S117" s="16">
        <f t="shared" si="14"/>
        <v>41257.950381944444</v>
      </c>
      <c r="T117" s="16">
        <f t="shared" si="15"/>
        <v>41287.950381944444</v>
      </c>
    </row>
    <row r="118" spans="1:20" ht="32" x14ac:dyDescent="0.2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 s="10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f t="shared" si="12"/>
        <v>133</v>
      </c>
      <c r="P118">
        <f t="shared" si="13"/>
        <v>25.02</v>
      </c>
      <c r="Q118" s="12" t="s">
        <v>8312</v>
      </c>
      <c r="R118" t="s">
        <v>8328</v>
      </c>
      <c r="S118" s="16">
        <f t="shared" si="14"/>
        <v>41107.726782407408</v>
      </c>
      <c r="T118" s="16">
        <f t="shared" si="15"/>
        <v>41118.083333333336</v>
      </c>
    </row>
    <row r="119" spans="1:20" ht="48" x14ac:dyDescent="0.2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 s="10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f t="shared" si="12"/>
        <v>100</v>
      </c>
      <c r="P119">
        <f t="shared" si="13"/>
        <v>250</v>
      </c>
      <c r="Q119" s="12" t="s">
        <v>8312</v>
      </c>
      <c r="R119" t="s">
        <v>8328</v>
      </c>
      <c r="S119" s="16">
        <f t="shared" si="14"/>
        <v>42227.936157407406</v>
      </c>
      <c r="T119" s="16">
        <f t="shared" si="15"/>
        <v>42287.936157407406</v>
      </c>
    </row>
    <row r="120" spans="1:20" ht="48" x14ac:dyDescent="0.2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 s="1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f t="shared" si="12"/>
        <v>113</v>
      </c>
      <c r="P120">
        <f t="shared" si="13"/>
        <v>47.54</v>
      </c>
      <c r="Q120" s="12" t="s">
        <v>8312</v>
      </c>
      <c r="R120" t="s">
        <v>8328</v>
      </c>
      <c r="S120" s="16">
        <f t="shared" si="14"/>
        <v>40999.645925925928</v>
      </c>
      <c r="T120" s="16">
        <f t="shared" si="15"/>
        <v>41029.645925925928</v>
      </c>
    </row>
    <row r="121" spans="1:20" ht="48" x14ac:dyDescent="0.2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 s="10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f t="shared" si="12"/>
        <v>100</v>
      </c>
      <c r="P121">
        <f t="shared" si="13"/>
        <v>40.04</v>
      </c>
      <c r="Q121" s="12" t="s">
        <v>8312</v>
      </c>
      <c r="R121" t="s">
        <v>8328</v>
      </c>
      <c r="S121" s="16">
        <f t="shared" si="14"/>
        <v>40711.782210648147</v>
      </c>
      <c r="T121" s="16">
        <f t="shared" si="15"/>
        <v>40756.782210648147</v>
      </c>
    </row>
    <row r="122" spans="1:20" ht="32" x14ac:dyDescent="0.2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 s="10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f t="shared" si="12"/>
        <v>114</v>
      </c>
      <c r="P122">
        <f t="shared" si="13"/>
        <v>65.84</v>
      </c>
      <c r="Q122" s="12" t="s">
        <v>8312</v>
      </c>
      <c r="R122" t="s">
        <v>8328</v>
      </c>
      <c r="S122" s="16">
        <f t="shared" si="14"/>
        <v>40970.750034722223</v>
      </c>
      <c r="T122" s="16">
        <f t="shared" si="15"/>
        <v>41030.708368055559</v>
      </c>
    </row>
    <row r="123" spans="1:20" ht="48" x14ac:dyDescent="0.2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 s="10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f t="shared" si="12"/>
        <v>119</v>
      </c>
      <c r="P123">
        <f t="shared" si="13"/>
        <v>46.4</v>
      </c>
      <c r="Q123" s="12" t="s">
        <v>8312</v>
      </c>
      <c r="R123" t="s">
        <v>8328</v>
      </c>
      <c r="S123" s="16">
        <f t="shared" si="14"/>
        <v>40771.916701388887</v>
      </c>
      <c r="T123" s="16">
        <f t="shared" si="15"/>
        <v>40801.916701388887</v>
      </c>
    </row>
    <row r="124" spans="1:20" ht="48" x14ac:dyDescent="0.2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 s="10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f t="shared" si="12"/>
        <v>103</v>
      </c>
      <c r="P124">
        <f t="shared" si="13"/>
        <v>50.37</v>
      </c>
      <c r="Q124" s="12" t="s">
        <v>8312</v>
      </c>
      <c r="R124" t="s">
        <v>8328</v>
      </c>
      <c r="S124" s="16">
        <f t="shared" si="14"/>
        <v>40793.998599537037</v>
      </c>
      <c r="T124" s="16">
        <f t="shared" si="15"/>
        <v>40828.998599537037</v>
      </c>
    </row>
    <row r="125" spans="1:20" ht="48" x14ac:dyDescent="0.2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 s="10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f t="shared" si="12"/>
        <v>266</v>
      </c>
      <c r="P125">
        <f t="shared" si="13"/>
        <v>26.57</v>
      </c>
      <c r="Q125" s="12" t="s">
        <v>8312</v>
      </c>
      <c r="R125" t="s">
        <v>8328</v>
      </c>
      <c r="S125" s="16">
        <f t="shared" si="14"/>
        <v>40991.708055555559</v>
      </c>
      <c r="T125" s="16">
        <f t="shared" si="15"/>
        <v>41021.708055555559</v>
      </c>
    </row>
    <row r="126" spans="1:20" ht="48" x14ac:dyDescent="0.2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 s="10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f t="shared" si="12"/>
        <v>100</v>
      </c>
      <c r="P126">
        <f t="shared" si="13"/>
        <v>39.49</v>
      </c>
      <c r="Q126" s="12" t="s">
        <v>8312</v>
      </c>
      <c r="R126" t="s">
        <v>8328</v>
      </c>
      <c r="S126" s="16">
        <f t="shared" si="14"/>
        <v>41026.083298611113</v>
      </c>
      <c r="T126" s="16">
        <f t="shared" si="15"/>
        <v>41056.083298611113</v>
      </c>
    </row>
    <row r="127" spans="1:20" ht="48" x14ac:dyDescent="0.2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 s="10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f t="shared" si="12"/>
        <v>107</v>
      </c>
      <c r="P127">
        <f t="shared" si="13"/>
        <v>49.25</v>
      </c>
      <c r="Q127" s="12" t="s">
        <v>8312</v>
      </c>
      <c r="R127" t="s">
        <v>8328</v>
      </c>
      <c r="S127" s="16">
        <f t="shared" si="14"/>
        <v>40833.633194444446</v>
      </c>
      <c r="T127" s="16">
        <f t="shared" si="15"/>
        <v>40863.674861111111</v>
      </c>
    </row>
    <row r="128" spans="1:20" ht="48" x14ac:dyDescent="0.2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 s="10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f t="shared" si="12"/>
        <v>134</v>
      </c>
      <c r="P128">
        <f t="shared" si="13"/>
        <v>62.38</v>
      </c>
      <c r="Q128" s="12" t="s">
        <v>8312</v>
      </c>
      <c r="R128" t="s">
        <v>8328</v>
      </c>
      <c r="S128" s="16">
        <f t="shared" si="14"/>
        <v>41373.690266203703</v>
      </c>
      <c r="T128" s="16">
        <f t="shared" si="15"/>
        <v>41403.690266203703</v>
      </c>
    </row>
    <row r="129" spans="1:20" ht="48" x14ac:dyDescent="0.2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 s="10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f t="shared" si="12"/>
        <v>121</v>
      </c>
      <c r="P129">
        <f t="shared" si="13"/>
        <v>37.94</v>
      </c>
      <c r="Q129" s="12" t="s">
        <v>8312</v>
      </c>
      <c r="R129" t="s">
        <v>8328</v>
      </c>
      <c r="S129" s="16">
        <f t="shared" si="14"/>
        <v>41023.227731481478</v>
      </c>
      <c r="T129" s="16">
        <f t="shared" si="15"/>
        <v>41083.227731481478</v>
      </c>
    </row>
    <row r="130" spans="1:20" ht="48" x14ac:dyDescent="0.2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 s="1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f t="shared" ref="O130:O139" si="16">ROUND(E130/D130*100,0)</f>
        <v>103</v>
      </c>
      <c r="P130">
        <f t="shared" ref="P130:P139" si="17">IFERROR(ROUND(E130/L130, 2), 0)</f>
        <v>51.6</v>
      </c>
      <c r="Q130" s="12" t="s">
        <v>8312</v>
      </c>
      <c r="R130" t="s">
        <v>8328</v>
      </c>
      <c r="S130" s="16">
        <f t="shared" ref="S130:S139" si="18">(((J130/60)/60)/24)+DATE(1970,1,1)</f>
        <v>40542.839282407411</v>
      </c>
      <c r="T130" s="16">
        <f t="shared" ref="T130:T139" si="19">(((I130/60)/60)/24)+DATE(1970,1,1)</f>
        <v>40559.07708333333</v>
      </c>
    </row>
    <row r="131" spans="1:20" ht="32" x14ac:dyDescent="0.2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 s="10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f t="shared" si="16"/>
        <v>125</v>
      </c>
      <c r="P131">
        <f t="shared" si="17"/>
        <v>27.78</v>
      </c>
      <c r="Q131" s="12" t="s">
        <v>8312</v>
      </c>
      <c r="R131" t="s">
        <v>8328</v>
      </c>
      <c r="S131" s="16">
        <f t="shared" si="18"/>
        <v>41024.985972222225</v>
      </c>
      <c r="T131" s="16">
        <f t="shared" si="19"/>
        <v>41076.415972222225</v>
      </c>
    </row>
    <row r="132" spans="1:20" ht="48" x14ac:dyDescent="0.2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 s="10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f t="shared" si="16"/>
        <v>129</v>
      </c>
      <c r="P132">
        <f t="shared" si="17"/>
        <v>99.38</v>
      </c>
      <c r="Q132" s="12" t="s">
        <v>8312</v>
      </c>
      <c r="R132" t="s">
        <v>8328</v>
      </c>
      <c r="S132" s="16">
        <f t="shared" si="18"/>
        <v>41348.168287037035</v>
      </c>
      <c r="T132" s="16">
        <f t="shared" si="19"/>
        <v>41393.168287037035</v>
      </c>
    </row>
    <row r="133" spans="1:20" ht="48" x14ac:dyDescent="0.2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 s="10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f t="shared" si="16"/>
        <v>101</v>
      </c>
      <c r="P133">
        <f t="shared" si="17"/>
        <v>38.85</v>
      </c>
      <c r="Q133" s="12" t="s">
        <v>8312</v>
      </c>
      <c r="R133" t="s">
        <v>8328</v>
      </c>
      <c r="S133" s="16">
        <f t="shared" si="18"/>
        <v>41022.645185185182</v>
      </c>
      <c r="T133" s="16">
        <f t="shared" si="19"/>
        <v>41052.645185185182</v>
      </c>
    </row>
    <row r="134" spans="1:20" ht="48" x14ac:dyDescent="0.2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 s="10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f t="shared" si="16"/>
        <v>128</v>
      </c>
      <c r="P134">
        <f t="shared" si="17"/>
        <v>45.55</v>
      </c>
      <c r="Q134" s="12" t="s">
        <v>8312</v>
      </c>
      <c r="R134" t="s">
        <v>8328</v>
      </c>
      <c r="S134" s="16">
        <f t="shared" si="18"/>
        <v>41036.946469907409</v>
      </c>
      <c r="T134" s="16">
        <f t="shared" si="19"/>
        <v>41066.946469907409</v>
      </c>
    </row>
    <row r="135" spans="1:20" ht="32" x14ac:dyDescent="0.2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 s="10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f t="shared" si="16"/>
        <v>100</v>
      </c>
      <c r="P135">
        <f t="shared" si="17"/>
        <v>600</v>
      </c>
      <c r="Q135" s="12" t="s">
        <v>8312</v>
      </c>
      <c r="R135" t="s">
        <v>8328</v>
      </c>
      <c r="S135" s="16">
        <f t="shared" si="18"/>
        <v>41327.996435185189</v>
      </c>
      <c r="T135" s="16">
        <f t="shared" si="19"/>
        <v>41362.954768518517</v>
      </c>
    </row>
    <row r="136" spans="1:20" ht="48" x14ac:dyDescent="0.2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 s="10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f t="shared" si="16"/>
        <v>113</v>
      </c>
      <c r="P136">
        <f t="shared" si="17"/>
        <v>80.55</v>
      </c>
      <c r="Q136" s="12" t="s">
        <v>8312</v>
      </c>
      <c r="R136" t="s">
        <v>8328</v>
      </c>
      <c r="S136" s="16">
        <f t="shared" si="18"/>
        <v>40730.878912037035</v>
      </c>
      <c r="T136" s="16">
        <f t="shared" si="19"/>
        <v>40760.878912037035</v>
      </c>
    </row>
    <row r="137" spans="1:20" ht="48" x14ac:dyDescent="0.2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 s="10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f t="shared" si="16"/>
        <v>106</v>
      </c>
      <c r="P137">
        <f t="shared" si="17"/>
        <v>52.8</v>
      </c>
      <c r="Q137" s="12" t="s">
        <v>8312</v>
      </c>
      <c r="R137" t="s">
        <v>8328</v>
      </c>
      <c r="S137" s="16">
        <f t="shared" si="18"/>
        <v>42017.967442129629</v>
      </c>
      <c r="T137" s="16">
        <f t="shared" si="19"/>
        <v>42031.967442129629</v>
      </c>
    </row>
    <row r="138" spans="1:20" ht="48" x14ac:dyDescent="0.2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 s="10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f t="shared" si="16"/>
        <v>203</v>
      </c>
      <c r="P138">
        <f t="shared" si="17"/>
        <v>47.68</v>
      </c>
      <c r="Q138" s="12" t="s">
        <v>8312</v>
      </c>
      <c r="R138" t="s">
        <v>8328</v>
      </c>
      <c r="S138" s="16">
        <f t="shared" si="18"/>
        <v>41226.648576388885</v>
      </c>
      <c r="T138" s="16">
        <f t="shared" si="19"/>
        <v>41274.75</v>
      </c>
    </row>
    <row r="139" spans="1:20" ht="48" x14ac:dyDescent="0.2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 s="10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f t="shared" si="16"/>
        <v>113</v>
      </c>
      <c r="P139">
        <f t="shared" si="17"/>
        <v>23.45</v>
      </c>
      <c r="Q139" s="12" t="s">
        <v>8312</v>
      </c>
      <c r="R139" t="s">
        <v>8328</v>
      </c>
      <c r="S139" s="16">
        <f t="shared" si="18"/>
        <v>41053.772858796299</v>
      </c>
      <c r="T139" s="16">
        <f t="shared" si="19"/>
        <v>41083.772858796299</v>
      </c>
    </row>
  </sheetData>
  <conditionalFormatting sqref="F1:F139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2:O139 O1:P1 S1">
    <cfRule type="colorScale" priority="2">
      <colorScale>
        <cfvo type="min"/>
        <cfvo type="percentile" val="90"/>
        <color rgb="FFFF3B53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3B53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1231-9C08-AA47-B6E8-3726CF74D1BA}">
  <dimension ref="A1:T21"/>
  <sheetViews>
    <sheetView workbookViewId="0">
      <selection activeCell="G11" sqref="G1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3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.33203125" customWidth="1"/>
    <col min="17" max="17" width="41.1640625" customWidth="1"/>
    <col min="18" max="18" width="13.5" customWidth="1"/>
    <col min="19" max="19" width="24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3" t="s">
        <v>8359</v>
      </c>
      <c r="S1" s="1" t="s">
        <v>8365</v>
      </c>
      <c r="T1" s="1" t="s">
        <v>8366</v>
      </c>
    </row>
    <row r="2" spans="1:20" ht="48" x14ac:dyDescent="0.2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 s="10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f t="shared" ref="O2:O21" si="0">ROUND(E2/D2*100,0)</f>
        <v>3</v>
      </c>
      <c r="P2">
        <f t="shared" ref="P2:P21" si="1">IFERROR(ROUND(E2/L2, 2), 0)</f>
        <v>14.13</v>
      </c>
      <c r="Q2" s="12" t="s">
        <v>8312</v>
      </c>
      <c r="R2" t="s">
        <v>8328</v>
      </c>
      <c r="S2" s="16">
        <f t="shared" ref="S2:S21" si="2">(((J2/60)/60)/24)+DATE(1970,1,1)</f>
        <v>41179.32104166667</v>
      </c>
      <c r="T2" s="16">
        <f t="shared" ref="T2:T21" si="3">(((I2/60)/60)/24)+DATE(1970,1,1)</f>
        <v>41212.32104166667</v>
      </c>
    </row>
    <row r="3" spans="1:20" ht="48" x14ac:dyDescent="0.2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 s="10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f t="shared" si="0"/>
        <v>1</v>
      </c>
      <c r="P3">
        <f t="shared" si="1"/>
        <v>30</v>
      </c>
      <c r="Q3" s="12" t="s">
        <v>8312</v>
      </c>
      <c r="R3" t="s">
        <v>8328</v>
      </c>
      <c r="S3" s="16">
        <f t="shared" si="2"/>
        <v>40877.25099537037</v>
      </c>
      <c r="T3" s="16">
        <f t="shared" si="3"/>
        <v>40922.25099537037</v>
      </c>
    </row>
    <row r="4" spans="1:20" ht="48" x14ac:dyDescent="0.2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 s="10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f t="shared" si="0"/>
        <v>20</v>
      </c>
      <c r="P4">
        <f t="shared" si="1"/>
        <v>21.57</v>
      </c>
      <c r="Q4" s="12" t="s">
        <v>8312</v>
      </c>
      <c r="R4" t="s">
        <v>8328</v>
      </c>
      <c r="S4" s="16">
        <f t="shared" si="2"/>
        <v>40759.860532407409</v>
      </c>
      <c r="T4" s="16">
        <f t="shared" si="3"/>
        <v>40792.860532407409</v>
      </c>
    </row>
    <row r="5" spans="1:20" ht="48" x14ac:dyDescent="0.2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 s="10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f t="shared" si="0"/>
        <v>40</v>
      </c>
      <c r="P5">
        <f t="shared" si="1"/>
        <v>83.38</v>
      </c>
      <c r="Q5" s="12" t="s">
        <v>8312</v>
      </c>
      <c r="R5" t="s">
        <v>8328</v>
      </c>
      <c r="S5" s="16">
        <f t="shared" si="2"/>
        <v>42371.935590277775</v>
      </c>
      <c r="T5" s="16">
        <f t="shared" si="3"/>
        <v>42431.935590277775</v>
      </c>
    </row>
    <row r="6" spans="1:20" ht="48" x14ac:dyDescent="0.2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 s="10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f t="shared" si="0"/>
        <v>1</v>
      </c>
      <c r="P6">
        <f t="shared" si="1"/>
        <v>10</v>
      </c>
      <c r="Q6" s="12" t="s">
        <v>8312</v>
      </c>
      <c r="R6" t="s">
        <v>8328</v>
      </c>
      <c r="S6" s="16">
        <f t="shared" si="2"/>
        <v>40981.802615740737</v>
      </c>
      <c r="T6" s="16">
        <f t="shared" si="3"/>
        <v>41041.104861111111</v>
      </c>
    </row>
    <row r="7" spans="1:20" ht="48" x14ac:dyDescent="0.2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 s="10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f t="shared" si="0"/>
        <v>75</v>
      </c>
      <c r="P7">
        <f t="shared" si="1"/>
        <v>35.71</v>
      </c>
      <c r="Q7" s="12" t="s">
        <v>8312</v>
      </c>
      <c r="R7" t="s">
        <v>8328</v>
      </c>
      <c r="S7" s="16">
        <f t="shared" si="2"/>
        <v>42713.941099537042</v>
      </c>
      <c r="T7" s="16">
        <f t="shared" si="3"/>
        <v>42734.941099537042</v>
      </c>
    </row>
    <row r="8" spans="1:20" ht="48" x14ac:dyDescent="0.2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 s="10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f t="shared" si="0"/>
        <v>41</v>
      </c>
      <c r="P8">
        <f t="shared" si="1"/>
        <v>29.29</v>
      </c>
      <c r="Q8" s="12" t="s">
        <v>8312</v>
      </c>
      <c r="R8" t="s">
        <v>8328</v>
      </c>
      <c r="S8" s="16">
        <f t="shared" si="2"/>
        <v>42603.870520833334</v>
      </c>
      <c r="T8" s="16">
        <f t="shared" si="3"/>
        <v>42628.870520833334</v>
      </c>
    </row>
    <row r="9" spans="1:20" ht="48" x14ac:dyDescent="0.2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 s="10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f t="shared" si="0"/>
        <v>0</v>
      </c>
      <c r="P9">
        <f t="shared" si="1"/>
        <v>0</v>
      </c>
      <c r="Q9" s="12" t="s">
        <v>8312</v>
      </c>
      <c r="R9" t="s">
        <v>8328</v>
      </c>
      <c r="S9" s="16">
        <f t="shared" si="2"/>
        <v>41026.958969907406</v>
      </c>
      <c r="T9" s="16">
        <f t="shared" si="3"/>
        <v>41056.958969907406</v>
      </c>
    </row>
    <row r="10" spans="1:20" ht="48" x14ac:dyDescent="0.2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 s="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f t="shared" si="0"/>
        <v>7</v>
      </c>
      <c r="P10">
        <f t="shared" si="1"/>
        <v>18</v>
      </c>
      <c r="Q10" s="12" t="s">
        <v>8312</v>
      </c>
      <c r="R10" t="s">
        <v>8328</v>
      </c>
      <c r="S10" s="16">
        <f t="shared" si="2"/>
        <v>40751.753298611111</v>
      </c>
      <c r="T10" s="16">
        <f t="shared" si="3"/>
        <v>40787.25</v>
      </c>
    </row>
    <row r="11" spans="1:20" ht="48" x14ac:dyDescent="0.2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 s="10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f t="shared" si="0"/>
        <v>9</v>
      </c>
      <c r="P11">
        <f t="shared" si="1"/>
        <v>73.760000000000005</v>
      </c>
      <c r="Q11" s="12" t="s">
        <v>8312</v>
      </c>
      <c r="R11" t="s">
        <v>8328</v>
      </c>
      <c r="S11" s="16">
        <f t="shared" si="2"/>
        <v>41887.784062500003</v>
      </c>
      <c r="T11" s="16">
        <f t="shared" si="3"/>
        <v>41917.784062500003</v>
      </c>
    </row>
    <row r="12" spans="1:20" ht="48" x14ac:dyDescent="0.2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 s="10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f t="shared" si="0"/>
        <v>4</v>
      </c>
      <c r="P12">
        <f t="shared" si="1"/>
        <v>31.25</v>
      </c>
      <c r="Q12" s="12" t="s">
        <v>8312</v>
      </c>
      <c r="R12" t="s">
        <v>8328</v>
      </c>
      <c r="S12" s="16">
        <f t="shared" si="2"/>
        <v>41569.698831018519</v>
      </c>
      <c r="T12" s="16">
        <f t="shared" si="3"/>
        <v>41599.740497685183</v>
      </c>
    </row>
    <row r="13" spans="1:20" ht="48" x14ac:dyDescent="0.2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 s="10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f t="shared" si="0"/>
        <v>3</v>
      </c>
      <c r="P13">
        <f t="shared" si="1"/>
        <v>28.89</v>
      </c>
      <c r="Q13" s="12" t="s">
        <v>8312</v>
      </c>
      <c r="R13" t="s">
        <v>8328</v>
      </c>
      <c r="S13" s="16">
        <f t="shared" si="2"/>
        <v>41842.031597222223</v>
      </c>
      <c r="T13" s="16">
        <f t="shared" si="3"/>
        <v>41872.031597222223</v>
      </c>
    </row>
    <row r="14" spans="1:20" ht="48" x14ac:dyDescent="0.2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 s="10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f t="shared" si="0"/>
        <v>41</v>
      </c>
      <c r="P14">
        <f t="shared" si="1"/>
        <v>143.82</v>
      </c>
      <c r="Q14" s="12" t="s">
        <v>8312</v>
      </c>
      <c r="R14" t="s">
        <v>8328</v>
      </c>
      <c r="S14" s="16">
        <f t="shared" si="2"/>
        <v>40304.20003472222</v>
      </c>
      <c r="T14" s="16">
        <f t="shared" si="3"/>
        <v>40391.166666666664</v>
      </c>
    </row>
    <row r="15" spans="1:20" ht="48" x14ac:dyDescent="0.2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 s="10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f t="shared" si="0"/>
        <v>10</v>
      </c>
      <c r="P15">
        <f t="shared" si="1"/>
        <v>40</v>
      </c>
      <c r="Q15" s="12" t="s">
        <v>8312</v>
      </c>
      <c r="R15" t="s">
        <v>8328</v>
      </c>
      <c r="S15" s="16">
        <f t="shared" si="2"/>
        <v>42065.897719907407</v>
      </c>
      <c r="T15" s="16">
        <f t="shared" si="3"/>
        <v>42095.856053240743</v>
      </c>
    </row>
    <row r="16" spans="1:20" ht="48" x14ac:dyDescent="0.2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 s="10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f t="shared" si="0"/>
        <v>39</v>
      </c>
      <c r="P16">
        <f t="shared" si="1"/>
        <v>147.81</v>
      </c>
      <c r="Q16" s="12" t="s">
        <v>8312</v>
      </c>
      <c r="R16" t="s">
        <v>8328</v>
      </c>
      <c r="S16" s="16">
        <f t="shared" si="2"/>
        <v>42496.981597222228</v>
      </c>
      <c r="T16" s="16">
        <f t="shared" si="3"/>
        <v>42526.981597222228</v>
      </c>
    </row>
    <row r="17" spans="1:20" ht="48" x14ac:dyDescent="0.2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 s="10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f t="shared" si="0"/>
        <v>2</v>
      </c>
      <c r="P17">
        <f t="shared" si="1"/>
        <v>27.86</v>
      </c>
      <c r="Q17" s="12" t="s">
        <v>8312</v>
      </c>
      <c r="R17" t="s">
        <v>8328</v>
      </c>
      <c r="S17" s="16">
        <f t="shared" si="2"/>
        <v>40431.127650462964</v>
      </c>
      <c r="T17" s="16">
        <f t="shared" si="3"/>
        <v>40476.127650462964</v>
      </c>
    </row>
    <row r="18" spans="1:20" ht="48" x14ac:dyDescent="0.2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 s="10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f t="shared" si="0"/>
        <v>40</v>
      </c>
      <c r="P18">
        <f t="shared" si="1"/>
        <v>44.44</v>
      </c>
      <c r="Q18" s="12" t="s">
        <v>8312</v>
      </c>
      <c r="R18" t="s">
        <v>8328</v>
      </c>
      <c r="S18" s="16">
        <f t="shared" si="2"/>
        <v>42218.872986111113</v>
      </c>
      <c r="T18" s="16">
        <f t="shared" si="3"/>
        <v>42244.166666666672</v>
      </c>
    </row>
    <row r="19" spans="1:20" ht="48" x14ac:dyDescent="0.2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 s="10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f t="shared" si="0"/>
        <v>0</v>
      </c>
      <c r="P19">
        <f t="shared" si="1"/>
        <v>0</v>
      </c>
      <c r="Q19" s="12" t="s">
        <v>8312</v>
      </c>
      <c r="R19" t="s">
        <v>8328</v>
      </c>
      <c r="S19" s="16">
        <f t="shared" si="2"/>
        <v>41211.688750000001</v>
      </c>
      <c r="T19" s="16">
        <f t="shared" si="3"/>
        <v>41241.730416666665</v>
      </c>
    </row>
    <row r="20" spans="1:20" ht="48" x14ac:dyDescent="0.2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 s="1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f t="shared" si="0"/>
        <v>3</v>
      </c>
      <c r="P20">
        <f t="shared" si="1"/>
        <v>35</v>
      </c>
      <c r="Q20" s="12" t="s">
        <v>8312</v>
      </c>
      <c r="R20" t="s">
        <v>8328</v>
      </c>
      <c r="S20" s="16">
        <f t="shared" si="2"/>
        <v>40878.758217592593</v>
      </c>
      <c r="T20" s="16">
        <f t="shared" si="3"/>
        <v>40923.758217592593</v>
      </c>
    </row>
    <row r="21" spans="1:20" ht="48" x14ac:dyDescent="0.2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 s="10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f t="shared" si="0"/>
        <v>37</v>
      </c>
      <c r="P21">
        <f t="shared" si="1"/>
        <v>35</v>
      </c>
      <c r="Q21" s="12" t="s">
        <v>8312</v>
      </c>
      <c r="R21" t="s">
        <v>8328</v>
      </c>
      <c r="S21" s="16">
        <f t="shared" si="2"/>
        <v>40646.099097222221</v>
      </c>
      <c r="T21" s="16">
        <f t="shared" si="3"/>
        <v>40691.099097222221</v>
      </c>
    </row>
  </sheetData>
  <conditionalFormatting sqref="F1:F21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2:O21 O1:P1 S1">
    <cfRule type="colorScale" priority="2">
      <colorScale>
        <cfvo type="min"/>
        <cfvo type="percentile" val="90"/>
        <color rgb="FFFF3B53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3B53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AFE3C-9724-B449-92C2-BC938938929D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6640625" customWidth="1"/>
    <col min="3" max="3" width="11.1640625" bestFit="1" customWidth="1"/>
  </cols>
  <sheetData>
    <row r="1" spans="1:3" x14ac:dyDescent="0.2">
      <c r="B1" s="13" t="s">
        <v>8386</v>
      </c>
      <c r="C1" s="13" t="s">
        <v>8387</v>
      </c>
    </row>
    <row r="2" spans="1:3" x14ac:dyDescent="0.2">
      <c r="A2" s="13" t="s">
        <v>8388</v>
      </c>
      <c r="B2" s="18">
        <f>AVERAGE('Skill Drill Successful US'!D:D)</f>
        <v>4414.2280434782606</v>
      </c>
      <c r="C2" s="18">
        <f>AVERAGE('Skill Drill Failed US'!D:D)</f>
        <v>5289</v>
      </c>
    </row>
    <row r="3" spans="1:3" x14ac:dyDescent="0.2">
      <c r="A3" s="13" t="s">
        <v>8389</v>
      </c>
      <c r="B3" s="18">
        <f>MEDIAN('Skill Drill Successful US'!D:D)</f>
        <v>2500</v>
      </c>
      <c r="C3" s="18">
        <f>MEDIAN('Skill Drill Failed US'!D:D)</f>
        <v>3000</v>
      </c>
    </row>
    <row r="4" spans="1:3" x14ac:dyDescent="0.2">
      <c r="A4" s="13" t="s">
        <v>8392</v>
      </c>
      <c r="B4" s="18">
        <f>STDEV('Skill Drill Successful US'!D:D)</f>
        <v>6718.8987383200192</v>
      </c>
      <c r="C4" s="18">
        <f>STDEV('Skill Drill Failed US'!D:D)</f>
        <v>6428.5259831309286</v>
      </c>
    </row>
    <row r="5" spans="1:3" x14ac:dyDescent="0.2">
      <c r="A5" s="13" t="s">
        <v>8393</v>
      </c>
      <c r="B5" s="18">
        <f>_xlfn.QUARTILE.EXC('Skill Drill Successful US'!D:D,3)</f>
        <v>5000</v>
      </c>
      <c r="C5" s="18">
        <f>_xlfn.QUARTILE.EXC('Skill Drill Failed US'!D:D, 3)</f>
        <v>7500</v>
      </c>
    </row>
    <row r="6" spans="1:3" x14ac:dyDescent="0.2">
      <c r="A6" s="13" t="s">
        <v>8394</v>
      </c>
      <c r="B6" s="18">
        <f>_xlfn.QUARTILE.EXC('Skill Drill Successful US'!D:D, 1)</f>
        <v>1175</v>
      </c>
      <c r="C6" s="18">
        <f>_xlfn.QUARTILE.EXC('Skill Drill Failed US'!D:D, 1)</f>
        <v>1125</v>
      </c>
    </row>
    <row r="7" spans="1:3" x14ac:dyDescent="0.2">
      <c r="A7" s="13" t="s">
        <v>8395</v>
      </c>
      <c r="B7" s="18">
        <f>B5-B6</f>
        <v>3825</v>
      </c>
      <c r="C7" s="18">
        <f>C5-C6</f>
        <v>6375</v>
      </c>
    </row>
    <row r="8" spans="1:3" x14ac:dyDescent="0.2">
      <c r="B8" s="18"/>
      <c r="C8" s="18"/>
    </row>
    <row r="9" spans="1:3" x14ac:dyDescent="0.2">
      <c r="A9" s="13" t="s">
        <v>8390</v>
      </c>
      <c r="B9" s="18">
        <f>AVERAGE('Skill Drill Successful US'!E:E)</f>
        <v>5485.891449275362</v>
      </c>
      <c r="C9" s="18">
        <f>AVERAGE('Skill Drill Failed US'!E:E)</f>
        <v>1023.116</v>
      </c>
    </row>
    <row r="10" spans="1:3" x14ac:dyDescent="0.2">
      <c r="A10" s="13" t="s">
        <v>8391</v>
      </c>
      <c r="B10" s="18">
        <f>MEDIAN('Skill Drill Successful US'!E:E)</f>
        <v>2832.4</v>
      </c>
      <c r="C10" s="18">
        <f>MEDIAN('Skill Drill Failed US'!E:E)</f>
        <v>202.5</v>
      </c>
    </row>
    <row r="11" spans="1:3" x14ac:dyDescent="0.2">
      <c r="A11" s="13" t="s">
        <v>8396</v>
      </c>
      <c r="B11" s="8">
        <f>STDEV('Skill Drill Successful US'!E:E)</f>
        <v>9426.7376572373887</v>
      </c>
      <c r="C11" s="8">
        <f>STDEV('Skill Drill Failed US'!E:E)</f>
        <v>1880.4940212233705</v>
      </c>
    </row>
    <row r="12" spans="1:3" x14ac:dyDescent="0.2">
      <c r="A12" s="13" t="s">
        <v>8397</v>
      </c>
      <c r="B12" s="8">
        <f>_xlfn.QUARTILE.EXC('Skill Drill Successful US'!E:E, 3)</f>
        <v>6025.5050000000001</v>
      </c>
      <c r="C12" s="8">
        <f>_xlfn.QUARTILE.EXC('Skill Drill Failed US'!E:E, 3)</f>
        <v>1688.25</v>
      </c>
    </row>
    <row r="13" spans="1:3" x14ac:dyDescent="0.2">
      <c r="A13" s="13" t="s">
        <v>8398</v>
      </c>
      <c r="B13" s="8">
        <f>_xlfn.QUARTILE.EXC('Skill Drill Successful US'!E:E, 1)</f>
        <v>1363</v>
      </c>
      <c r="C13" s="8">
        <f>_xlfn.QUARTILE.EXC('Skill Drill Failed US'!E:E, 1)</f>
        <v>70.5</v>
      </c>
    </row>
    <row r="14" spans="1:3" x14ac:dyDescent="0.2">
      <c r="A14" s="13" t="s">
        <v>8399</v>
      </c>
      <c r="B14" s="8">
        <f>B12-B13</f>
        <v>4662.5050000000001</v>
      </c>
      <c r="C14" s="8">
        <f>C12-C13</f>
        <v>1617.75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Theater Outcomes by Launch Date</vt:lpstr>
      <vt:lpstr>Outcomes Based on Goals</vt:lpstr>
      <vt:lpstr>Outcomes Based on Goals Pivot</vt:lpstr>
      <vt:lpstr>Category Statistics</vt:lpstr>
      <vt:lpstr>Subcategory Statistics</vt:lpstr>
      <vt:lpstr>Launch Date Stats</vt:lpstr>
      <vt:lpstr>Edinburgh Research</vt:lpstr>
      <vt:lpstr>Successful US Kickstarters</vt:lpstr>
      <vt:lpstr>Failed US Kickstarters</vt:lpstr>
      <vt:lpstr>Descriptive Statistics</vt:lpstr>
      <vt:lpstr>Skill Drill Successful US</vt:lpstr>
      <vt:lpstr>Skill Drill Failed US</vt:lpstr>
      <vt:lpstr>SD Descriptive Stats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Gian Marcelin</cp:lastModifiedBy>
  <dcterms:created xsi:type="dcterms:W3CDTF">2017-04-20T15:17:24Z</dcterms:created>
  <dcterms:modified xsi:type="dcterms:W3CDTF">2022-06-02T06:35:45Z</dcterms:modified>
</cp:coreProperties>
</file>