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celo Baeza\Downloads\"/>
    </mc:Choice>
  </mc:AlternateContent>
  <bookViews>
    <workbookView xWindow="0" yWindow="0" windowWidth="15345" windowHeight="4695"/>
  </bookViews>
  <sheets>
    <sheet name="PV" sheetId="3" r:id="rId1"/>
    <sheet name="EV" sheetId="8" r:id="rId2"/>
    <sheet name="AC" sheetId="9" r:id="rId3"/>
  </sheets>
  <definedNames>
    <definedName name="holidays">OFFSET(#REF!,1,0,COUNTA(#REF!),1)</definedName>
    <definedName name="_xlnm.Print_Area" localSheetId="2">AC!$A$2:$O$3</definedName>
    <definedName name="_xlnm.Print_Area" localSheetId="1">EV!$A$2:$O$3</definedName>
    <definedName name="_xlnm.Print_Area" localSheetId="0">PV!$A$1:$O$64</definedName>
    <definedName name="valuevx">42.314159</definedName>
  </definedNames>
  <calcPr calcId="162913"/>
</workbook>
</file>

<file path=xl/calcChain.xml><?xml version="1.0" encoding="utf-8"?>
<calcChain xmlns="http://schemas.openxmlformats.org/spreadsheetml/2006/main">
  <c r="A12" i="9" l="1"/>
  <c r="B12" i="9"/>
  <c r="A13" i="9"/>
  <c r="B13" i="9"/>
  <c r="A14" i="9"/>
  <c r="B14" i="9"/>
  <c r="A15" i="9"/>
  <c r="B15" i="9"/>
  <c r="A16" i="9"/>
  <c r="B16" i="9"/>
  <c r="A17" i="9"/>
  <c r="B17" i="9"/>
  <c r="A18" i="9"/>
  <c r="B18" i="9"/>
  <c r="A19" i="9"/>
  <c r="B19" i="9"/>
  <c r="A20" i="9"/>
  <c r="B20" i="9"/>
  <c r="A21" i="9"/>
  <c r="B21" i="9"/>
  <c r="A22" i="9"/>
  <c r="B22" i="9"/>
  <c r="A23" i="9"/>
  <c r="B23" i="9"/>
  <c r="A24" i="9"/>
  <c r="B24" i="9"/>
  <c r="A25" i="9"/>
  <c r="B25" i="9"/>
  <c r="A26" i="9"/>
  <c r="B26" i="9"/>
  <c r="A27" i="9"/>
  <c r="B27" i="9"/>
  <c r="A28" i="9"/>
  <c r="B28" i="9"/>
  <c r="A29" i="9"/>
  <c r="B29" i="9"/>
  <c r="A30" i="9"/>
  <c r="B30" i="9"/>
  <c r="A31" i="9"/>
  <c r="B31" i="9"/>
  <c r="A32" i="9"/>
  <c r="B32" i="9"/>
  <c r="A33" i="9"/>
  <c r="B33" i="9"/>
  <c r="A34" i="9"/>
  <c r="B34" i="9"/>
  <c r="A35" i="9"/>
  <c r="B35" i="9"/>
  <c r="A36" i="9"/>
  <c r="B36" i="9"/>
  <c r="A37" i="9"/>
  <c r="B37" i="9"/>
  <c r="C24" i="3"/>
  <c r="C25" i="3"/>
  <c r="C12" i="8" s="1"/>
  <c r="C26" i="3"/>
  <c r="C13" i="8" s="1"/>
  <c r="C27" i="3"/>
  <c r="C14" i="8" s="1"/>
  <c r="C28" i="3"/>
  <c r="C29" i="3"/>
  <c r="C16" i="8" s="1"/>
  <c r="C30" i="3"/>
  <c r="C31" i="3"/>
  <c r="C18" i="8" s="1"/>
  <c r="C32" i="3"/>
  <c r="C33" i="3"/>
  <c r="C20" i="8" s="1"/>
  <c r="C34" i="3"/>
  <c r="C35" i="3"/>
  <c r="C22" i="8" s="1"/>
  <c r="C36" i="3"/>
  <c r="C37" i="3"/>
  <c r="C24" i="8" s="1"/>
  <c r="C38" i="3"/>
  <c r="C25" i="8" s="1"/>
  <c r="C39" i="3"/>
  <c r="C26" i="8" s="1"/>
  <c r="C40" i="3"/>
  <c r="C27" i="8" s="1"/>
  <c r="C41" i="3"/>
  <c r="C28" i="8" s="1"/>
  <c r="C42" i="3"/>
  <c r="C29" i="8" s="1"/>
  <c r="C43" i="3"/>
  <c r="C30" i="8" s="1"/>
  <c r="C44" i="3"/>
  <c r="C45" i="3"/>
  <c r="C32" i="8" s="1"/>
  <c r="C46" i="3"/>
  <c r="C33" i="8" s="1"/>
  <c r="C47" i="3"/>
  <c r="C34" i="8" s="1"/>
  <c r="C48" i="3"/>
  <c r="C35" i="8" s="1"/>
  <c r="C49" i="3"/>
  <c r="C36" i="8" s="1"/>
  <c r="C50" i="3"/>
  <c r="C37" i="8" s="1"/>
  <c r="A30" i="8"/>
  <c r="B30" i="8"/>
  <c r="A31" i="8"/>
  <c r="B31" i="8"/>
  <c r="C31" i="8"/>
  <c r="A32" i="8"/>
  <c r="B32" i="8"/>
  <c r="A33" i="8"/>
  <c r="B33" i="8"/>
  <c r="A34" i="8"/>
  <c r="B34" i="8"/>
  <c r="A35" i="8"/>
  <c r="B35" i="8"/>
  <c r="A36" i="8"/>
  <c r="B36" i="8"/>
  <c r="A37" i="8"/>
  <c r="B37" i="8"/>
  <c r="A12" i="8"/>
  <c r="B12" i="8"/>
  <c r="A13" i="8"/>
  <c r="B13" i="8"/>
  <c r="A14" i="8"/>
  <c r="B14" i="8"/>
  <c r="A15" i="8"/>
  <c r="B15" i="8"/>
  <c r="C15" i="8"/>
  <c r="A16" i="8"/>
  <c r="B16" i="8"/>
  <c r="A17" i="8"/>
  <c r="B17" i="8"/>
  <c r="C17" i="8"/>
  <c r="A18" i="8"/>
  <c r="B18" i="8"/>
  <c r="A19" i="8"/>
  <c r="B19" i="8"/>
  <c r="C19" i="8"/>
  <c r="A20" i="8"/>
  <c r="B20" i="8"/>
  <c r="A21" i="8"/>
  <c r="B21" i="8"/>
  <c r="C21" i="8"/>
  <c r="A22" i="8"/>
  <c r="B22" i="8"/>
  <c r="A23" i="8"/>
  <c r="B23" i="8"/>
  <c r="C23" i="8"/>
  <c r="A24" i="8"/>
  <c r="B24" i="8"/>
  <c r="A25" i="8"/>
  <c r="B25" i="8"/>
  <c r="A26" i="8"/>
  <c r="B26" i="8"/>
  <c r="A27" i="8"/>
  <c r="B27" i="8"/>
  <c r="A28" i="8"/>
  <c r="B28" i="8"/>
  <c r="A29" i="8"/>
  <c r="B29" i="8"/>
  <c r="C23" i="3"/>
  <c r="C22" i="3"/>
  <c r="Q38" i="9" l="1"/>
  <c r="P38" i="9"/>
  <c r="Q52" i="3" l="1"/>
  <c r="P52" i="3"/>
  <c r="M52" i="3"/>
  <c r="N52" i="3"/>
  <c r="O52" i="3"/>
  <c r="D52" i="3"/>
  <c r="D53" i="3" s="1"/>
  <c r="E52" i="3"/>
  <c r="F52" i="3"/>
  <c r="G52" i="3"/>
  <c r="H52" i="3"/>
  <c r="I52" i="3"/>
  <c r="J52" i="3"/>
  <c r="K52" i="3"/>
  <c r="L52" i="3"/>
  <c r="C9" i="8"/>
  <c r="C10" i="8"/>
  <c r="C11" i="8"/>
  <c r="H38" i="9"/>
  <c r="I38" i="9"/>
  <c r="J38" i="9"/>
  <c r="D38" i="9"/>
  <c r="E38" i="9"/>
  <c r="F38" i="9"/>
  <c r="G38" i="9"/>
  <c r="K38" i="9"/>
  <c r="L38" i="9"/>
  <c r="M38" i="9"/>
  <c r="N38" i="9"/>
  <c r="O38" i="9"/>
  <c r="B11" i="9"/>
  <c r="A11" i="9"/>
  <c r="B10" i="9"/>
  <c r="A10" i="9"/>
  <c r="B9" i="9"/>
  <c r="A9" i="9"/>
  <c r="A10" i="8"/>
  <c r="B10" i="8"/>
  <c r="A11" i="8"/>
  <c r="B11" i="8"/>
  <c r="B9" i="8"/>
  <c r="A9" i="8"/>
  <c r="E53" i="3" l="1"/>
  <c r="D39" i="8"/>
  <c r="D57" i="3" s="1"/>
  <c r="P40" i="9"/>
  <c r="P56" i="3" s="1"/>
  <c r="Q40" i="9"/>
  <c r="Q56" i="3" s="1"/>
  <c r="Q53" i="3"/>
  <c r="P39" i="8"/>
  <c r="P57" i="3" s="1"/>
  <c r="Q39" i="8"/>
  <c r="Q57" i="3" s="1"/>
  <c r="P53" i="3"/>
  <c r="N40" i="9"/>
  <c r="N56" i="3" s="1"/>
  <c r="O40" i="9"/>
  <c r="O56" i="3" s="1"/>
  <c r="K40" i="9"/>
  <c r="K56" i="3" s="1"/>
  <c r="F40" i="9"/>
  <c r="F56" i="3" s="1"/>
  <c r="M40" i="9"/>
  <c r="M56" i="3" s="1"/>
  <c r="G40" i="9"/>
  <c r="G56" i="3" s="1"/>
  <c r="D40" i="9"/>
  <c r="D56" i="3" s="1"/>
  <c r="E40" i="9"/>
  <c r="E56" i="3" s="1"/>
  <c r="I40" i="9"/>
  <c r="I56" i="3" s="1"/>
  <c r="L40" i="9"/>
  <c r="L56" i="3" s="1"/>
  <c r="H40" i="9"/>
  <c r="H56" i="3" s="1"/>
  <c r="J40" i="9"/>
  <c r="J56" i="3" s="1"/>
  <c r="M53" i="3"/>
  <c r="I53" i="3"/>
  <c r="K53" i="3"/>
  <c r="L53" i="3"/>
  <c r="F53" i="3"/>
  <c r="N53" i="3"/>
  <c r="J53" i="3"/>
  <c r="H53" i="3"/>
  <c r="O53" i="3"/>
  <c r="G53" i="3"/>
  <c r="K39" i="8"/>
  <c r="K57" i="3" s="1"/>
  <c r="L39" i="8"/>
  <c r="L57" i="3" s="1"/>
  <c r="I39" i="8"/>
  <c r="I57" i="3" s="1"/>
  <c r="M39" i="8"/>
  <c r="M57" i="3" s="1"/>
  <c r="O39" i="8"/>
  <c r="O57" i="3" s="1"/>
  <c r="F39" i="8"/>
  <c r="F57" i="3" s="1"/>
  <c r="J39" i="8"/>
  <c r="J57" i="3" s="1"/>
  <c r="N39" i="8"/>
  <c r="N57" i="3" s="1"/>
  <c r="H39" i="8"/>
  <c r="H57" i="3" s="1"/>
  <c r="E39" i="8"/>
  <c r="E57" i="3" s="1"/>
  <c r="G39" i="8"/>
  <c r="G57" i="3" s="1"/>
  <c r="C52" i="3"/>
  <c r="G60" i="3" l="1"/>
  <c r="G61" i="3"/>
  <c r="F60" i="3"/>
  <c r="H60" i="3"/>
  <c r="D61" i="3"/>
  <c r="O62" i="3"/>
  <c r="O64" i="3" s="1"/>
  <c r="M62" i="3"/>
  <c r="M64" i="3" s="1"/>
  <c r="P62" i="3"/>
  <c r="P64" i="3" s="1"/>
  <c r="N63" i="3"/>
  <c r="Q63" i="3"/>
  <c r="Q61" i="3"/>
  <c r="P61" i="3"/>
  <c r="P60" i="3"/>
  <c r="P63" i="3"/>
  <c r="Q62" i="3"/>
  <c r="Q64" i="3" s="1"/>
  <c r="Q60" i="3"/>
  <c r="O61" i="3"/>
  <c r="O60" i="3"/>
  <c r="O63" i="3"/>
  <c r="N60" i="3"/>
  <c r="N61" i="3"/>
  <c r="N62" i="3"/>
  <c r="N64" i="3" s="1"/>
  <c r="M63" i="3"/>
  <c r="M60" i="3"/>
  <c r="M61" i="3"/>
  <c r="L63" i="3"/>
  <c r="L61" i="3"/>
  <c r="L60" i="3"/>
  <c r="L62" i="3"/>
  <c r="L64" i="3" s="1"/>
  <c r="K63" i="3"/>
  <c r="K60" i="3"/>
  <c r="K62" i="3"/>
  <c r="K64" i="3" s="1"/>
  <c r="K61" i="3"/>
  <c r="E62" i="3"/>
  <c r="E64" i="3" s="1"/>
  <c r="E63" i="3"/>
  <c r="E61" i="3"/>
  <c r="E60" i="3"/>
  <c r="J62" i="3"/>
  <c r="J64" i="3" s="1"/>
  <c r="J60" i="3"/>
  <c r="J63" i="3"/>
  <c r="J61" i="3"/>
  <c r="F62" i="3"/>
  <c r="F64" i="3" s="1"/>
  <c r="F61" i="3"/>
  <c r="F63" i="3"/>
  <c r="D63" i="3"/>
  <c r="D60" i="3"/>
  <c r="D62" i="3"/>
  <c r="D64" i="3" s="1"/>
  <c r="G63" i="3"/>
  <c r="G62" i="3"/>
  <c r="G64" i="3" s="1"/>
  <c r="H63" i="3"/>
  <c r="H62" i="3"/>
  <c r="H64" i="3" s="1"/>
  <c r="H61" i="3"/>
  <c r="I61" i="3"/>
  <c r="I62" i="3"/>
  <c r="I64" i="3" s="1"/>
  <c r="I60" i="3"/>
  <c r="I63" i="3"/>
</calcChain>
</file>

<file path=xl/comments1.xml><?xml version="1.0" encoding="utf-8"?>
<comments xmlns="http://schemas.openxmlformats.org/spreadsheetml/2006/main">
  <authors>
    <author>Vertex42</author>
    <author>profesor</author>
  </authors>
  <commentList>
    <comment ref="A21" authorId="0" shapeId="0">
      <text>
        <r>
          <rPr>
            <sz val="8"/>
            <color indexed="81"/>
            <rFont val="Tahoma"/>
          </rPr>
          <t>Work Breakdown Structure (WBS)</t>
        </r>
      </text>
    </comment>
    <comment ref="C21" authorId="0" shapeId="0">
      <text>
        <r>
          <rPr>
            <sz val="8"/>
            <color indexed="81"/>
            <rFont val="Tahoma"/>
          </rPr>
          <t>Total Budgeted Cost (TBC)</t>
        </r>
      </text>
    </comment>
    <comment ref="D21" authorId="1" shapeId="0">
      <text>
        <r>
          <rPr>
            <b/>
            <sz val="9"/>
            <color indexed="81"/>
            <rFont val="Tahoma"/>
            <family val="2"/>
          </rPr>
          <t>profesor:</t>
        </r>
        <r>
          <rPr>
            <sz val="9"/>
            <color indexed="81"/>
            <rFont val="Tahoma"/>
            <family val="2"/>
          </rPr>
          <t xml:space="preserve">
10/04/15 al 17/04/15</t>
        </r>
      </text>
    </comment>
  </commentList>
</comments>
</file>

<file path=xl/sharedStrings.xml><?xml version="1.0" encoding="utf-8"?>
<sst xmlns="http://schemas.openxmlformats.org/spreadsheetml/2006/main" count="142" uniqueCount="119">
  <si>
    <t>Task Name</t>
  </si>
  <si>
    <t>[42]</t>
  </si>
  <si>
    <t>WBS</t>
  </si>
  <si>
    <t>[Project Title]</t>
  </si>
  <si>
    <t>Earned Value Analysis Report</t>
  </si>
  <si>
    <t>Prepared By:</t>
  </si>
  <si>
    <t>Date:</t>
  </si>
  <si>
    <t>[Company Name / Logo]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</si>
  <si>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</si>
  <si>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</si>
  <si>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</si>
  <si>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</si>
  <si>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</si>
  <si>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</si>
  <si>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</si>
  <si>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</si>
  <si>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</si>
  <si>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</si>
  <si>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</si>
  <si>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</si>
  <si>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Cumulative EV</t>
  </si>
  <si>
    <t>Cumulative Actual Cost (AC)</t>
  </si>
  <si>
    <t>Cumulative Earned Value (EV)</t>
  </si>
  <si>
    <t>Cumulative Planned Value (PV)</t>
  </si>
  <si>
    <t>Schedule Variance (SV = EV - PV)</t>
  </si>
  <si>
    <t>Cost Variance (CV = EV - AC)</t>
  </si>
  <si>
    <t>Cost Performance Index (CPI = EV/AC)</t>
  </si>
  <si>
    <t>Schedule Performance Index (SPI = EV/PV)</t>
  </si>
  <si>
    <t>TBC</t>
  </si>
  <si>
    <t>Estimated Cost at Completion (EAC)</t>
  </si>
  <si>
    <t>Insert new rows above this one</t>
  </si>
  <si>
    <t>Project Performance Metrics</t>
  </si>
  <si>
    <t>← You can change the labels for the periods (e.g. Week 1/2/3, Jan/Feb/Mar, etc.)</t>
  </si>
  <si>
    <t>← To add more tasks, insert rows above this one. You can or delete this row after you are done adding tasks.</t>
  </si>
  <si>
    <t>For Period:</t>
  </si>
  <si>
    <t>[Manager's Name]</t>
  </si>
  <si>
    <t>[Report Date]</t>
  </si>
  <si>
    <t>Summary:</t>
  </si>
  <si>
    <t>Earned Value Worksheet</t>
  </si>
  <si>
    <t>Make sure that the WBS, Task Name, and TBC are identical to the table in the Report worksheet.</t>
  </si>
  <si>
    <t>Enter the % Complete for each task to calculate the cumulative earned value.</t>
  </si>
  <si>
    <t>← Enter or edit values in the light-blue cells.</t>
  </si>
  <si>
    <t>Actual Cost (AC) of Work Performed</t>
  </si>
  <si>
    <t>Planned Value (PV) or Budgeted Cost of Work Scheduled (BCWS)</t>
  </si>
  <si>
    <t>Total Budgeted Cost</t>
  </si>
  <si>
    <t>Total Actual Cost</t>
  </si>
  <si>
    <t>This worksheet is used to help calculate the Earned Value (EV) or Budgeted Cost of Work Performed (BCWP).</t>
  </si>
  <si>
    <t>Transfer the Cumulative Actual Cost to the Report worksheet.</t>
  </si>
  <si>
    <t>Actual Cost Worksheet</t>
  </si>
  <si>
    <t>Use this worksheet to help calculate the Actual Cost (AC) of Work Performed (ACWP) by entering the costs incurred each period.</t>
  </si>
  <si>
    <t>Actual Cost and Earned Value</t>
  </si>
  <si>
    <t>Fecha presentación de proyectos terminados</t>
  </si>
  <si>
    <t>Fecha oficial inicio de proyectos</t>
  </si>
  <si>
    <t>Total semanas</t>
  </si>
  <si>
    <t>Week 1</t>
  </si>
  <si>
    <t>El periodo indica semana terminada</t>
  </si>
  <si>
    <t>Wk 13</t>
  </si>
  <si>
    <t>Wk 14</t>
  </si>
  <si>
    <t>Línea azul en el gráfico</t>
  </si>
  <si>
    <t>Línea verde en el gráfico</t>
  </si>
  <si>
    <t>Línea roja en el gráfico</t>
  </si>
  <si>
    <t>1.4</t>
  </si>
  <si>
    <t>Validar diseño</t>
  </si>
  <si>
    <t>Instalar dispositivos</t>
  </si>
  <si>
    <t>1.1.1</t>
  </si>
  <si>
    <t>1.1.2</t>
  </si>
  <si>
    <t>1.2.1</t>
  </si>
  <si>
    <t>1.2.2</t>
  </si>
  <si>
    <t>1.2.3</t>
  </si>
  <si>
    <t>1.4.1.1</t>
  </si>
  <si>
    <t>1.4.1.2</t>
  </si>
  <si>
    <t>1.4.2.1</t>
  </si>
  <si>
    <t>1.4.1</t>
  </si>
  <si>
    <t>1.4.1.3</t>
  </si>
  <si>
    <t>1.4.2</t>
  </si>
  <si>
    <t>1.4.3</t>
  </si>
  <si>
    <t>1.4.4</t>
  </si>
  <si>
    <t>1.4.4.1</t>
  </si>
  <si>
    <t>1.4.4.2</t>
  </si>
  <si>
    <t>1.4.4.3</t>
  </si>
  <si>
    <t>1.4.4.4</t>
  </si>
  <si>
    <t>1.4.4.5</t>
  </si>
  <si>
    <t>1.5.1</t>
  </si>
  <si>
    <t>Licitación</t>
  </si>
  <si>
    <t>Propuestas</t>
  </si>
  <si>
    <t>Dispositivos</t>
  </si>
  <si>
    <t>Diseño arquitectura/centro de datos</t>
  </si>
  <si>
    <t>Habitación/sector</t>
  </si>
  <si>
    <t>1.2</t>
  </si>
  <si>
    <t>1.1</t>
  </si>
  <si>
    <t>1.2.4</t>
  </si>
  <si>
    <t>Contrato con IPS</t>
  </si>
  <si>
    <t>1.3</t>
  </si>
  <si>
    <t>Pruebas de Compatibilidad</t>
  </si>
  <si>
    <t>1.3.1</t>
  </si>
  <si>
    <t>Informe</t>
  </si>
  <si>
    <t>Software</t>
  </si>
  <si>
    <t>Análisis de software</t>
  </si>
  <si>
    <t>Especificaciones de requerimientos</t>
  </si>
  <si>
    <t>Requerimientos</t>
  </si>
  <si>
    <t>Funcionales</t>
  </si>
  <si>
    <t>No fucionales</t>
  </si>
  <si>
    <t>1.4.2.1.1</t>
  </si>
  <si>
    <t>1.4.2.1.2</t>
  </si>
  <si>
    <t>Codificación</t>
  </si>
  <si>
    <t>Pruebas</t>
  </si>
  <si>
    <t>Casos de pruebas</t>
  </si>
  <si>
    <t>Instalación de software</t>
  </si>
  <si>
    <t>Pruebas de usuario</t>
  </si>
  <si>
    <t>Manual de usuario</t>
  </si>
  <si>
    <t>Capacitación</t>
  </si>
  <si>
    <t>Migración</t>
  </si>
  <si>
    <t>Planificación</t>
  </si>
  <si>
    <t>Planes de contingencia</t>
  </si>
  <si>
    <t>1.5</t>
  </si>
  <si>
    <t>1.5.2</t>
  </si>
  <si>
    <t>Objetivos</t>
  </si>
  <si>
    <t>Análisis FODA</t>
  </si>
  <si>
    <t>Alcance del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</si>
</sst>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\-yy;@"/>
  </numFmts>
  <fonts count="3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</font>
    <font>
      <sz val="8"/>
      <name val="Arial"/>
    </font>
    <font>
      <b/>
      <sz val="12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i/>
      <sz val="8"/>
      <name val="Arial"/>
      <family val="2"/>
    </font>
    <font>
      <sz val="8"/>
      <color indexed="81"/>
      <name val="Tahoma"/>
    </font>
    <font>
      <sz val="6"/>
      <color indexed="9"/>
      <name val="Arial"/>
    </font>
    <font>
      <sz val="14"/>
      <name val="Arial"/>
    </font>
    <font>
      <sz val="16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0"/>
      <name val="Arial"/>
      <family val="2"/>
    </font>
    <font>
      <b/>
      <i/>
      <sz val="9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29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55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0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2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8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1" borderId="0" applyNumberFormat="0" applyBorder="0" applyAlignment="0" applyProtection="0"/>
    <xf numFmtId="0" fontId="15" fillId="13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6" fillId="19" borderId="0" applyNumberFormat="0" applyBorder="0" applyAlignment="0" applyProtection="0"/>
    <xf numFmtId="0" fontId="17" fillId="6" borderId="1" applyNumberFormat="0" applyAlignment="0" applyProtection="0"/>
    <xf numFmtId="0" fontId="18" fillId="14" borderId="2" applyNumberFormat="0" applyAlignment="0" applyProtection="0"/>
    <xf numFmtId="0" fontId="19" fillId="0" borderId="0" applyNumberFormat="0" applyFill="0" applyBorder="0" applyAlignment="0" applyProtection="0"/>
    <xf numFmtId="0" fontId="20" fillId="7" borderId="0" applyNumberFormat="0" applyBorder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24" fillId="10" borderId="1" applyNumberFormat="0" applyAlignment="0" applyProtection="0"/>
    <xf numFmtId="0" fontId="25" fillId="0" borderId="3" applyNumberFormat="0" applyFill="0" applyAlignment="0" applyProtection="0"/>
    <xf numFmtId="0" fontId="26" fillId="5" borderId="0" applyNumberFormat="0" applyBorder="0" applyAlignment="0" applyProtection="0"/>
    <xf numFmtId="0" fontId="3" fillId="0" borderId="0"/>
    <xf numFmtId="0" fontId="3" fillId="5" borderId="7" applyNumberFormat="0" applyFont="0" applyAlignment="0" applyProtection="0"/>
    <xf numFmtId="0" fontId="27" fillId="6" borderId="8" applyNumberFormat="0" applyAlignment="0" applyProtection="0"/>
    <xf numFmtId="9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</cellStyleXfs>
  <cellXfs count="76">
    <xf numFmtId="0" fontId="0" fillId="0" borderId="0" xfId="0"/>
    <xf numFmtId="0" fontId="4" fillId="0" borderId="0" xfId="34" applyAlignment="1" applyProtection="1"/>
    <xf numFmtId="0" fontId="0" fillId="0" borderId="0" xfId="0" applyBorder="1"/>
    <xf numFmtId="0" fontId="6" fillId="0" borderId="0" xfId="0" applyFont="1"/>
    <xf numFmtId="0" fontId="5" fillId="0" borderId="0" xfId="0" applyFont="1"/>
    <xf numFmtId="0" fontId="0" fillId="20" borderId="0" xfId="0" applyFill="1"/>
    <xf numFmtId="0" fontId="11" fillId="0" borderId="0" xfId="0" applyFont="1" applyBorder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8" fillId="0" borderId="0" xfId="0" applyFont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Border="1"/>
    <xf numFmtId="0" fontId="8" fillId="0" borderId="0" xfId="0" applyFont="1"/>
    <xf numFmtId="0" fontId="3" fillId="0" borderId="0" xfId="0" applyFont="1" applyAlignment="1">
      <alignment horizontal="right"/>
    </xf>
    <xf numFmtId="0" fontId="9" fillId="20" borderId="0" xfId="0" applyFont="1" applyFill="1"/>
    <xf numFmtId="0" fontId="5" fillId="0" borderId="0" xfId="0" applyFont="1" applyAlignment="1">
      <alignment horizontal="left"/>
    </xf>
    <xf numFmtId="0" fontId="0" fillId="0" borderId="10" xfId="0" applyBorder="1"/>
    <xf numFmtId="0" fontId="13" fillId="0" borderId="0" xfId="0" applyFont="1" applyBorder="1"/>
    <xf numFmtId="0" fontId="12" fillId="0" borderId="0" xfId="0" applyFont="1" applyAlignment="1">
      <alignment horizontal="right"/>
    </xf>
    <xf numFmtId="0" fontId="0" fillId="0" borderId="0" xfId="0" applyFill="1" applyBorder="1" applyAlignment="1">
      <alignment horizontal="right"/>
    </xf>
    <xf numFmtId="0" fontId="3" fillId="0" borderId="0" xfId="0" applyFont="1" applyBorder="1"/>
    <xf numFmtId="0" fontId="3" fillId="0" borderId="11" xfId="0" applyFont="1" applyBorder="1"/>
    <xf numFmtId="0" fontId="13" fillId="0" borderId="0" xfId="0" applyFont="1"/>
    <xf numFmtId="0" fontId="0" fillId="20" borderId="0" xfId="0" applyNumberFormat="1" applyFill="1"/>
    <xf numFmtId="0" fontId="0" fillId="0" borderId="0" xfId="0" applyFill="1"/>
    <xf numFmtId="0" fontId="2" fillId="0" borderId="11" xfId="0" applyFont="1" applyFill="1" applyBorder="1"/>
    <xf numFmtId="0" fontId="2" fillId="0" borderId="0" xfId="0" applyFont="1" applyFill="1" applyAlignment="1">
      <alignment horizontal="right"/>
    </xf>
    <xf numFmtId="0" fontId="0" fillId="0" borderId="11" xfId="0" applyFill="1" applyBorder="1"/>
    <xf numFmtId="0" fontId="3" fillId="0" borderId="0" xfId="0" applyFont="1" applyFill="1" applyAlignment="1">
      <alignment horizontal="right"/>
    </xf>
    <xf numFmtId="0" fontId="0" fillId="0" borderId="0" xfId="0" applyFill="1" applyBorder="1"/>
    <xf numFmtId="0" fontId="0" fillId="0" borderId="7" xfId="0" applyFill="1" applyBorder="1"/>
    <xf numFmtId="0" fontId="0" fillId="0" borderId="12" xfId="0" applyFill="1" applyBorder="1"/>
    <xf numFmtId="0" fontId="7" fillId="21" borderId="13" xfId="0" applyFont="1" applyFill="1" applyBorder="1" applyAlignment="1">
      <alignment horizontal="left" vertical="center"/>
    </xf>
    <xf numFmtId="0" fontId="7" fillId="21" borderId="13" xfId="0" applyFont="1" applyFill="1" applyBorder="1" applyAlignment="1">
      <alignment vertical="center"/>
    </xf>
    <xf numFmtId="0" fontId="7" fillId="21" borderId="13" xfId="0" applyFont="1" applyFill="1" applyBorder="1" applyAlignment="1">
      <alignment horizontal="center" vertical="center" wrapText="1"/>
    </xf>
    <xf numFmtId="0" fontId="0" fillId="22" borderId="0" xfId="0" applyFill="1"/>
    <xf numFmtId="2" fontId="0" fillId="0" borderId="0" xfId="41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4" fontId="0" fillId="0" borderId="0" xfId="0" applyNumberFormat="1"/>
    <xf numFmtId="0" fontId="3" fillId="0" borderId="7" xfId="0" applyFont="1" applyFill="1" applyBorder="1" applyAlignment="1">
      <alignment horizontal="left"/>
    </xf>
    <xf numFmtId="0" fontId="3" fillId="0" borderId="12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/>
    <xf numFmtId="0" fontId="3" fillId="0" borderId="12" xfId="0" applyFont="1" applyFill="1" applyBorder="1"/>
    <xf numFmtId="0" fontId="3" fillId="0" borderId="15" xfId="0" applyFont="1" applyFill="1" applyBorder="1"/>
    <xf numFmtId="164" fontId="7" fillId="21" borderId="0" xfId="0" applyNumberFormat="1" applyFont="1" applyFill="1" applyBorder="1" applyAlignment="1">
      <alignment horizontal="center" vertical="center"/>
    </xf>
    <xf numFmtId="9" fontId="1" fillId="0" borderId="16" xfId="41" applyFill="1" applyBorder="1"/>
    <xf numFmtId="0" fontId="0" fillId="0" borderId="16" xfId="0" applyFill="1" applyBorder="1"/>
    <xf numFmtId="3" fontId="0" fillId="0" borderId="16" xfId="0" applyNumberFormat="1" applyFill="1" applyBorder="1"/>
    <xf numFmtId="0" fontId="0" fillId="0" borderId="14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Fill="1" applyBorder="1" applyAlignment="1">
      <alignment horizontal="left" vertical="top" wrapText="1"/>
    </xf>
    <xf numFmtId="0" fontId="3" fillId="0" borderId="17" xfId="0" applyFont="1" applyFill="1" applyBorder="1" applyAlignment="1">
      <alignment horizontal="left"/>
    </xf>
    <xf numFmtId="0" fontId="0" fillId="0" borderId="15" xfId="0" applyFill="1" applyBorder="1"/>
    <xf numFmtId="0" fontId="0" fillId="0" borderId="16" xfId="0" applyBorder="1"/>
    <xf numFmtId="3" fontId="0" fillId="0" borderId="16" xfId="0" applyNumberFormat="1" applyBorder="1"/>
    <xf numFmtId="0" fontId="2" fillId="0" borderId="12" xfId="0" applyFont="1" applyFill="1" applyBorder="1"/>
    <xf numFmtId="0" fontId="2" fillId="0" borderId="16" xfId="0" applyFont="1" applyBorder="1"/>
    <xf numFmtId="0" fontId="33" fillId="0" borderId="12" xfId="0" applyFont="1" applyFill="1" applyBorder="1"/>
    <xf numFmtId="0" fontId="7" fillId="21" borderId="0" xfId="0" applyNumberFormat="1" applyFont="1" applyFill="1" applyBorder="1" applyAlignment="1">
      <alignment horizontal="center" vertical="center"/>
    </xf>
    <xf numFmtId="0" fontId="34" fillId="0" borderId="12" xfId="0" applyFont="1" applyFill="1" applyBorder="1"/>
    <xf numFmtId="9" fontId="1" fillId="23" borderId="16" xfId="41" applyFill="1" applyBorder="1"/>
    <xf numFmtId="0" fontId="2" fillId="0" borderId="0" xfId="0" applyFont="1"/>
    <xf numFmtId="0" fontId="33" fillId="0" borderId="0" xfId="0" applyFont="1"/>
    <xf numFmtId="0" fontId="34" fillId="0" borderId="0" xfId="0" applyFont="1"/>
    <xf numFmtId="0" fontId="0" fillId="0" borderId="18" xfId="0" applyFill="1" applyBorder="1"/>
    <xf numFmtId="0" fontId="0" fillId="0" borderId="18" xfId="0" applyBorder="1"/>
    <xf numFmtId="0" fontId="0" fillId="20" borderId="16" xfId="0" applyFill="1" applyBorder="1"/>
    <xf numFmtId="0" fontId="0" fillId="23" borderId="16" xfId="0" applyFill="1" applyBorder="1"/>
    <xf numFmtId="1" fontId="0" fillId="0" borderId="16" xfId="0" applyNumberFormat="1" applyFill="1" applyBorder="1"/>
    <xf numFmtId="1" fontId="3" fillId="0" borderId="16" xfId="0" applyNumberFormat="1" applyFont="1" applyBorder="1"/>
    <xf numFmtId="1" fontId="0" fillId="23" borderId="16" xfId="0" applyNumberFormat="1" applyFill="1" applyBorder="1"/>
    <xf numFmtId="1" fontId="3" fillId="23" borderId="16" xfId="0" applyNumberFormat="1" applyFont="1" applyFill="1" applyBorder="1"/>
    <xf numFmtId="3" fontId="0" fillId="23" borderId="16" xfId="0" applyNumberFormat="1" applyFill="1" applyBorder="1"/>
    <xf numFmtId="0" fontId="3" fillId="0" borderId="0" xfId="0" applyFont="1"/>
  </cellXfs>
  <cellStyles count="45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Hyperlink" xfId="34" builtinId="8"/>
    <cellStyle name="Input" xfId="35"/>
    <cellStyle name="Linked Cell" xfId="36"/>
    <cellStyle name="Neutral" xfId="37" builtinId="28" customBuiltin="1"/>
    <cellStyle name="Normal" xfId="0" builtinId="0"/>
    <cellStyle name="Normal 2" xfId="38"/>
    <cellStyle name="Note" xfId="39"/>
    <cellStyle name="Output" xfId="40"/>
    <cellStyle name="Percent" xfId="41" builtinId="5"/>
    <cellStyle name="Title" xfId="42"/>
    <cellStyle name="Total" xfId="43" builtinId="25" customBuiltin="1"/>
    <cellStyle name="Warning Text" xfId="44"/>
  </cellStyles>
  <dxfs count="4"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75430248588073"/>
          <c:y val="0.10236220472440945"/>
          <c:w val="0.8779614888602304"/>
          <c:h val="0.75984251968503935"/>
        </c:manualLayout>
      </c:layout>
      <c:lineChart>
        <c:grouping val="standard"/>
        <c:varyColors val="0"/>
        <c:ser>
          <c:idx val="0"/>
          <c:order val="0"/>
          <c:tx>
            <c:v>Planned Value (PV)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PV!$D$21:$Q$21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PV!$D$53:$Q$53</c:f>
              <c:numCache>
                <c:formatCode>General</c:formatCode>
                <c:ptCount val="14"/>
                <c:pt idx="0">
                  <c:v>3900000</c:v>
                </c:pt>
                <c:pt idx="1">
                  <c:v>5050000</c:v>
                </c:pt>
                <c:pt idx="2">
                  <c:v>5100000</c:v>
                </c:pt>
                <c:pt idx="3">
                  <c:v>5800000</c:v>
                </c:pt>
                <c:pt idx="4">
                  <c:v>6500000</c:v>
                </c:pt>
                <c:pt idx="5">
                  <c:v>7200000</c:v>
                </c:pt>
                <c:pt idx="6">
                  <c:v>8200000</c:v>
                </c:pt>
                <c:pt idx="7">
                  <c:v>8500000</c:v>
                </c:pt>
                <c:pt idx="8">
                  <c:v>13500000</c:v>
                </c:pt>
                <c:pt idx="9">
                  <c:v>18500000</c:v>
                </c:pt>
                <c:pt idx="10">
                  <c:v>18700000</c:v>
                </c:pt>
                <c:pt idx="11">
                  <c:v>19100000</c:v>
                </c:pt>
                <c:pt idx="12">
                  <c:v>20100000</c:v>
                </c:pt>
                <c:pt idx="13">
                  <c:v>21100000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7-475F-85A7-AC6A3F6FF401}"/>
            </c:ext>
          </c:extLst>
        </c:ser>
        <c:ser>
          <c:idx val="1"/>
          <c:order val="1"/>
          <c:tx>
            <c:v>Earned Value (EV)</c:v>
          </c:tx>
          <c:spPr>
            <a:ln w="25400">
              <a:solidFill>
                <a:srgbClr val="0065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6500"/>
              </a:solidFill>
              <a:ln>
                <a:solidFill>
                  <a:srgbClr val="006500"/>
                </a:solidFill>
                <a:prstDash val="solid"/>
              </a:ln>
            </c:spPr>
          </c:marker>
          <c:cat>
            <c:numRef>
              <c:f>PV!$D$21:$Q$21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PV!$D$57:$Q$57</c:f>
              <c:numCache>
                <c:formatCode>General</c:formatCode>
                <c:ptCount val="14"/>
                <c:pt idx="0">
                  <c:v>160000</c:v>
                </c:pt>
                <c:pt idx="1">
                  <c:v>4650000</c:v>
                </c:pt>
                <c:pt idx="2">
                  <c:v>100000</c:v>
                </c:pt>
                <c:pt idx="3">
                  <c:v>2100000</c:v>
                </c:pt>
                <c:pt idx="4">
                  <c:v>1680000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97-475F-85A7-AC6A3F6FF401}"/>
            </c:ext>
          </c:extLst>
        </c:ser>
        <c:ser>
          <c:idx val="2"/>
          <c:order val="2"/>
          <c:tx>
            <c:v>Actual Cost (AC)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PV!$D$21:$Q$21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PV!$D$56:$Q$56</c:f>
              <c:numCache>
                <c:formatCode>General</c:formatCode>
                <c:ptCount val="14"/>
                <c:pt idx="0">
                  <c:v>4700000</c:v>
                </c:pt>
                <c:pt idx="1">
                  <c:v>5840000</c:v>
                </c:pt>
                <c:pt idx="2">
                  <c:v>5870000</c:v>
                </c:pt>
                <c:pt idx="3">
                  <c:v>6770000</c:v>
                </c:pt>
                <c:pt idx="4">
                  <c:v>7370000</c:v>
                </c:pt>
                <c:pt idx="5">
                  <c:v>7370000</c:v>
                </c:pt>
                <c:pt idx="6">
                  <c:v>7370000</c:v>
                </c:pt>
                <c:pt idx="7">
                  <c:v>7370000</c:v>
                </c:pt>
                <c:pt idx="8">
                  <c:v>7370000</c:v>
                </c:pt>
                <c:pt idx="9">
                  <c:v>7370000</c:v>
                </c:pt>
                <c:pt idx="10">
                  <c:v>7370000</c:v>
                </c:pt>
                <c:pt idx="11">
                  <c:v>7370000</c:v>
                </c:pt>
                <c:pt idx="12">
                  <c:v>7370000</c:v>
                </c:pt>
                <c:pt idx="13">
                  <c:v>7370000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97-475F-85A7-AC6A3F6FF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06824"/>
        <c:axId val="117707208"/>
      </c:lineChart>
      <c:catAx>
        <c:axId val="117706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Period</a:t>
                </a:r>
              </a:p>
            </c:rich>
          </c:tx>
          <c:layout>
            <c:manualLayout>
              <c:xMode val="edge"/>
              <c:yMode val="edge"/>
              <c:x val="0.47541060099727966"/>
              <c:y val="0.767716535433070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17707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07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177068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1706456692913376"/>
          <c:y val="0.14082950861088891"/>
          <c:w val="0.30419000903575577"/>
          <c:h val="0.275590551181102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15</xdr:col>
      <xdr:colOff>0</xdr:colOff>
      <xdr:row>17</xdr:row>
      <xdr:rowOff>152400</xdr:rowOff>
    </xdr:to>
    <xdr:graphicFrame macro="">
      <xdr:nvGraphicFramePr>
        <xdr:cNvPr id="1067" name="Gráfico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S70"/>
  <sheetViews>
    <sheetView showGridLines="0" tabSelected="1" zoomScale="90" zoomScaleNormal="90" workbookViewId="0">
      <selection activeCell="E34" sqref="E34"/>
    </sheetView>
  </sheetViews>
  <sheetFormatPr defaultColWidth="9.140625" defaultRowHeight="12.75" x14ac:dyDescent="0.2"/>
  <cols>
    <col min="1" max="1" width="9.140625" customWidth="1"/>
    <col min="2" max="2" width="40.85546875" bestFit="1" customWidth="1"/>
    <col min="3" max="3" width="7.85546875" customWidth="1"/>
    <col min="4" max="4" width="10.85546875" bestFit="1" customWidth="1"/>
    <col min="5" max="5" width="10.5703125" customWidth="1"/>
    <col min="6" max="17" width="8.7109375" customWidth="1"/>
    <col min="18" max="18" width="9.140625" customWidth="1"/>
    <col min="19" max="19" width="15.85546875" customWidth="1"/>
  </cols>
  <sheetData>
    <row r="1" spans="1:19" ht="20.25" x14ac:dyDescent="0.3">
      <c r="A1" s="18" t="s">
        <v>3</v>
      </c>
      <c r="B1" s="2"/>
      <c r="C1" s="2"/>
      <c r="D1" s="2"/>
      <c r="E1" s="2"/>
      <c r="G1" s="2"/>
      <c r="O1" s="19" t="s">
        <v>7</v>
      </c>
      <c r="P1" s="19"/>
      <c r="Q1" s="19"/>
    </row>
    <row r="2" spans="1:19" ht="15.75" x14ac:dyDescent="0.25">
      <c r="A2" s="12" t="s">
        <v>4</v>
      </c>
      <c r="B2" s="2"/>
      <c r="C2" s="2"/>
      <c r="D2" s="2"/>
      <c r="E2" s="2"/>
      <c r="F2" s="2"/>
      <c r="G2" s="2"/>
    </row>
    <row r="3" spans="1:19" x14ac:dyDescent="0.2">
      <c r="A3" s="2"/>
      <c r="B3" s="2"/>
      <c r="C3" s="2"/>
      <c r="D3" s="2"/>
      <c r="E3" s="2"/>
      <c r="F3" s="2"/>
      <c r="G3" s="2"/>
      <c r="S3" s="1"/>
    </row>
    <row r="4" spans="1:19" x14ac:dyDescent="0.2">
      <c r="A4" s="2"/>
      <c r="B4" s="10" t="s">
        <v>5</v>
      </c>
      <c r="C4" s="17" t="s">
        <v>35</v>
      </c>
      <c r="D4" s="17"/>
      <c r="E4" s="17"/>
      <c r="F4" s="2"/>
      <c r="G4" s="2"/>
      <c r="S4" s="16"/>
    </row>
    <row r="5" spans="1:19" x14ac:dyDescent="0.2">
      <c r="A5" s="2"/>
      <c r="B5" s="10" t="s">
        <v>6</v>
      </c>
      <c r="C5" s="50" t="s">
        <v>36</v>
      </c>
      <c r="D5" s="50"/>
      <c r="E5" s="2"/>
      <c r="F5" s="2"/>
      <c r="G5" s="2"/>
    </row>
    <row r="6" spans="1:19" x14ac:dyDescent="0.2">
      <c r="A6" s="2"/>
      <c r="B6" s="2"/>
      <c r="C6" s="6" t="s">
        <v>1</v>
      </c>
      <c r="D6" s="2"/>
      <c r="E6" s="2"/>
      <c r="F6" s="2"/>
      <c r="G6" s="2"/>
    </row>
    <row r="7" spans="1:19" x14ac:dyDescent="0.2">
      <c r="A7" s="2"/>
      <c r="B7" s="10" t="s">
        <v>34</v>
      </c>
      <c r="C7" s="51" t="s">
        <v>54</v>
      </c>
      <c r="D7" s="51"/>
      <c r="E7" s="2"/>
      <c r="F7" s="2"/>
      <c r="G7" s="2"/>
    </row>
    <row r="8" spans="1:19" x14ac:dyDescent="0.2">
      <c r="A8" s="2"/>
      <c r="B8" s="2"/>
      <c r="C8" s="6"/>
      <c r="D8" s="2"/>
      <c r="E8" s="2"/>
      <c r="F8" s="2"/>
      <c r="G8" s="2"/>
    </row>
    <row r="9" spans="1:19" x14ac:dyDescent="0.2">
      <c r="A9" s="21" t="s">
        <v>37</v>
      </c>
      <c r="B9" s="20"/>
      <c r="C9" s="6"/>
      <c r="D9" s="2"/>
      <c r="E9" s="2"/>
      <c r="F9" s="2"/>
      <c r="G9" s="2"/>
    </row>
    <row r="10" spans="1:19" x14ac:dyDescent="0.2">
      <c r="A10" s="2"/>
      <c r="B10" s="52" t="s">
        <v>55</v>
      </c>
      <c r="C10" s="52"/>
      <c r="D10" s="52"/>
      <c r="E10" s="52"/>
      <c r="F10" s="2"/>
      <c r="G10" s="2"/>
    </row>
    <row r="11" spans="1:19" x14ac:dyDescent="0.2">
      <c r="A11" s="2"/>
      <c r="B11" s="52"/>
      <c r="C11" s="52"/>
      <c r="D11" s="52"/>
      <c r="E11" s="52"/>
      <c r="F11" s="2"/>
      <c r="G11" s="2"/>
    </row>
    <row r="12" spans="1:19" x14ac:dyDescent="0.2">
      <c r="A12" s="2"/>
      <c r="B12" s="52"/>
      <c r="C12" s="52"/>
      <c r="D12" s="52"/>
      <c r="E12" s="52"/>
      <c r="F12" s="2"/>
      <c r="G12" s="2"/>
    </row>
    <row r="13" spans="1:19" x14ac:dyDescent="0.2">
      <c r="A13" s="2"/>
      <c r="B13" s="52"/>
      <c r="C13" s="52"/>
      <c r="D13" s="52"/>
      <c r="E13" s="52"/>
      <c r="F13" s="2"/>
      <c r="G13" s="2"/>
    </row>
    <row r="14" spans="1:19" x14ac:dyDescent="0.2">
      <c r="A14" s="2"/>
      <c r="B14" s="52"/>
      <c r="C14" s="52"/>
      <c r="D14" s="52"/>
      <c r="E14" s="52"/>
      <c r="F14" s="2"/>
      <c r="G14" s="2"/>
    </row>
    <row r="15" spans="1:19" x14ac:dyDescent="0.2">
      <c r="A15" s="2"/>
      <c r="B15" s="52"/>
      <c r="C15" s="52"/>
      <c r="D15" s="52"/>
      <c r="E15" s="52"/>
      <c r="F15" s="2"/>
      <c r="G15" s="2"/>
    </row>
    <row r="16" spans="1:19" x14ac:dyDescent="0.2">
      <c r="A16" s="2"/>
      <c r="B16" s="52"/>
      <c r="C16" s="52"/>
      <c r="D16" s="52"/>
      <c r="E16" s="52"/>
      <c r="F16" s="2"/>
      <c r="G16" s="2"/>
    </row>
    <row r="17" spans="1:19" x14ac:dyDescent="0.2">
      <c r="A17" s="2"/>
      <c r="B17" s="52"/>
      <c r="C17" s="52"/>
      <c r="D17" s="52"/>
      <c r="E17" s="52"/>
      <c r="F17" s="2"/>
      <c r="G17" s="2"/>
    </row>
    <row r="18" spans="1:19" x14ac:dyDescent="0.2">
      <c r="A18" s="2"/>
      <c r="B18" s="52"/>
      <c r="C18" s="52"/>
      <c r="D18" s="52"/>
      <c r="E18" s="52"/>
      <c r="F18" s="2"/>
      <c r="G18" s="2"/>
    </row>
    <row r="19" spans="1:19" x14ac:dyDescent="0.2">
      <c r="A19" s="2"/>
      <c r="B19" s="2"/>
      <c r="C19" s="6"/>
      <c r="D19" s="2"/>
      <c r="E19" s="2"/>
      <c r="F19" s="2"/>
      <c r="G19" s="2"/>
    </row>
    <row r="20" spans="1:19" ht="15.75" x14ac:dyDescent="0.25">
      <c r="A20" s="12" t="s">
        <v>43</v>
      </c>
      <c r="B20" s="2"/>
      <c r="C20" s="2"/>
      <c r="D20" s="9"/>
      <c r="E20" s="2"/>
      <c r="F20" s="2"/>
    </row>
    <row r="21" spans="1:19" x14ac:dyDescent="0.2">
      <c r="A21" s="33" t="s">
        <v>2</v>
      </c>
      <c r="B21" s="34" t="s">
        <v>0</v>
      </c>
      <c r="C21" s="35" t="s">
        <v>28</v>
      </c>
      <c r="D21" s="60">
        <v>1</v>
      </c>
      <c r="E21" s="60">
        <v>2</v>
      </c>
      <c r="F21" s="60">
        <v>3</v>
      </c>
      <c r="G21" s="60">
        <v>4</v>
      </c>
      <c r="H21" s="60">
        <v>5</v>
      </c>
      <c r="I21" s="60">
        <v>6</v>
      </c>
      <c r="J21" s="60">
        <v>7</v>
      </c>
      <c r="K21" s="60">
        <v>8</v>
      </c>
      <c r="L21" s="60">
        <v>9</v>
      </c>
      <c r="M21" s="60">
        <v>10</v>
      </c>
      <c r="N21" s="60">
        <v>11</v>
      </c>
      <c r="O21" s="60">
        <v>12</v>
      </c>
      <c r="P21" s="60">
        <v>13</v>
      </c>
      <c r="Q21" s="60">
        <v>14</v>
      </c>
      <c r="S21" s="4" t="s">
        <v>32</v>
      </c>
    </row>
    <row r="22" spans="1:19" x14ac:dyDescent="0.2">
      <c r="A22" s="41" t="s">
        <v>89</v>
      </c>
      <c r="B22" s="57" t="s">
        <v>83</v>
      </c>
      <c r="C22" s="24">
        <f>SUM(D22:P22)</f>
        <v>0</v>
      </c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66"/>
      <c r="Q22" s="55"/>
      <c r="R22" s="25"/>
      <c r="S22" s="4" t="s">
        <v>41</v>
      </c>
    </row>
    <row r="23" spans="1:19" x14ac:dyDescent="0.2">
      <c r="A23" s="40" t="s">
        <v>64</v>
      </c>
      <c r="B23" s="32" t="s">
        <v>84</v>
      </c>
      <c r="C23" s="24">
        <f>SUM(D23:P23)</f>
        <v>200000</v>
      </c>
      <c r="D23" s="49">
        <v>200000</v>
      </c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66"/>
      <c r="Q23" s="55"/>
      <c r="R23" s="25"/>
    </row>
    <row r="24" spans="1:19" x14ac:dyDescent="0.2">
      <c r="A24" s="53" t="s">
        <v>65</v>
      </c>
      <c r="B24" s="54" t="s">
        <v>85</v>
      </c>
      <c r="C24" s="24">
        <f>SUM(D24:P24)</f>
        <v>3000000</v>
      </c>
      <c r="D24" s="49">
        <v>3000000</v>
      </c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66"/>
      <c r="Q24" s="55"/>
      <c r="R24" s="25"/>
    </row>
    <row r="25" spans="1:19" x14ac:dyDescent="0.2">
      <c r="A25" s="55" t="s">
        <v>88</v>
      </c>
      <c r="B25" s="58" t="s">
        <v>86</v>
      </c>
      <c r="C25" s="24">
        <f>SUM(D25:P25)</f>
        <v>0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67"/>
      <c r="Q25" s="55"/>
      <c r="R25" s="25"/>
    </row>
    <row r="26" spans="1:19" x14ac:dyDescent="0.2">
      <c r="A26" s="55" t="s">
        <v>66</v>
      </c>
      <c r="B26" s="55" t="s">
        <v>87</v>
      </c>
      <c r="C26" s="24">
        <f>SUM(D26:P26)</f>
        <v>500000</v>
      </c>
      <c r="D26" s="56">
        <v>500000</v>
      </c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67"/>
      <c r="Q26" s="55"/>
      <c r="R26" s="25"/>
    </row>
    <row r="27" spans="1:19" x14ac:dyDescent="0.2">
      <c r="A27" s="41" t="s">
        <v>67</v>
      </c>
      <c r="B27" s="32" t="s">
        <v>62</v>
      </c>
      <c r="C27" s="24">
        <f>SUM(D27:P27)</f>
        <v>200000</v>
      </c>
      <c r="D27" s="48">
        <v>200000</v>
      </c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66"/>
      <c r="Q27" s="55"/>
      <c r="R27" s="25"/>
    </row>
    <row r="28" spans="1:19" x14ac:dyDescent="0.2">
      <c r="A28" s="41" t="s">
        <v>68</v>
      </c>
      <c r="B28" s="32" t="s">
        <v>63</v>
      </c>
      <c r="C28" s="24">
        <f>SUM(D28:P28)</f>
        <v>300000</v>
      </c>
      <c r="D28" s="48"/>
      <c r="E28" s="56">
        <v>300000</v>
      </c>
      <c r="F28" s="55"/>
      <c r="G28" s="55"/>
      <c r="H28" s="48"/>
      <c r="I28" s="48"/>
      <c r="J28" s="48"/>
      <c r="K28" s="48"/>
      <c r="L28" s="48"/>
      <c r="M28" s="48"/>
      <c r="N28" s="48"/>
      <c r="O28" s="48"/>
      <c r="P28" s="66"/>
      <c r="Q28" s="55"/>
      <c r="R28" s="25"/>
    </row>
    <row r="29" spans="1:19" x14ac:dyDescent="0.2">
      <c r="A29" s="41" t="s">
        <v>90</v>
      </c>
      <c r="B29" s="32" t="s">
        <v>91</v>
      </c>
      <c r="C29" s="24">
        <f>SUM(D29:P29)</f>
        <v>200000</v>
      </c>
      <c r="D29" s="48"/>
      <c r="E29" s="56">
        <v>200000</v>
      </c>
      <c r="F29" s="55"/>
      <c r="G29" s="55"/>
      <c r="H29" s="48"/>
      <c r="I29" s="48"/>
      <c r="J29" s="48"/>
      <c r="K29" s="48"/>
      <c r="L29" s="48"/>
      <c r="M29" s="48"/>
      <c r="N29" s="48"/>
      <c r="O29" s="48"/>
      <c r="P29" s="66"/>
      <c r="Q29" s="55"/>
      <c r="R29" s="25"/>
    </row>
    <row r="30" spans="1:19" x14ac:dyDescent="0.2">
      <c r="A30" s="41" t="s">
        <v>92</v>
      </c>
      <c r="B30" s="57" t="s">
        <v>93</v>
      </c>
      <c r="C30" s="24">
        <f>SUM(D30:P30)</f>
        <v>0</v>
      </c>
      <c r="D30" s="48"/>
      <c r="E30" s="56"/>
      <c r="F30" s="55"/>
      <c r="G30" s="55"/>
      <c r="H30" s="48"/>
      <c r="I30" s="48"/>
      <c r="J30" s="48"/>
      <c r="K30" s="48"/>
      <c r="L30" s="48"/>
      <c r="M30" s="48"/>
      <c r="N30" s="48"/>
      <c r="O30" s="48"/>
      <c r="P30" s="66"/>
      <c r="Q30" s="55"/>
      <c r="R30" s="25"/>
    </row>
    <row r="31" spans="1:19" x14ac:dyDescent="0.2">
      <c r="A31" s="41" t="s">
        <v>94</v>
      </c>
      <c r="B31" s="44" t="s">
        <v>95</v>
      </c>
      <c r="C31" s="24">
        <f>SUM(D31:P31)</f>
        <v>300000</v>
      </c>
      <c r="D31" s="48"/>
      <c r="E31" s="56">
        <v>300000</v>
      </c>
      <c r="F31" s="55"/>
      <c r="G31" s="55"/>
      <c r="H31" s="48"/>
      <c r="I31" s="48"/>
      <c r="J31" s="48"/>
      <c r="K31" s="48"/>
      <c r="L31" s="48"/>
      <c r="M31" s="48"/>
      <c r="N31" s="48"/>
      <c r="O31" s="48"/>
      <c r="P31" s="66"/>
      <c r="Q31" s="55"/>
      <c r="R31" s="25"/>
    </row>
    <row r="32" spans="1:19" x14ac:dyDescent="0.2">
      <c r="A32" s="41" t="s">
        <v>61</v>
      </c>
      <c r="B32" s="57" t="s">
        <v>96</v>
      </c>
      <c r="C32" s="24">
        <f>SUM(D32:P32)</f>
        <v>0</v>
      </c>
      <c r="D32" s="48"/>
      <c r="E32" s="56"/>
      <c r="F32" s="55"/>
      <c r="G32" s="55"/>
      <c r="H32" s="48"/>
      <c r="I32" s="48"/>
      <c r="J32" s="48"/>
      <c r="K32" s="48"/>
      <c r="L32" s="48"/>
      <c r="M32" s="48"/>
      <c r="N32" s="48"/>
      <c r="O32" s="48"/>
      <c r="P32" s="66"/>
      <c r="Q32" s="55"/>
      <c r="R32" s="25"/>
    </row>
    <row r="33" spans="1:18" x14ac:dyDescent="0.2">
      <c r="A33" s="40" t="s">
        <v>72</v>
      </c>
      <c r="B33" s="59" t="s">
        <v>97</v>
      </c>
      <c r="C33" s="24">
        <f>SUM(D33:P33)</f>
        <v>0</v>
      </c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66"/>
      <c r="Q33" s="55"/>
      <c r="R33" s="25"/>
    </row>
    <row r="34" spans="1:18" x14ac:dyDescent="0.2">
      <c r="A34" s="40" t="s">
        <v>69</v>
      </c>
      <c r="B34" s="44" t="s">
        <v>118</v>
      </c>
      <c r="C34" s="24">
        <f>SUM(D34:P34)</f>
        <v>100000</v>
      </c>
      <c r="D34" s="48"/>
      <c r="E34" s="48">
        <v>100000</v>
      </c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66"/>
      <c r="Q34" s="55"/>
      <c r="R34" s="25"/>
    </row>
    <row r="35" spans="1:18" x14ac:dyDescent="0.2">
      <c r="A35" s="41" t="s">
        <v>70</v>
      </c>
      <c r="B35" s="44" t="s">
        <v>116</v>
      </c>
      <c r="C35" s="24">
        <f>SUM(D35:P35)</f>
        <v>50000</v>
      </c>
      <c r="D35" s="48"/>
      <c r="E35" s="48">
        <v>50000</v>
      </c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66"/>
      <c r="Q35" s="55"/>
      <c r="R35" s="25"/>
    </row>
    <row r="36" spans="1:18" x14ac:dyDescent="0.2">
      <c r="A36" s="40" t="s">
        <v>73</v>
      </c>
      <c r="B36" s="44" t="s">
        <v>117</v>
      </c>
      <c r="C36" s="24">
        <f>SUM(D36:P36)</f>
        <v>50000</v>
      </c>
      <c r="D36" s="48"/>
      <c r="E36" s="48">
        <v>50000</v>
      </c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66"/>
      <c r="Q36" s="55"/>
      <c r="R36" s="25"/>
    </row>
    <row r="37" spans="1:18" x14ac:dyDescent="0.2">
      <c r="A37" s="40" t="s">
        <v>74</v>
      </c>
      <c r="B37" s="59" t="s">
        <v>98</v>
      </c>
      <c r="C37" s="24">
        <f>SUM(D37:P37)</f>
        <v>0</v>
      </c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66"/>
      <c r="Q37" s="55"/>
      <c r="R37" s="25"/>
    </row>
    <row r="38" spans="1:18" x14ac:dyDescent="0.2">
      <c r="A38" s="40" t="s">
        <v>71</v>
      </c>
      <c r="B38" s="61" t="s">
        <v>99</v>
      </c>
      <c r="C38" s="24">
        <f>SUM(D38:P38)</f>
        <v>0</v>
      </c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66"/>
      <c r="Q38" s="55"/>
      <c r="R38" s="25"/>
    </row>
    <row r="39" spans="1:18" x14ac:dyDescent="0.2">
      <c r="A39" s="40" t="s">
        <v>102</v>
      </c>
      <c r="B39" s="44" t="s">
        <v>100</v>
      </c>
      <c r="C39" s="24">
        <f>SUM(D39:P39)</f>
        <v>100000</v>
      </c>
      <c r="D39" s="48"/>
      <c r="E39" s="48">
        <v>100000</v>
      </c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66"/>
      <c r="Q39" s="55"/>
      <c r="R39" s="25"/>
    </row>
    <row r="40" spans="1:18" ht="14.25" customHeight="1" x14ac:dyDescent="0.2">
      <c r="A40" s="40" t="s">
        <v>103</v>
      </c>
      <c r="B40" s="44" t="s">
        <v>101</v>
      </c>
      <c r="C40" s="24">
        <f>SUM(D40:P40)</f>
        <v>100000</v>
      </c>
      <c r="D40" s="48"/>
      <c r="E40" s="48">
        <v>50000</v>
      </c>
      <c r="F40" s="48">
        <v>50000</v>
      </c>
      <c r="G40" s="48"/>
      <c r="H40" s="48"/>
      <c r="I40" s="48"/>
      <c r="J40" s="48"/>
      <c r="K40" s="48"/>
      <c r="L40" s="48"/>
      <c r="M40" s="48"/>
      <c r="N40" s="48"/>
      <c r="O40" s="48"/>
      <c r="P40" s="66"/>
      <c r="Q40" s="55"/>
      <c r="R40" s="25"/>
    </row>
    <row r="41" spans="1:18" x14ac:dyDescent="0.2">
      <c r="A41" s="41" t="s">
        <v>75</v>
      </c>
      <c r="B41" s="57" t="s">
        <v>104</v>
      </c>
      <c r="C41" s="24">
        <f>SUM(D41:P41)</f>
        <v>2100000</v>
      </c>
      <c r="D41" s="48"/>
      <c r="E41" s="48"/>
      <c r="F41" s="48"/>
      <c r="G41" s="48">
        <v>700000</v>
      </c>
      <c r="H41" s="48">
        <v>700000</v>
      </c>
      <c r="I41" s="48">
        <v>700000</v>
      </c>
      <c r="J41" s="48"/>
      <c r="K41" s="48"/>
      <c r="L41" s="48"/>
      <c r="M41" s="48"/>
      <c r="N41" s="48"/>
      <c r="O41" s="48"/>
      <c r="P41" s="66"/>
      <c r="Q41" s="55"/>
      <c r="R41" s="25"/>
    </row>
    <row r="42" spans="1:18" x14ac:dyDescent="0.2">
      <c r="A42" s="40" t="s">
        <v>76</v>
      </c>
      <c r="B42" s="57" t="s">
        <v>105</v>
      </c>
      <c r="C42" s="24">
        <f>SUM(D42:P42)</f>
        <v>0</v>
      </c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66"/>
      <c r="Q42" s="55"/>
      <c r="R42" s="25"/>
    </row>
    <row r="43" spans="1:18" x14ac:dyDescent="0.2">
      <c r="A43" s="40" t="s">
        <v>77</v>
      </c>
      <c r="B43" s="44" t="s">
        <v>106</v>
      </c>
      <c r="C43" s="24">
        <f>SUM(D43:Q43)</f>
        <v>1000000</v>
      </c>
      <c r="D43" s="48"/>
      <c r="E43" s="48"/>
      <c r="F43" s="48"/>
      <c r="G43" s="48"/>
      <c r="H43" s="48"/>
      <c r="J43" s="48">
        <v>1000000</v>
      </c>
      <c r="K43" s="48"/>
      <c r="L43" s="48"/>
      <c r="M43" s="48"/>
      <c r="N43" s="48"/>
      <c r="O43" s="48"/>
      <c r="P43" s="48"/>
      <c r="Q43" s="48"/>
      <c r="R43" s="25"/>
    </row>
    <row r="44" spans="1:18" x14ac:dyDescent="0.2">
      <c r="A44" s="40" t="s">
        <v>78</v>
      </c>
      <c r="B44" s="45" t="s">
        <v>107</v>
      </c>
      <c r="C44" s="24">
        <f>SUM(D44:Q44)</f>
        <v>300000</v>
      </c>
      <c r="D44" s="48"/>
      <c r="E44" s="48"/>
      <c r="F44" s="48"/>
      <c r="G44" s="48"/>
      <c r="H44" s="48"/>
      <c r="I44" s="55"/>
      <c r="J44" s="48"/>
      <c r="K44" s="48">
        <v>300000</v>
      </c>
      <c r="L44" s="48"/>
      <c r="M44" s="48"/>
      <c r="N44" s="48"/>
      <c r="O44" s="48"/>
      <c r="P44" s="48"/>
      <c r="Q44" s="48"/>
      <c r="R44" s="25"/>
    </row>
    <row r="45" spans="1:18" x14ac:dyDescent="0.2">
      <c r="A45" s="40" t="s">
        <v>79</v>
      </c>
      <c r="B45" s="45" t="s">
        <v>108</v>
      </c>
      <c r="C45" s="24">
        <f>SUM(D45:Q45)</f>
        <v>10000000</v>
      </c>
      <c r="D45" s="48"/>
      <c r="E45" s="48"/>
      <c r="F45" s="48"/>
      <c r="G45" s="48"/>
      <c r="H45" s="48"/>
      <c r="I45" s="55"/>
      <c r="J45" s="48"/>
      <c r="K45" s="48"/>
      <c r="L45" s="48">
        <v>5000000</v>
      </c>
      <c r="M45" s="48">
        <v>5000000</v>
      </c>
      <c r="N45" s="48"/>
      <c r="O45" s="48"/>
      <c r="P45" s="48"/>
      <c r="Q45" s="48"/>
      <c r="R45" s="25"/>
    </row>
    <row r="46" spans="1:18" x14ac:dyDescent="0.2">
      <c r="A46" s="40" t="s">
        <v>80</v>
      </c>
      <c r="B46" s="44" t="s">
        <v>109</v>
      </c>
      <c r="C46" s="24">
        <f>SUM(D46:Q46)</f>
        <v>200000</v>
      </c>
      <c r="D46" s="48"/>
      <c r="E46" s="48"/>
      <c r="F46" s="48"/>
      <c r="G46" s="48"/>
      <c r="H46" s="48"/>
      <c r="I46" s="55"/>
      <c r="J46" s="48"/>
      <c r="K46" s="48"/>
      <c r="L46" s="48"/>
      <c r="M46" s="48"/>
      <c r="N46" s="49">
        <v>200000</v>
      </c>
      <c r="O46" s="48"/>
      <c r="P46" s="48"/>
      <c r="Q46" s="48"/>
      <c r="R46" s="25"/>
    </row>
    <row r="47" spans="1:18" x14ac:dyDescent="0.2">
      <c r="A47" s="40" t="s">
        <v>81</v>
      </c>
      <c r="B47" s="44" t="s">
        <v>110</v>
      </c>
      <c r="C47" s="24">
        <f>SUM(D47:Q47)</f>
        <v>400000</v>
      </c>
      <c r="D47" s="48"/>
      <c r="E47" s="48"/>
      <c r="F47" s="48"/>
      <c r="G47" s="48"/>
      <c r="H47" s="48"/>
      <c r="I47" s="55"/>
      <c r="J47" s="48"/>
      <c r="K47" s="48"/>
      <c r="L47" s="48"/>
      <c r="M47" s="48"/>
      <c r="N47" s="48"/>
      <c r="O47" s="48">
        <v>400000</v>
      </c>
      <c r="P47" s="48"/>
      <c r="Q47" s="48"/>
      <c r="R47" s="25"/>
    </row>
    <row r="48" spans="1:18" x14ac:dyDescent="0.2">
      <c r="A48" s="40" t="s">
        <v>114</v>
      </c>
      <c r="B48" s="57" t="s">
        <v>111</v>
      </c>
      <c r="C48" s="24">
        <f>SUM(D48:Q48)</f>
        <v>0</v>
      </c>
      <c r="D48" s="48"/>
      <c r="E48" s="48"/>
      <c r="F48" s="48"/>
      <c r="G48" s="48"/>
      <c r="H48" s="48"/>
      <c r="I48" s="55"/>
      <c r="J48" s="48"/>
      <c r="K48" s="48"/>
      <c r="L48" s="48"/>
      <c r="M48" s="48"/>
      <c r="N48" s="48"/>
      <c r="O48" s="48"/>
      <c r="P48" s="48"/>
      <c r="Q48" s="48"/>
      <c r="R48" s="25"/>
    </row>
    <row r="49" spans="1:19" x14ac:dyDescent="0.2">
      <c r="A49" s="42" t="s">
        <v>82</v>
      </c>
      <c r="B49" s="44" t="s">
        <v>112</v>
      </c>
      <c r="C49" s="24">
        <f>SUM(D49:Q49)</f>
        <v>1000000</v>
      </c>
      <c r="D49" s="48"/>
      <c r="E49" s="48"/>
      <c r="F49" s="48"/>
      <c r="G49" s="48"/>
      <c r="H49" s="48"/>
      <c r="I49" s="55"/>
      <c r="J49" s="48"/>
      <c r="K49" s="48"/>
      <c r="L49" s="48"/>
      <c r="M49" s="48"/>
      <c r="N49" s="48"/>
      <c r="O49" s="48"/>
      <c r="P49" s="48">
        <v>1000000</v>
      </c>
      <c r="Q49" s="48"/>
      <c r="R49" s="25"/>
    </row>
    <row r="50" spans="1:19" x14ac:dyDescent="0.2">
      <c r="A50" s="42" t="s">
        <v>115</v>
      </c>
      <c r="B50" s="45" t="s">
        <v>113</v>
      </c>
      <c r="C50" s="24">
        <f>SUM(D50:Q50)</f>
        <v>1000000</v>
      </c>
      <c r="D50" s="48"/>
      <c r="E50" s="48"/>
      <c r="F50" s="48"/>
      <c r="G50" s="48"/>
      <c r="H50" s="48"/>
      <c r="I50" s="55"/>
      <c r="J50" s="48"/>
      <c r="K50" s="48"/>
      <c r="L50" s="48"/>
      <c r="M50" s="48"/>
      <c r="N50" s="48"/>
      <c r="O50" s="48"/>
      <c r="P50" s="48"/>
      <c r="Q50" s="48">
        <v>1000000</v>
      </c>
      <c r="R50" s="25"/>
    </row>
    <row r="51" spans="1:19" x14ac:dyDescent="0.2">
      <c r="A51" s="15" t="s">
        <v>30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68"/>
      <c r="R51" s="25"/>
    </row>
    <row r="52" spans="1:19" x14ac:dyDescent="0.2">
      <c r="A52" s="25"/>
      <c r="B52" s="27" t="s">
        <v>44</v>
      </c>
      <c r="C52" s="26">
        <f>SUM(C22:C35)</f>
        <v>4850000</v>
      </c>
      <c r="D52" s="28">
        <f>SUM(D22:D51)</f>
        <v>3900000</v>
      </c>
      <c r="E52" s="28">
        <f>SUM(E22:E51)</f>
        <v>1150000</v>
      </c>
      <c r="F52" s="28">
        <f>SUM(F22:F51)</f>
        <v>50000</v>
      </c>
      <c r="G52" s="28">
        <f>SUM(G22:G51)</f>
        <v>700000</v>
      </c>
      <c r="H52" s="28">
        <f>SUM(H22:H51)</f>
        <v>700000</v>
      </c>
      <c r="I52" s="28">
        <f>SUM(I22:I51)</f>
        <v>700000</v>
      </c>
      <c r="J52" s="28">
        <f>SUM(J22:J51)</f>
        <v>1000000</v>
      </c>
      <c r="K52" s="28">
        <f>SUM(K22:K51)</f>
        <v>300000</v>
      </c>
      <c r="L52" s="28">
        <f>SUM(L22:L51)</f>
        <v>5000000</v>
      </c>
      <c r="M52" s="28">
        <f>SUM(M22:M51)</f>
        <v>5000000</v>
      </c>
      <c r="N52" s="28">
        <f>SUM(N22:N51)</f>
        <v>200000</v>
      </c>
      <c r="O52" s="28">
        <f>SUM(O22:O51)</f>
        <v>400000</v>
      </c>
      <c r="P52" s="28">
        <f>SUM(P22:P51)</f>
        <v>1000000</v>
      </c>
      <c r="Q52" s="28">
        <f>SUM(Q22:Q51)</f>
        <v>1000000</v>
      </c>
      <c r="R52" s="25"/>
    </row>
    <row r="53" spans="1:19" x14ac:dyDescent="0.2">
      <c r="A53" s="25"/>
      <c r="B53" s="27"/>
      <c r="C53" s="29" t="s">
        <v>23</v>
      </c>
      <c r="D53" s="30">
        <f>IF(ISBLANK(D21),NA(),SUM($D52:D52))</f>
        <v>3900000</v>
      </c>
      <c r="E53" s="30">
        <f>IF(ISBLANK(E21),NA(),SUM($D52:E52))</f>
        <v>5050000</v>
      </c>
      <c r="F53" s="30">
        <f>IF(ISBLANK(F21),NA(),SUM($D52:F52))</f>
        <v>5100000</v>
      </c>
      <c r="G53" s="30">
        <f>IF(ISBLANK(G21),NA(),SUM($D52:G52))</f>
        <v>5800000</v>
      </c>
      <c r="H53" s="30">
        <f>IF(ISBLANK(H21),NA(),SUM($D52:H52))</f>
        <v>6500000</v>
      </c>
      <c r="I53" s="30">
        <f>IF(ISBLANK(I21),NA(),SUM($D52:I52))</f>
        <v>7200000</v>
      </c>
      <c r="J53" s="30">
        <f>IF(ISBLANK(J21),NA(),SUM($D52:J52))</f>
        <v>8200000</v>
      </c>
      <c r="K53" s="30">
        <f>IF(ISBLANK(K21),NA(),SUM($D52:K52))</f>
        <v>8500000</v>
      </c>
      <c r="L53" s="30">
        <f>IF(ISBLANK(L21),NA(),SUM($D52:L52))</f>
        <v>13500000</v>
      </c>
      <c r="M53" s="30">
        <f>IF(ISBLANK(M21),NA(),SUM($D52:M52))</f>
        <v>18500000</v>
      </c>
      <c r="N53" s="30">
        <f>IF(ISBLANK(N21),NA(),SUM($D52:N52))</f>
        <v>18700000</v>
      </c>
      <c r="O53" s="30">
        <f>IF(ISBLANK(O21),NA(),SUM($D52:O52))</f>
        <v>19100000</v>
      </c>
      <c r="P53" s="30">
        <f>IF(ISBLANK(P21),NA(),SUM($D52:P52))</f>
        <v>20100000</v>
      </c>
      <c r="Q53" s="30">
        <f>IF(ISBLANK(Q21),NA(),SUM($D52:Q52))</f>
        <v>21100000</v>
      </c>
      <c r="R53" s="25"/>
    </row>
    <row r="54" spans="1:19" x14ac:dyDescent="0.2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</row>
    <row r="55" spans="1:19" ht="15.75" x14ac:dyDescent="0.25">
      <c r="A55" s="3" t="s">
        <v>50</v>
      </c>
      <c r="R55" s="25"/>
    </row>
    <row r="56" spans="1:19" x14ac:dyDescent="0.2">
      <c r="A56" s="25"/>
      <c r="B56" s="25"/>
      <c r="C56" s="29" t="s">
        <v>21</v>
      </c>
      <c r="D56" s="31">
        <f>AC!D40</f>
        <v>4700000</v>
      </c>
      <c r="E56" s="31">
        <f>AC!E40</f>
        <v>5840000</v>
      </c>
      <c r="F56" s="31">
        <f>AC!F40</f>
        <v>5870000</v>
      </c>
      <c r="G56" s="31">
        <f>AC!G40</f>
        <v>6770000</v>
      </c>
      <c r="H56" s="31">
        <f>AC!H40</f>
        <v>7370000</v>
      </c>
      <c r="I56" s="31">
        <f>AC!I40</f>
        <v>7370000</v>
      </c>
      <c r="J56" s="31">
        <f>AC!J40</f>
        <v>7370000</v>
      </c>
      <c r="K56" s="31">
        <f>AC!K40</f>
        <v>7370000</v>
      </c>
      <c r="L56" s="31">
        <f>AC!L40</f>
        <v>7370000</v>
      </c>
      <c r="M56" s="31">
        <f>AC!M40</f>
        <v>7370000</v>
      </c>
      <c r="N56" s="31">
        <f>AC!N40</f>
        <v>7370000</v>
      </c>
      <c r="O56" s="31">
        <f>AC!O40</f>
        <v>7370000</v>
      </c>
      <c r="P56" s="31">
        <f>AC!P40</f>
        <v>7370000</v>
      </c>
      <c r="Q56" s="31">
        <f>AC!Q40</f>
        <v>7370000</v>
      </c>
      <c r="R56" s="25"/>
    </row>
    <row r="57" spans="1:19" x14ac:dyDescent="0.2">
      <c r="A57" s="25"/>
      <c r="B57" s="25"/>
      <c r="C57" s="29" t="s">
        <v>22</v>
      </c>
      <c r="D57" s="31">
        <f>EV!D39</f>
        <v>160000</v>
      </c>
      <c r="E57" s="31">
        <f>EV!E39</f>
        <v>4650000</v>
      </c>
      <c r="F57" s="31">
        <f>EV!F39</f>
        <v>100000</v>
      </c>
      <c r="G57" s="31">
        <f>EV!G39</f>
        <v>2100000</v>
      </c>
      <c r="H57" s="31">
        <f>EV!H39</f>
        <v>1680000</v>
      </c>
      <c r="I57" s="31">
        <f>EV!I39</f>
        <v>0</v>
      </c>
      <c r="J57" s="31">
        <f>EV!J39</f>
        <v>0</v>
      </c>
      <c r="K57" s="31">
        <f>EV!K39</f>
        <v>0</v>
      </c>
      <c r="L57" s="31">
        <f>EV!L39</f>
        <v>0</v>
      </c>
      <c r="M57" s="31">
        <f>EV!M39</f>
        <v>0</v>
      </c>
      <c r="N57" s="31">
        <f>EV!N39</f>
        <v>0</v>
      </c>
      <c r="O57" s="31">
        <f>EV!O39</f>
        <v>0</v>
      </c>
      <c r="P57" s="31">
        <f>EV!P39</f>
        <v>0</v>
      </c>
      <c r="Q57" s="31">
        <f>EV!Q39</f>
        <v>0</v>
      </c>
      <c r="R57" s="25"/>
    </row>
    <row r="58" spans="1:19" x14ac:dyDescent="0.2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4" t="s">
        <v>33</v>
      </c>
    </row>
    <row r="59" spans="1:19" ht="15.75" x14ac:dyDescent="0.25">
      <c r="A59" s="3" t="s">
        <v>31</v>
      </c>
      <c r="R59" s="25"/>
    </row>
    <row r="60" spans="1:19" x14ac:dyDescent="0.2">
      <c r="C60" s="14" t="s">
        <v>25</v>
      </c>
      <c r="D60" s="11">
        <f>IF(AND(ISBLANK(D56),ISBLANK(D57))," - ",D57-D56)</f>
        <v>-4540000</v>
      </c>
      <c r="E60" s="11">
        <f t="shared" ref="E60:Q60" si="0">IF(AND(ISBLANK(E56),ISBLANK(E57))," - ",E57-E56)</f>
        <v>-1190000</v>
      </c>
      <c r="F60" s="11">
        <f>IF(AND(ISBLANK(F56),ISBLANK(F57))," - ",F57-F56)</f>
        <v>-5770000</v>
      </c>
      <c r="G60" s="11">
        <f>IF(AND(ISBLANK(G56),ISBLANK(G57))," - ",G57-G56)</f>
        <v>-4670000</v>
      </c>
      <c r="H60" s="11">
        <f>IF(AND(ISBLANK(H56),ISBLANK(H57))," - ",H57-H56)</f>
        <v>-5690000</v>
      </c>
      <c r="I60" s="11">
        <f t="shared" si="0"/>
        <v>-7370000</v>
      </c>
      <c r="J60" s="11">
        <f t="shared" si="0"/>
        <v>-7370000</v>
      </c>
      <c r="K60" s="11">
        <f t="shared" si="0"/>
        <v>-7370000</v>
      </c>
      <c r="L60" s="11">
        <f t="shared" si="0"/>
        <v>-7370000</v>
      </c>
      <c r="M60" s="11">
        <f t="shared" si="0"/>
        <v>-7370000</v>
      </c>
      <c r="N60" s="11">
        <f t="shared" si="0"/>
        <v>-7370000</v>
      </c>
      <c r="O60" s="11">
        <f t="shared" si="0"/>
        <v>-7370000</v>
      </c>
      <c r="P60" s="11">
        <f t="shared" si="0"/>
        <v>-7370000</v>
      </c>
      <c r="Q60" s="11">
        <f t="shared" si="0"/>
        <v>-7370000</v>
      </c>
      <c r="R60" s="43" t="s">
        <v>58</v>
      </c>
    </row>
    <row r="61" spans="1:19" x14ac:dyDescent="0.2">
      <c r="C61" s="14" t="s">
        <v>24</v>
      </c>
      <c r="D61" s="11">
        <f>IF(AND(ISBLANK(D56),ISBLANK(D57))," - ",D57-D53)</f>
        <v>-3740000</v>
      </c>
      <c r="E61" s="11">
        <f t="shared" ref="E61:O61" si="1">IF(AND(ISBLANK(E56),ISBLANK(E57))," - ",E57-E53)</f>
        <v>-400000</v>
      </c>
      <c r="F61" s="11">
        <f t="shared" si="1"/>
        <v>-5000000</v>
      </c>
      <c r="G61" s="11">
        <f>IF(AND(ISBLANK(G56),ISBLANK(G57))," - ",G57-G53)</f>
        <v>-3700000</v>
      </c>
      <c r="H61" s="11">
        <f t="shared" si="1"/>
        <v>-4820000</v>
      </c>
      <c r="I61" s="11">
        <f t="shared" si="1"/>
        <v>-7200000</v>
      </c>
      <c r="J61" s="11">
        <f t="shared" si="1"/>
        <v>-8200000</v>
      </c>
      <c r="K61" s="11">
        <f t="shared" si="1"/>
        <v>-8500000</v>
      </c>
      <c r="L61" s="11">
        <f t="shared" si="1"/>
        <v>-13500000</v>
      </c>
      <c r="M61" s="11">
        <f t="shared" si="1"/>
        <v>-18500000</v>
      </c>
      <c r="N61" s="11">
        <f t="shared" si="1"/>
        <v>-18700000</v>
      </c>
      <c r="O61" s="11">
        <f t="shared" si="1"/>
        <v>-19100000</v>
      </c>
      <c r="P61" s="11">
        <f t="shared" ref="P61:Q61" si="2">IF(AND(ISBLANK(P56),ISBLANK(P57))," - ",P57-P53)</f>
        <v>-20100000</v>
      </c>
      <c r="Q61" s="11">
        <f t="shared" si="2"/>
        <v>-21100000</v>
      </c>
      <c r="R61" s="25"/>
    </row>
    <row r="62" spans="1:19" x14ac:dyDescent="0.2">
      <c r="C62" s="14" t="s">
        <v>26</v>
      </c>
      <c r="D62" s="37">
        <f>IF(AND(ISBLANK(D56),ISBLANK(D57))," - ",D57/D56)</f>
        <v>3.4042553191489362E-2</v>
      </c>
      <c r="E62" s="37">
        <f t="shared" ref="E62:O62" si="3">IF(AND(ISBLANK(E56),ISBLANK(E57))," - ",E57/E56)</f>
        <v>0.79623287671232879</v>
      </c>
      <c r="F62" s="37">
        <f t="shared" si="3"/>
        <v>1.7035775127768313E-2</v>
      </c>
      <c r="G62" s="37">
        <f t="shared" si="3"/>
        <v>0.31019202363367798</v>
      </c>
      <c r="H62" s="37">
        <f t="shared" si="3"/>
        <v>0.22795115332428764</v>
      </c>
      <c r="I62" s="37">
        <f t="shared" si="3"/>
        <v>0</v>
      </c>
      <c r="J62" s="37">
        <f t="shared" si="3"/>
        <v>0</v>
      </c>
      <c r="K62" s="37">
        <f t="shared" si="3"/>
        <v>0</v>
      </c>
      <c r="L62" s="37">
        <f t="shared" si="3"/>
        <v>0</v>
      </c>
      <c r="M62" s="37">
        <f t="shared" si="3"/>
        <v>0</v>
      </c>
      <c r="N62" s="37">
        <f t="shared" si="3"/>
        <v>0</v>
      </c>
      <c r="O62" s="37">
        <f t="shared" si="3"/>
        <v>0</v>
      </c>
      <c r="P62" s="37">
        <f t="shared" ref="P62:Q62" si="4">IF(AND(ISBLANK(P56),ISBLANK(P57))," - ",P57/P56)</f>
        <v>0</v>
      </c>
      <c r="Q62" s="37">
        <f t="shared" si="4"/>
        <v>0</v>
      </c>
    </row>
    <row r="63" spans="1:19" x14ac:dyDescent="0.2">
      <c r="C63" s="14" t="s">
        <v>27</v>
      </c>
      <c r="D63" s="37">
        <f>IF(AND(ISBLANK(D56),ISBLANK(D57))," - ",D57/D53)</f>
        <v>4.1025641025641026E-2</v>
      </c>
      <c r="E63" s="37">
        <f t="shared" ref="E63:O63" si="5">IF(AND(ISBLANK(E56),ISBLANK(E57))," - ",E57/E53)</f>
        <v>0.92079207920792083</v>
      </c>
      <c r="F63" s="37">
        <f t="shared" si="5"/>
        <v>1.9607843137254902E-2</v>
      </c>
      <c r="G63" s="37">
        <f t="shared" si="5"/>
        <v>0.36206896551724138</v>
      </c>
      <c r="H63" s="37">
        <f t="shared" si="5"/>
        <v>0.25846153846153846</v>
      </c>
      <c r="I63" s="37">
        <f t="shared" si="5"/>
        <v>0</v>
      </c>
      <c r="J63" s="37">
        <f t="shared" si="5"/>
        <v>0</v>
      </c>
      <c r="K63" s="37">
        <f t="shared" si="5"/>
        <v>0</v>
      </c>
      <c r="L63" s="37">
        <f t="shared" si="5"/>
        <v>0</v>
      </c>
      <c r="M63" s="37">
        <f t="shared" si="5"/>
        <v>0</v>
      </c>
      <c r="N63" s="37">
        <f t="shared" si="5"/>
        <v>0</v>
      </c>
      <c r="O63" s="37">
        <f t="shared" si="5"/>
        <v>0</v>
      </c>
      <c r="P63" s="37">
        <f t="shared" ref="P63:Q63" si="6">IF(AND(ISBLANK(P56),ISBLANK(P57))," - ",P57/P53)</f>
        <v>0</v>
      </c>
      <c r="Q63" s="37">
        <f t="shared" si="6"/>
        <v>0</v>
      </c>
      <c r="R63" s="43" t="s">
        <v>60</v>
      </c>
      <c r="S63" s="4"/>
    </row>
    <row r="64" spans="1:19" x14ac:dyDescent="0.2">
      <c r="C64" s="14" t="s">
        <v>29</v>
      </c>
      <c r="D64" s="38">
        <f>IF(AND(ISBLANK(D56),ISBLANK(D57))," - ",$C$52/D62)</f>
        <v>142468750</v>
      </c>
      <c r="E64" s="38">
        <f t="shared" ref="E64:O64" si="7">IF(AND(ISBLANK(E56),ISBLANK(E57))," - ",$C$52/E62)</f>
        <v>6091182.7956989249</v>
      </c>
      <c r="F64" s="38">
        <f t="shared" si="7"/>
        <v>284695000</v>
      </c>
      <c r="G64" s="38">
        <f t="shared" si="7"/>
        <v>15635476.19047619</v>
      </c>
      <c r="H64" s="38">
        <f t="shared" si="7"/>
        <v>21276488.095238097</v>
      </c>
      <c r="I64" s="38" t="e">
        <f t="shared" si="7"/>
        <v>#DIV/0!</v>
      </c>
      <c r="J64" s="38" t="e">
        <f t="shared" si="7"/>
        <v>#DIV/0!</v>
      </c>
      <c r="K64" s="38" t="e">
        <f t="shared" si="7"/>
        <v>#DIV/0!</v>
      </c>
      <c r="L64" s="38" t="e">
        <f t="shared" si="7"/>
        <v>#DIV/0!</v>
      </c>
      <c r="M64" s="38" t="e">
        <f t="shared" si="7"/>
        <v>#DIV/0!</v>
      </c>
      <c r="N64" s="38" t="e">
        <f t="shared" si="7"/>
        <v>#DIV/0!</v>
      </c>
      <c r="O64" s="38" t="e">
        <f t="shared" si="7"/>
        <v>#DIV/0!</v>
      </c>
      <c r="P64" s="38" t="e">
        <f t="shared" ref="P64:Q64" si="8">IF(AND(ISBLANK(P56),ISBLANK(P57))," - ",$C$52/P62)</f>
        <v>#DIV/0!</v>
      </c>
      <c r="Q64" s="38" t="e">
        <f t="shared" si="8"/>
        <v>#DIV/0!</v>
      </c>
      <c r="R64" s="43" t="s">
        <v>59</v>
      </c>
      <c r="S64" s="4"/>
    </row>
    <row r="65" spans="1:18" x14ac:dyDescent="0.2">
      <c r="R65" s="25"/>
    </row>
    <row r="68" spans="1:18" x14ac:dyDescent="0.2">
      <c r="A68" t="s">
        <v>52</v>
      </c>
      <c r="D68" s="39">
        <v>42104</v>
      </c>
    </row>
    <row r="69" spans="1:18" x14ac:dyDescent="0.2">
      <c r="A69" t="s">
        <v>51</v>
      </c>
      <c r="D69" s="39">
        <v>42202</v>
      </c>
    </row>
    <row r="70" spans="1:18" x14ac:dyDescent="0.2">
      <c r="A70" t="s">
        <v>53</v>
      </c>
      <c r="D70">
        <v>14</v>
      </c>
    </row>
  </sheetData>
  <mergeCells count="3">
    <mergeCell ref="C5:D5"/>
    <mergeCell ref="C7:D7"/>
    <mergeCell ref="B10:E18"/>
  </mergeCells>
  <phoneticPr fontId="5" type="noConversion"/>
  <conditionalFormatting sqref="D62:Q63">
    <cfRule type="cellIs" dxfId="3" priority="1" stopIfTrue="1" operator="lessThan">
      <formula>1</formula>
    </cfRule>
    <cfRule type="cellIs" dxfId="2" priority="2" stopIfTrue="1" operator="greaterThanOrEqual">
      <formula>1</formula>
    </cfRule>
  </conditionalFormatting>
  <conditionalFormatting sqref="D60:Q61">
    <cfRule type="cellIs" dxfId="1" priority="3" stopIfTrue="1" operator="greaterThanOrEqual">
      <formula>0</formula>
    </cfRule>
    <cfRule type="cellIs" dxfId="0" priority="4" stopIfTrue="1" operator="lessThan">
      <formula>0</formula>
    </cfRule>
  </conditionalFormatting>
  <pageMargins left="0.5" right="0.5" top="0.25" bottom="0.25" header="0.5" footer="0.25"/>
  <pageSetup scale="89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9"/>
  <sheetViews>
    <sheetView showGridLines="0" topLeftCell="A5" workbookViewId="0">
      <selection activeCell="F27" sqref="F27"/>
    </sheetView>
  </sheetViews>
  <sheetFormatPr defaultColWidth="9.140625" defaultRowHeight="12.75" x14ac:dyDescent="0.2"/>
  <cols>
    <col min="1" max="1" width="6.5703125" customWidth="1"/>
    <col min="2" max="2" width="30" customWidth="1"/>
    <col min="3" max="3" width="6.42578125" customWidth="1"/>
    <col min="4" max="15" width="8.7109375" customWidth="1"/>
    <col min="16" max="16" width="9.140625" customWidth="1"/>
    <col min="17" max="17" width="9.85546875" customWidth="1"/>
  </cols>
  <sheetData>
    <row r="1" spans="1:17" ht="20.25" x14ac:dyDescent="0.3">
      <c r="A1" s="23" t="s">
        <v>38</v>
      </c>
    </row>
    <row r="2" spans="1:17" ht="15.75" x14ac:dyDescent="0.25">
      <c r="A2" s="12"/>
      <c r="B2" s="2"/>
      <c r="C2" s="2"/>
      <c r="D2" s="2"/>
      <c r="E2" s="2"/>
      <c r="F2" s="2"/>
      <c r="G2" s="2"/>
    </row>
    <row r="3" spans="1:17" x14ac:dyDescent="0.2">
      <c r="A3" s="9" t="s">
        <v>46</v>
      </c>
      <c r="B3" s="2"/>
      <c r="C3" s="2"/>
      <c r="D3" s="2"/>
      <c r="E3" s="2"/>
      <c r="F3" s="2"/>
      <c r="G3" s="2"/>
      <c r="Q3" s="1"/>
    </row>
    <row r="4" spans="1:17" x14ac:dyDescent="0.2">
      <c r="A4" s="9" t="s">
        <v>39</v>
      </c>
      <c r="Q4" s="16"/>
    </row>
    <row r="5" spans="1:17" x14ac:dyDescent="0.2">
      <c r="A5" s="13" t="s">
        <v>40</v>
      </c>
      <c r="B5" s="2"/>
      <c r="C5" s="2"/>
      <c r="D5" s="9"/>
      <c r="E5" s="2"/>
      <c r="F5" s="2"/>
    </row>
    <row r="7" spans="1:17" ht="18" x14ac:dyDescent="0.25">
      <c r="A7" s="12" t="s">
        <v>22</v>
      </c>
      <c r="B7" s="2"/>
      <c r="C7" s="2"/>
      <c r="D7" s="9"/>
      <c r="E7" s="2"/>
      <c r="F7" s="2"/>
      <c r="G7" s="2"/>
      <c r="O7" s="19"/>
    </row>
    <row r="8" spans="1:17" x14ac:dyDescent="0.2">
      <c r="A8" s="33" t="s">
        <v>2</v>
      </c>
      <c r="B8" s="34" t="s">
        <v>0</v>
      </c>
      <c r="C8" s="35" t="s">
        <v>28</v>
      </c>
      <c r="D8" s="46" t="s">
        <v>8</v>
      </c>
      <c r="E8" s="46" t="s">
        <v>9</v>
      </c>
      <c r="F8" s="46" t="s">
        <v>10</v>
      </c>
      <c r="G8" s="46" t="s">
        <v>11</v>
      </c>
      <c r="H8" s="46" t="s">
        <v>12</v>
      </c>
      <c r="I8" s="46" t="s">
        <v>13</v>
      </c>
      <c r="J8" s="46" t="s">
        <v>14</v>
      </c>
      <c r="K8" s="46" t="s">
        <v>15</v>
      </c>
      <c r="L8" s="46" t="s">
        <v>16</v>
      </c>
      <c r="M8" s="46" t="s">
        <v>17</v>
      </c>
      <c r="N8" s="46" t="s">
        <v>18</v>
      </c>
      <c r="O8" s="46" t="s">
        <v>19</v>
      </c>
      <c r="P8" s="46" t="s">
        <v>56</v>
      </c>
      <c r="Q8" s="46" t="s">
        <v>57</v>
      </c>
    </row>
    <row r="9" spans="1:17" x14ac:dyDescent="0.2">
      <c r="A9" s="7" t="str">
        <f>IF(ISBLANK(PV!A22)," - ",PV!A22)</f>
        <v>1.1</v>
      </c>
      <c r="B9" s="63" t="str">
        <f>IF(ISBLANK(PV!B22)," - ",PV!B22)</f>
        <v>Licitación</v>
      </c>
      <c r="C9">
        <f>PV!C22</f>
        <v>0</v>
      </c>
      <c r="D9" s="62"/>
      <c r="E9" s="62"/>
      <c r="F9" s="62"/>
      <c r="G9" s="62"/>
      <c r="H9" s="62"/>
      <c r="I9" s="47"/>
      <c r="J9" s="47"/>
      <c r="K9" s="47"/>
      <c r="L9" s="47"/>
      <c r="M9" s="47"/>
      <c r="N9" s="47"/>
      <c r="O9" s="47"/>
      <c r="P9" s="47"/>
      <c r="Q9" s="47"/>
    </row>
    <row r="10" spans="1:17" x14ac:dyDescent="0.2">
      <c r="A10" s="7" t="str">
        <f>IF(ISBLANK(PV!A23)," - ",PV!A23)</f>
        <v>1.1.1</v>
      </c>
      <c r="B10" t="str">
        <f>IF(ISBLANK(PV!B23)," - ",PV!B23)</f>
        <v>Propuestas</v>
      </c>
      <c r="C10">
        <f>PV!C23</f>
        <v>200000</v>
      </c>
      <c r="D10" s="62">
        <v>0.8</v>
      </c>
      <c r="E10" s="62"/>
      <c r="F10" s="62"/>
      <c r="G10" s="62"/>
      <c r="H10" s="62"/>
      <c r="I10" s="47"/>
      <c r="J10" s="47"/>
      <c r="K10" s="47"/>
      <c r="L10" s="47"/>
      <c r="M10" s="47"/>
      <c r="N10" s="47"/>
      <c r="O10" s="47"/>
      <c r="P10" s="47"/>
      <c r="Q10" s="47"/>
    </row>
    <row r="11" spans="1:17" x14ac:dyDescent="0.2">
      <c r="A11" s="7" t="str">
        <f>IF(ISBLANK(PV!A24)," - ",PV!A24)</f>
        <v>1.1.2</v>
      </c>
      <c r="B11" t="str">
        <f>IF(ISBLANK(PV!B24)," - ",PV!B24)</f>
        <v>Dispositivos</v>
      </c>
      <c r="C11">
        <f>PV!C24</f>
        <v>3000000</v>
      </c>
      <c r="D11" s="62"/>
      <c r="E11" s="62">
        <v>1</v>
      </c>
      <c r="F11" s="62"/>
      <c r="G11" s="62"/>
      <c r="H11" s="62"/>
      <c r="I11" s="47"/>
      <c r="J11" s="47"/>
      <c r="K11" s="47"/>
      <c r="L11" s="47"/>
      <c r="M11" s="47"/>
      <c r="N11" s="47"/>
      <c r="O11" s="47"/>
      <c r="P11" s="47"/>
      <c r="Q11" s="47"/>
    </row>
    <row r="12" spans="1:17" x14ac:dyDescent="0.2">
      <c r="A12" s="7" t="str">
        <f>IF(ISBLANK(PV!A25)," - ",PV!A25)</f>
        <v>1.2</v>
      </c>
      <c r="B12" s="63" t="str">
        <f>IF(ISBLANK(PV!B25)," - ",PV!B25)</f>
        <v>Diseño arquitectura/centro de datos</v>
      </c>
      <c r="C12">
        <f>PV!C25</f>
        <v>0</v>
      </c>
      <c r="D12" s="62"/>
      <c r="E12" s="62"/>
      <c r="F12" s="62"/>
      <c r="G12" s="62"/>
      <c r="H12" s="62"/>
      <c r="I12" s="47"/>
      <c r="J12" s="47"/>
      <c r="K12" s="47"/>
      <c r="L12" s="47"/>
      <c r="M12" s="47"/>
      <c r="N12" s="47"/>
      <c r="O12" s="47"/>
      <c r="P12" s="47"/>
      <c r="Q12" s="47"/>
    </row>
    <row r="13" spans="1:17" x14ac:dyDescent="0.2">
      <c r="A13" s="7" t="str">
        <f>IF(ISBLANK(PV!A26)," - ",PV!A26)</f>
        <v>1.2.1</v>
      </c>
      <c r="B13" t="str">
        <f>IF(ISBLANK(PV!B26)," - ",PV!B26)</f>
        <v>Habitación/sector</v>
      </c>
      <c r="C13">
        <f>PV!C26</f>
        <v>500000</v>
      </c>
      <c r="D13" s="62"/>
      <c r="E13" s="62">
        <v>0.75</v>
      </c>
      <c r="F13" s="62"/>
      <c r="G13" s="62"/>
      <c r="H13" s="62"/>
      <c r="I13" s="47"/>
      <c r="J13" s="47"/>
      <c r="K13" s="47"/>
      <c r="L13" s="47"/>
      <c r="M13" s="47"/>
      <c r="N13" s="47"/>
      <c r="O13" s="47"/>
      <c r="P13" s="47"/>
      <c r="Q13" s="47"/>
    </row>
    <row r="14" spans="1:17" x14ac:dyDescent="0.2">
      <c r="A14" s="7" t="str">
        <f>IF(ISBLANK(PV!A27)," - ",PV!A27)</f>
        <v>1.2.2</v>
      </c>
      <c r="B14" t="str">
        <f>IF(ISBLANK(PV!B27)," - ",PV!B27)</f>
        <v>Validar diseño</v>
      </c>
      <c r="C14">
        <f>PV!C27</f>
        <v>200000</v>
      </c>
      <c r="D14" s="62"/>
      <c r="E14" s="62">
        <v>0.9</v>
      </c>
      <c r="F14" s="62"/>
      <c r="G14" s="62"/>
      <c r="H14" s="62"/>
      <c r="I14" s="47"/>
      <c r="J14" s="47"/>
      <c r="K14" s="47"/>
      <c r="L14" s="47"/>
      <c r="M14" s="47"/>
      <c r="N14" s="47"/>
      <c r="O14" s="47"/>
      <c r="P14" s="47"/>
      <c r="Q14" s="47"/>
    </row>
    <row r="15" spans="1:17" x14ac:dyDescent="0.2">
      <c r="A15" s="7" t="str">
        <f>IF(ISBLANK(PV!A28)," - ",PV!A28)</f>
        <v>1.2.3</v>
      </c>
      <c r="B15" t="str">
        <f>IF(ISBLANK(PV!B28)," - ",PV!B28)</f>
        <v>Instalar dispositivos</v>
      </c>
      <c r="C15">
        <f>PV!C28</f>
        <v>300000</v>
      </c>
      <c r="D15" s="62"/>
      <c r="E15" s="62">
        <v>1</v>
      </c>
      <c r="F15" s="62"/>
      <c r="G15" s="62"/>
      <c r="H15" s="62"/>
      <c r="I15" s="47"/>
      <c r="J15" s="47"/>
      <c r="K15" s="47"/>
      <c r="L15" s="47"/>
      <c r="M15" s="47"/>
      <c r="N15" s="47"/>
      <c r="O15" s="47"/>
      <c r="P15" s="47"/>
      <c r="Q15" s="47"/>
    </row>
    <row r="16" spans="1:17" x14ac:dyDescent="0.2">
      <c r="A16" s="7" t="str">
        <f>IF(ISBLANK(PV!A29)," - ",PV!A29)</f>
        <v>1.2.4</v>
      </c>
      <c r="B16" t="str">
        <f>IF(ISBLANK(PV!B29)," - ",PV!B29)</f>
        <v>Contrato con IPS</v>
      </c>
      <c r="C16">
        <f>PV!C29</f>
        <v>200000</v>
      </c>
      <c r="D16" s="62"/>
      <c r="E16" s="62">
        <v>1</v>
      </c>
      <c r="F16" s="62"/>
      <c r="G16" s="62"/>
      <c r="H16" s="62"/>
      <c r="I16" s="47"/>
      <c r="J16" s="47"/>
      <c r="K16" s="47"/>
      <c r="L16" s="47"/>
      <c r="M16" s="47"/>
      <c r="N16" s="47"/>
      <c r="O16" s="47"/>
      <c r="P16" s="47"/>
      <c r="Q16" s="47"/>
    </row>
    <row r="17" spans="1:17" x14ac:dyDescent="0.2">
      <c r="A17" s="7" t="str">
        <f>IF(ISBLANK(PV!A30)," - ",PV!A30)</f>
        <v>1.3</v>
      </c>
      <c r="B17" s="63" t="str">
        <f>IF(ISBLANK(PV!B30)," - ",PV!B30)</f>
        <v>Pruebas de Compatibilidad</v>
      </c>
      <c r="C17">
        <f>PV!C30</f>
        <v>0</v>
      </c>
      <c r="D17" s="62"/>
      <c r="E17" s="62"/>
      <c r="F17" s="62"/>
      <c r="G17" s="62"/>
      <c r="H17" s="62"/>
      <c r="I17" s="47"/>
      <c r="J17" s="47"/>
      <c r="K17" s="47"/>
      <c r="L17" s="47"/>
      <c r="M17" s="47"/>
      <c r="N17" s="47"/>
      <c r="O17" s="47"/>
      <c r="P17" s="47"/>
      <c r="Q17" s="47"/>
    </row>
    <row r="18" spans="1:17" x14ac:dyDescent="0.2">
      <c r="A18" s="7" t="str">
        <f>IF(ISBLANK(PV!A31)," - ",PV!A31)</f>
        <v>1.3.1</v>
      </c>
      <c r="B18" t="str">
        <f>IF(ISBLANK(PV!B31)," - ",PV!B31)</f>
        <v>Informe</v>
      </c>
      <c r="C18">
        <f>PV!C31</f>
        <v>300000</v>
      </c>
      <c r="D18" s="62"/>
      <c r="E18" s="62">
        <v>0.8</v>
      </c>
      <c r="F18" s="62"/>
      <c r="G18" s="62"/>
      <c r="H18" s="62"/>
      <c r="I18" s="47"/>
      <c r="J18" s="47"/>
      <c r="K18" s="47"/>
      <c r="L18" s="47"/>
      <c r="M18" s="47"/>
      <c r="N18" s="47"/>
      <c r="O18" s="47"/>
      <c r="P18" s="47"/>
      <c r="Q18" s="47"/>
    </row>
    <row r="19" spans="1:17" x14ac:dyDescent="0.2">
      <c r="A19" s="7" t="str">
        <f>IF(ISBLANK(PV!A32)," - ",PV!A32)</f>
        <v>1.4</v>
      </c>
      <c r="B19" s="63" t="str">
        <f>IF(ISBLANK(PV!B32)," - ",PV!B32)</f>
        <v>Software</v>
      </c>
      <c r="C19">
        <f>PV!C32</f>
        <v>0</v>
      </c>
      <c r="D19" s="62"/>
      <c r="E19" s="62"/>
      <c r="F19" s="62"/>
      <c r="G19" s="62"/>
      <c r="H19" s="62"/>
      <c r="I19" s="47"/>
      <c r="J19" s="47"/>
      <c r="K19" s="47"/>
      <c r="L19" s="47"/>
      <c r="M19" s="47"/>
      <c r="N19" s="47"/>
      <c r="O19" s="47"/>
      <c r="P19" s="47"/>
      <c r="Q19" s="47"/>
    </row>
    <row r="20" spans="1:17" x14ac:dyDescent="0.2">
      <c r="A20" s="7" t="str">
        <f>IF(ISBLANK(PV!A33)," - ",PV!A33)</f>
        <v>1.4.1</v>
      </c>
      <c r="B20" s="64" t="str">
        <f>IF(ISBLANK(PV!B33)," - ",PV!B33)</f>
        <v>Análisis de software</v>
      </c>
      <c r="C20">
        <f>PV!C33</f>
        <v>0</v>
      </c>
      <c r="D20" s="62"/>
      <c r="E20" s="62"/>
      <c r="F20" s="62"/>
      <c r="G20" s="62"/>
      <c r="H20" s="62"/>
      <c r="I20" s="47"/>
      <c r="J20" s="47"/>
      <c r="K20" s="47"/>
      <c r="L20" s="47"/>
      <c r="M20" s="47"/>
      <c r="N20" s="47"/>
      <c r="O20" s="47"/>
      <c r="P20" s="47"/>
      <c r="Q20" s="47"/>
    </row>
    <row r="21" spans="1:17" x14ac:dyDescent="0.2">
      <c r="A21" s="7" t="str">
        <f>IF(ISBLANK(PV!A34)," - ",PV!A34)</f>
        <v>1.4.1.1</v>
      </c>
      <c r="B21" t="str">
        <f>IF(ISBLANK(PV!B34)," - ",PV!B34)</f>
        <v>Alcance del producto</v>
      </c>
      <c r="C21">
        <f>PV!C34</f>
        <v>100000</v>
      </c>
      <c r="D21" s="62"/>
      <c r="E21" s="62">
        <v>0.9</v>
      </c>
      <c r="F21" s="62"/>
      <c r="G21" s="62"/>
      <c r="H21" s="62"/>
      <c r="I21" s="47"/>
      <c r="J21" s="47"/>
      <c r="K21" s="47"/>
      <c r="L21" s="47"/>
      <c r="M21" s="47"/>
      <c r="N21" s="47"/>
      <c r="O21" s="47"/>
      <c r="P21" s="47"/>
      <c r="Q21" s="47"/>
    </row>
    <row r="22" spans="1:17" x14ac:dyDescent="0.2">
      <c r="A22" s="7" t="str">
        <f>IF(ISBLANK(PV!A35)," - ",PV!A35)</f>
        <v>1.4.1.2</v>
      </c>
      <c r="B22" t="str">
        <f>IF(ISBLANK(PV!B35)," - ",PV!B35)</f>
        <v>Objetivos</v>
      </c>
      <c r="C22">
        <f>PV!C35</f>
        <v>50000</v>
      </c>
      <c r="D22" s="62"/>
      <c r="E22" s="62">
        <v>0.9</v>
      </c>
      <c r="F22" s="62"/>
      <c r="G22" s="62"/>
      <c r="H22" s="62"/>
      <c r="I22" s="47"/>
      <c r="J22" s="47"/>
      <c r="K22" s="47"/>
      <c r="L22" s="47"/>
      <c r="M22" s="47"/>
      <c r="N22" s="47"/>
      <c r="O22" s="47"/>
      <c r="P22" s="47"/>
      <c r="Q22" s="47"/>
    </row>
    <row r="23" spans="1:17" x14ac:dyDescent="0.2">
      <c r="A23" s="7" t="str">
        <f>IF(ISBLANK(PV!A36)," - ",PV!A36)</f>
        <v>1.4.1.3</v>
      </c>
      <c r="B23" t="str">
        <f>IF(ISBLANK(PV!B36)," - ",PV!B36)</f>
        <v>Análisis FODA</v>
      </c>
      <c r="C23">
        <f>PV!C36</f>
        <v>50000</v>
      </c>
      <c r="D23" s="62"/>
      <c r="E23" s="62">
        <v>0.8</v>
      </c>
      <c r="F23" s="62"/>
      <c r="G23" s="62"/>
      <c r="H23" s="62"/>
      <c r="I23" s="47"/>
      <c r="J23" s="47"/>
      <c r="K23" s="47"/>
      <c r="L23" s="47"/>
      <c r="M23" s="47"/>
      <c r="N23" s="47"/>
      <c r="O23" s="47"/>
      <c r="P23" s="47"/>
      <c r="Q23" s="47"/>
    </row>
    <row r="24" spans="1:17" x14ac:dyDescent="0.2">
      <c r="A24" s="7" t="str">
        <f>IF(ISBLANK(PV!A37)," - ",PV!A37)</f>
        <v>1.4.2</v>
      </c>
      <c r="B24" s="64" t="str">
        <f>IF(ISBLANK(PV!B37)," - ",PV!B37)</f>
        <v>Especificaciones de requerimientos</v>
      </c>
      <c r="C24">
        <f>PV!C37</f>
        <v>0</v>
      </c>
      <c r="D24" s="62"/>
      <c r="E24" s="62"/>
      <c r="F24" s="62"/>
      <c r="G24" s="62"/>
      <c r="H24" s="62"/>
      <c r="I24" s="47"/>
      <c r="J24" s="47"/>
      <c r="K24" s="47"/>
      <c r="L24" s="47"/>
      <c r="M24" s="47"/>
      <c r="N24" s="47"/>
      <c r="O24" s="47"/>
      <c r="P24" s="47"/>
      <c r="Q24" s="47"/>
    </row>
    <row r="25" spans="1:17" x14ac:dyDescent="0.2">
      <c r="A25" s="7" t="str">
        <f>IF(ISBLANK(PV!A38)," - ",PV!A38)</f>
        <v>1.4.2.1</v>
      </c>
      <c r="B25" s="65" t="str">
        <f>IF(ISBLANK(PV!B38)," - ",PV!B38)</f>
        <v>Requerimientos</v>
      </c>
      <c r="C25">
        <f>PV!C38</f>
        <v>0</v>
      </c>
      <c r="D25" s="62"/>
      <c r="E25" s="62"/>
      <c r="F25" s="62"/>
      <c r="G25" s="62"/>
      <c r="H25" s="62"/>
      <c r="I25" s="47"/>
      <c r="J25" s="47"/>
      <c r="K25" s="47"/>
      <c r="L25" s="47"/>
      <c r="M25" s="47"/>
      <c r="N25" s="47"/>
      <c r="O25" s="47"/>
      <c r="P25" s="47"/>
      <c r="Q25" s="47"/>
    </row>
    <row r="26" spans="1:17" x14ac:dyDescent="0.2">
      <c r="A26" s="7" t="str">
        <f>IF(ISBLANK(PV!A39)," - ",PV!A39)</f>
        <v>1.4.2.1.1</v>
      </c>
      <c r="B26" t="str">
        <f>IF(ISBLANK(PV!B39)," - ",PV!B39)</f>
        <v>Funcionales</v>
      </c>
      <c r="C26">
        <f>PV!C39</f>
        <v>100000</v>
      </c>
      <c r="D26" s="62"/>
      <c r="E26" s="62">
        <v>0.95</v>
      </c>
      <c r="F26" s="62"/>
      <c r="G26" s="62"/>
      <c r="H26" s="62"/>
      <c r="I26" s="47"/>
      <c r="J26" s="47"/>
      <c r="K26" s="47"/>
      <c r="L26" s="47"/>
      <c r="M26" s="47"/>
      <c r="N26" s="47"/>
      <c r="O26" s="47"/>
      <c r="P26" s="47"/>
      <c r="Q26" s="47"/>
    </row>
    <row r="27" spans="1:17" x14ac:dyDescent="0.2">
      <c r="A27" s="7" t="str">
        <f>IF(ISBLANK(PV!A40)," - ",PV!A40)</f>
        <v>1.4.2.1.2</v>
      </c>
      <c r="B27" t="str">
        <f>IF(ISBLANK(PV!B40)," - ",PV!B40)</f>
        <v>No fucionales</v>
      </c>
      <c r="C27">
        <f>PV!C40</f>
        <v>100000</v>
      </c>
      <c r="D27" s="62"/>
      <c r="E27" s="62">
        <v>0.85</v>
      </c>
      <c r="F27" s="62">
        <v>1</v>
      </c>
      <c r="G27" s="62"/>
      <c r="H27" s="62"/>
      <c r="I27" s="47"/>
      <c r="J27" s="47"/>
      <c r="K27" s="47"/>
      <c r="L27" s="47"/>
      <c r="M27" s="47"/>
      <c r="N27" s="47"/>
      <c r="O27" s="47"/>
      <c r="P27" s="47"/>
      <c r="Q27" s="47"/>
    </row>
    <row r="28" spans="1:17" x14ac:dyDescent="0.2">
      <c r="A28" s="7" t="str">
        <f>IF(ISBLANK(PV!A41)," - ",PV!A41)</f>
        <v>1.4.3</v>
      </c>
      <c r="B28" s="64" t="str">
        <f>IF(ISBLANK(PV!B41)," - ",PV!B41)</f>
        <v>Codificación</v>
      </c>
      <c r="C28">
        <f>PV!C41</f>
        <v>2100000</v>
      </c>
      <c r="D28" s="62"/>
      <c r="E28" s="62"/>
      <c r="F28" s="62"/>
      <c r="G28" s="62">
        <v>1</v>
      </c>
      <c r="H28" s="62">
        <v>0.8</v>
      </c>
      <c r="I28" s="47"/>
      <c r="J28" s="47"/>
      <c r="K28" s="47"/>
      <c r="L28" s="47"/>
      <c r="M28" s="47"/>
      <c r="N28" s="47"/>
      <c r="O28" s="47"/>
      <c r="P28" s="47"/>
      <c r="Q28" s="47"/>
    </row>
    <row r="29" spans="1:17" x14ac:dyDescent="0.2">
      <c r="A29" s="7" t="str">
        <f>IF(ISBLANK(PV!A42)," - ",PV!A42)</f>
        <v>1.4.4</v>
      </c>
      <c r="B29" s="63" t="str">
        <f>IF(ISBLANK(PV!B42)," - ",PV!B42)</f>
        <v>Pruebas</v>
      </c>
      <c r="C29">
        <f>PV!C42</f>
        <v>0</v>
      </c>
      <c r="D29" s="62"/>
      <c r="E29" s="62"/>
      <c r="F29" s="62"/>
      <c r="G29" s="62"/>
      <c r="H29" s="62"/>
      <c r="I29" s="47"/>
      <c r="J29" s="47"/>
      <c r="K29" s="47"/>
      <c r="L29" s="47"/>
      <c r="M29" s="47"/>
      <c r="N29" s="47"/>
      <c r="O29" s="47"/>
      <c r="P29" s="47"/>
      <c r="Q29" s="47"/>
    </row>
    <row r="30" spans="1:17" x14ac:dyDescent="0.2">
      <c r="A30" s="7" t="str">
        <f>IF(ISBLANK(PV!A43)," - ",PV!A43)</f>
        <v>1.4.4.1</v>
      </c>
      <c r="B30" t="str">
        <f>IF(ISBLANK(PV!B43)," - ",PV!B43)</f>
        <v>Casos de pruebas</v>
      </c>
      <c r="C30">
        <f>PV!C43</f>
        <v>1000000</v>
      </c>
      <c r="D30" s="62"/>
      <c r="E30" s="62"/>
      <c r="F30" s="62"/>
      <c r="G30" s="62"/>
      <c r="H30" s="62"/>
      <c r="I30" s="47"/>
      <c r="J30" s="47"/>
      <c r="K30" s="47"/>
      <c r="L30" s="47"/>
      <c r="M30" s="47"/>
      <c r="N30" s="47"/>
      <c r="O30" s="47"/>
      <c r="P30" s="47"/>
      <c r="Q30" s="47"/>
    </row>
    <row r="31" spans="1:17" x14ac:dyDescent="0.2">
      <c r="A31" s="7" t="str">
        <f>IF(ISBLANK(PV!A44)," - ",PV!A44)</f>
        <v>1.4.4.2</v>
      </c>
      <c r="B31" t="str">
        <f>IF(ISBLANK(PV!B44)," - ",PV!B44)</f>
        <v>Instalación de software</v>
      </c>
      <c r="C31">
        <f>PV!C44</f>
        <v>300000</v>
      </c>
      <c r="D31" s="62"/>
      <c r="E31" s="62"/>
      <c r="F31" s="62"/>
      <c r="G31" s="62"/>
      <c r="H31" s="62"/>
      <c r="I31" s="47"/>
      <c r="J31" s="47"/>
      <c r="K31" s="47"/>
      <c r="L31" s="47"/>
      <c r="M31" s="47"/>
      <c r="N31" s="47"/>
      <c r="O31" s="47"/>
      <c r="P31" s="47"/>
      <c r="Q31" s="47"/>
    </row>
    <row r="32" spans="1:17" x14ac:dyDescent="0.2">
      <c r="A32" s="7" t="str">
        <f>IF(ISBLANK(PV!A45)," - ",PV!A45)</f>
        <v>1.4.4.3</v>
      </c>
      <c r="B32" t="str">
        <f>IF(ISBLANK(PV!B45)," - ",PV!B45)</f>
        <v>Pruebas de usuario</v>
      </c>
      <c r="C32">
        <f>PV!C45</f>
        <v>10000000</v>
      </c>
      <c r="D32" s="62"/>
      <c r="E32" s="62"/>
      <c r="F32" s="62"/>
      <c r="G32" s="62"/>
      <c r="H32" s="62"/>
      <c r="I32" s="47"/>
      <c r="J32" s="47"/>
      <c r="K32" s="47"/>
      <c r="L32" s="47"/>
      <c r="M32" s="47"/>
      <c r="N32" s="47"/>
      <c r="O32" s="47"/>
      <c r="P32" s="47"/>
      <c r="Q32" s="47"/>
    </row>
    <row r="33" spans="1:17" x14ac:dyDescent="0.2">
      <c r="A33" s="7" t="str">
        <f>IF(ISBLANK(PV!A46)," - ",PV!A46)</f>
        <v>1.4.4.4</v>
      </c>
      <c r="B33" t="str">
        <f>IF(ISBLANK(PV!B46)," - ",PV!B46)</f>
        <v>Manual de usuario</v>
      </c>
      <c r="C33">
        <f>PV!C46</f>
        <v>200000</v>
      </c>
      <c r="D33" s="62"/>
      <c r="E33" s="62"/>
      <c r="F33" s="62"/>
      <c r="G33" s="62"/>
      <c r="H33" s="62"/>
      <c r="I33" s="47"/>
      <c r="J33" s="47"/>
      <c r="K33" s="47"/>
      <c r="L33" s="47"/>
      <c r="M33" s="47"/>
      <c r="N33" s="47"/>
      <c r="O33" s="47"/>
      <c r="P33" s="47"/>
      <c r="Q33" s="47"/>
    </row>
    <row r="34" spans="1:17" x14ac:dyDescent="0.2">
      <c r="A34" s="7" t="str">
        <f>IF(ISBLANK(PV!A47)," - ",PV!A47)</f>
        <v>1.4.4.5</v>
      </c>
      <c r="B34" t="str">
        <f>IF(ISBLANK(PV!B47)," - ",PV!B47)</f>
        <v>Capacitación</v>
      </c>
      <c r="C34">
        <f>PV!C47</f>
        <v>400000</v>
      </c>
      <c r="D34" s="62"/>
      <c r="E34" s="62"/>
      <c r="F34" s="62"/>
      <c r="G34" s="62"/>
      <c r="H34" s="62"/>
      <c r="I34" s="47"/>
      <c r="J34" s="47"/>
      <c r="K34" s="47"/>
      <c r="L34" s="47"/>
      <c r="M34" s="47"/>
      <c r="N34" s="47"/>
      <c r="O34" s="47"/>
      <c r="P34" s="47"/>
      <c r="Q34" s="47"/>
    </row>
    <row r="35" spans="1:17" x14ac:dyDescent="0.2">
      <c r="A35" s="7" t="str">
        <f>IF(ISBLANK(PV!A48)," - ",PV!A48)</f>
        <v>1.5</v>
      </c>
      <c r="B35" s="63" t="str">
        <f>IF(ISBLANK(PV!B48)," - ",PV!B48)</f>
        <v>Migración</v>
      </c>
      <c r="C35">
        <f>PV!C48</f>
        <v>0</v>
      </c>
      <c r="D35" s="62"/>
      <c r="E35" s="62"/>
      <c r="F35" s="62"/>
      <c r="G35" s="62"/>
      <c r="H35" s="62"/>
      <c r="I35" s="47"/>
      <c r="J35" s="47"/>
      <c r="K35" s="47"/>
      <c r="L35" s="47"/>
      <c r="M35" s="47"/>
      <c r="N35" s="47"/>
      <c r="O35" s="47"/>
      <c r="P35" s="47"/>
      <c r="Q35" s="47"/>
    </row>
    <row r="36" spans="1:17" x14ac:dyDescent="0.2">
      <c r="A36" s="7" t="str">
        <f>IF(ISBLANK(PV!A49)," - ",PV!A49)</f>
        <v>1.5.1</v>
      </c>
      <c r="B36" t="str">
        <f>IF(ISBLANK(PV!B49)," - ",PV!B49)</f>
        <v>Planificación</v>
      </c>
      <c r="C36">
        <f>PV!C49</f>
        <v>1000000</v>
      </c>
      <c r="D36" s="62"/>
      <c r="E36" s="62"/>
      <c r="F36" s="62"/>
      <c r="G36" s="62"/>
      <c r="H36" s="62"/>
      <c r="I36" s="47"/>
      <c r="J36" s="47"/>
      <c r="K36" s="47"/>
      <c r="L36" s="47"/>
      <c r="M36" s="47"/>
      <c r="N36" s="47"/>
      <c r="O36" s="47"/>
      <c r="P36" s="47"/>
      <c r="Q36" s="47"/>
    </row>
    <row r="37" spans="1:17" x14ac:dyDescent="0.2">
      <c r="A37" s="7" t="str">
        <f>IF(ISBLANK(PV!A50)," - ",PV!A50)</f>
        <v>1.5.2</v>
      </c>
      <c r="B37" t="str">
        <f>IF(ISBLANK(PV!B50)," - ",PV!B50)</f>
        <v>Planes de contingencia</v>
      </c>
      <c r="C37">
        <f>PV!C50</f>
        <v>1000000</v>
      </c>
      <c r="D37" s="62"/>
      <c r="E37" s="62"/>
      <c r="F37" s="62"/>
      <c r="G37" s="62"/>
      <c r="H37" s="62"/>
      <c r="I37" s="47"/>
      <c r="J37" s="47"/>
      <c r="K37" s="47"/>
      <c r="L37" s="47"/>
      <c r="M37" s="47"/>
      <c r="N37" s="47"/>
      <c r="O37" s="47"/>
      <c r="P37" s="47"/>
      <c r="Q37" s="47"/>
    </row>
    <row r="38" spans="1:17" x14ac:dyDescent="0.2">
      <c r="A38" s="15" t="s">
        <v>30</v>
      </c>
      <c r="B38" s="5"/>
      <c r="C38" s="5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</row>
    <row r="39" spans="1:17" x14ac:dyDescent="0.2">
      <c r="C39" s="8" t="s">
        <v>20</v>
      </c>
      <c r="D39" s="22">
        <f>SUMPRODUCT(D9:D38,$C$9:$C$38)</f>
        <v>160000</v>
      </c>
      <c r="E39" s="22">
        <f>SUMPRODUCT(E9:E38,$C$9:$C$38)</f>
        <v>4650000</v>
      </c>
      <c r="F39" s="22">
        <f>SUMPRODUCT(F9:F38,$C$9:$C$38)</f>
        <v>100000</v>
      </c>
      <c r="G39" s="22">
        <f>SUMPRODUCT(G9:G38,$C$9:$C$38)</f>
        <v>2100000</v>
      </c>
      <c r="H39" s="22">
        <f>SUMPRODUCT(H9:H38,$C$9:$C$38)</f>
        <v>1680000</v>
      </c>
      <c r="I39" s="22">
        <f>SUMPRODUCT(I9:I38,$C$9:$C$38)</f>
        <v>0</v>
      </c>
      <c r="J39" s="22">
        <f>SUMPRODUCT(J9:J38,$C$9:$C$38)</f>
        <v>0</v>
      </c>
      <c r="K39" s="22">
        <f>SUMPRODUCT(K9:K38,$C$9:$C$38)</f>
        <v>0</v>
      </c>
      <c r="L39" s="22">
        <f>SUMPRODUCT(L9:L38,$C$9:$C$38)</f>
        <v>0</v>
      </c>
      <c r="M39" s="22">
        <f>SUMPRODUCT(M9:M38,$C$9:$C$38)</f>
        <v>0</v>
      </c>
      <c r="N39" s="22">
        <f>SUMPRODUCT(N9:N38,$C$9:$C$38)</f>
        <v>0</v>
      </c>
      <c r="O39" s="22">
        <f>SUMPRODUCT(O9:O38,$C$9:$C$38)</f>
        <v>0</v>
      </c>
      <c r="P39" s="22">
        <f>SUMPRODUCT(P9:P38,$C$9:$C$38)</f>
        <v>0</v>
      </c>
      <c r="Q39" s="22">
        <f>SUMPRODUCT(Q9:Q38,$C$9:$C$38)</f>
        <v>0</v>
      </c>
    </row>
  </sheetData>
  <phoneticPr fontId="5" type="noConversion"/>
  <pageMargins left="0.5" right="0.5" top="0.25" bottom="0.25" header="0.5" footer="0.25"/>
  <pageSetup scale="8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0"/>
  <sheetViews>
    <sheetView showGridLines="0" topLeftCell="A5" workbookViewId="0">
      <selection activeCell="B32" sqref="B32"/>
    </sheetView>
  </sheetViews>
  <sheetFormatPr defaultColWidth="9.140625" defaultRowHeight="12.75" x14ac:dyDescent="0.2"/>
  <cols>
    <col min="1" max="1" width="6.5703125" customWidth="1"/>
    <col min="2" max="2" width="22" customWidth="1"/>
    <col min="3" max="3" width="26.85546875" bestFit="1" customWidth="1"/>
    <col min="4" max="4" width="10.5703125" customWidth="1"/>
    <col min="5" max="5" width="9.140625" bestFit="1" customWidth="1"/>
    <col min="6" max="15" width="8.7109375" customWidth="1"/>
    <col min="16" max="16" width="9.140625" customWidth="1"/>
    <col min="17" max="17" width="10.42578125" customWidth="1"/>
  </cols>
  <sheetData>
    <row r="1" spans="1:17" ht="20.25" x14ac:dyDescent="0.3">
      <c r="A1" s="23" t="s">
        <v>48</v>
      </c>
    </row>
    <row r="2" spans="1:17" ht="15.75" x14ac:dyDescent="0.25">
      <c r="A2" s="12"/>
      <c r="B2" s="2"/>
      <c r="C2" s="2"/>
      <c r="D2" s="2"/>
      <c r="E2" s="2"/>
      <c r="F2" s="2"/>
      <c r="G2" s="2"/>
    </row>
    <row r="3" spans="1:17" x14ac:dyDescent="0.2">
      <c r="A3" s="9" t="s">
        <v>49</v>
      </c>
      <c r="B3" s="2"/>
      <c r="C3" s="2"/>
      <c r="D3" s="2"/>
      <c r="E3" s="2"/>
      <c r="F3" s="2"/>
      <c r="G3" s="2"/>
      <c r="Q3" s="1"/>
    </row>
    <row r="4" spans="1:17" x14ac:dyDescent="0.2">
      <c r="A4" s="9" t="s">
        <v>39</v>
      </c>
      <c r="Q4" s="16"/>
    </row>
    <row r="5" spans="1:17" x14ac:dyDescent="0.2">
      <c r="A5" s="13" t="s">
        <v>47</v>
      </c>
      <c r="B5" s="2"/>
      <c r="C5" s="2"/>
      <c r="D5" s="9"/>
      <c r="E5" s="2"/>
      <c r="F5" s="2"/>
    </row>
    <row r="7" spans="1:17" ht="18" x14ac:dyDescent="0.25">
      <c r="A7" s="12" t="s">
        <v>42</v>
      </c>
      <c r="B7" s="2"/>
      <c r="C7" s="2"/>
      <c r="D7" s="9"/>
      <c r="E7" s="2"/>
      <c r="F7" s="2"/>
      <c r="G7" s="2"/>
      <c r="O7" s="19"/>
    </row>
    <row r="8" spans="1:17" x14ac:dyDescent="0.2">
      <c r="A8" s="33" t="s">
        <v>2</v>
      </c>
      <c r="B8" s="34" t="s">
        <v>0</v>
      </c>
      <c r="C8" s="35"/>
      <c r="D8" s="46" t="s">
        <v>8</v>
      </c>
      <c r="E8" s="46" t="s">
        <v>9</v>
      </c>
      <c r="F8" s="46" t="s">
        <v>10</v>
      </c>
      <c r="G8" s="46" t="s">
        <v>11</v>
      </c>
      <c r="H8" s="46" t="s">
        <v>12</v>
      </c>
      <c r="I8" s="46" t="s">
        <v>13</v>
      </c>
      <c r="J8" s="46" t="s">
        <v>14</v>
      </c>
      <c r="K8" s="46" t="s">
        <v>15</v>
      </c>
      <c r="L8" s="46" t="s">
        <v>16</v>
      </c>
      <c r="M8" s="46" t="s">
        <v>17</v>
      </c>
      <c r="N8" s="46" t="s">
        <v>18</v>
      </c>
      <c r="O8" s="46" t="s">
        <v>19</v>
      </c>
      <c r="P8" s="46" t="s">
        <v>56</v>
      </c>
      <c r="Q8" s="46" t="s">
        <v>57</v>
      </c>
    </row>
    <row r="9" spans="1:17" x14ac:dyDescent="0.2">
      <c r="A9" s="7" t="str">
        <f>IF(ISBLANK(PV!A22)," - ",PV!A22)</f>
        <v>1.1</v>
      </c>
      <c r="B9" s="63" t="str">
        <f>IF(ISBLANK(PV!B22)," - ",PV!B22)</f>
        <v>Licitación</v>
      </c>
      <c r="D9" s="69"/>
      <c r="E9" s="69"/>
      <c r="F9" s="69"/>
      <c r="G9" s="69"/>
      <c r="H9" s="69"/>
      <c r="I9" s="70"/>
      <c r="J9" s="70"/>
      <c r="K9" s="70"/>
      <c r="L9" s="70"/>
      <c r="M9" s="70"/>
      <c r="N9" s="70"/>
      <c r="O9" s="70"/>
      <c r="P9" s="70"/>
      <c r="Q9" s="70"/>
    </row>
    <row r="10" spans="1:17" x14ac:dyDescent="0.2">
      <c r="A10" s="7" t="str">
        <f>IF(ISBLANK(PV!A23)," - ",PV!A23)</f>
        <v>1.1.1</v>
      </c>
      <c r="B10" t="str">
        <f>IF(ISBLANK(PV!B23)," - ",PV!B23)</f>
        <v>Propuestas</v>
      </c>
      <c r="D10" s="74">
        <v>250000</v>
      </c>
      <c r="E10" s="69"/>
      <c r="F10" s="69"/>
      <c r="G10" s="69"/>
      <c r="H10" s="69"/>
      <c r="I10" s="70"/>
      <c r="J10" s="70"/>
      <c r="K10" s="70"/>
      <c r="L10" s="70"/>
      <c r="M10" s="70"/>
      <c r="N10" s="70"/>
      <c r="O10" s="70"/>
      <c r="P10" s="70"/>
      <c r="Q10" s="70"/>
    </row>
    <row r="11" spans="1:17" x14ac:dyDescent="0.2">
      <c r="A11" s="7" t="str">
        <f>IF(ISBLANK(PV!A24)," - ",PV!A24)</f>
        <v>1.1.2</v>
      </c>
      <c r="B11" t="str">
        <f>IF(ISBLANK(PV!B24)," - ",PV!B24)</f>
        <v>Dispositivos</v>
      </c>
      <c r="D11" s="74">
        <v>4000000</v>
      </c>
      <c r="E11" s="69"/>
      <c r="F11" s="69"/>
      <c r="G11" s="69"/>
      <c r="H11" s="69"/>
      <c r="I11" s="70"/>
      <c r="J11" s="70"/>
      <c r="K11" s="70"/>
      <c r="L11" s="70"/>
      <c r="M11" s="70"/>
      <c r="N11" s="70"/>
      <c r="O11" s="70"/>
      <c r="P11" s="70"/>
      <c r="Q11" s="70"/>
    </row>
    <row r="12" spans="1:17" x14ac:dyDescent="0.2">
      <c r="A12" s="7" t="str">
        <f>IF(ISBLANK(PV!A25)," - ",PV!A25)</f>
        <v>1.2</v>
      </c>
      <c r="B12" s="63" t="str">
        <f>IF(ISBLANK(PV!B25)," - ",PV!B25)</f>
        <v>Diseño arquitectura/centro de datos</v>
      </c>
      <c r="D12" s="69"/>
      <c r="E12" s="69"/>
      <c r="F12" s="69"/>
      <c r="G12" s="69"/>
      <c r="H12" s="69"/>
      <c r="I12" s="70"/>
      <c r="J12" s="70"/>
      <c r="K12" s="70"/>
      <c r="L12" s="70"/>
      <c r="M12" s="70"/>
      <c r="N12" s="70"/>
      <c r="O12" s="70"/>
      <c r="P12" s="70"/>
      <c r="Q12" s="70"/>
    </row>
    <row r="13" spans="1:17" x14ac:dyDescent="0.2">
      <c r="A13" s="7" t="str">
        <f>IF(ISBLANK(PV!A26)," - ",PV!A26)</f>
        <v>1.2.1</v>
      </c>
      <c r="B13" t="str">
        <f>IF(ISBLANK(PV!B26)," - ",PV!B26)</f>
        <v>Habitación/sector</v>
      </c>
      <c r="D13" s="74">
        <v>300000</v>
      </c>
      <c r="E13" s="69"/>
      <c r="F13" s="69"/>
      <c r="G13" s="69"/>
      <c r="H13" s="69"/>
      <c r="I13" s="70"/>
      <c r="J13" s="70"/>
      <c r="K13" s="70"/>
      <c r="L13" s="70"/>
      <c r="M13" s="70"/>
      <c r="N13" s="70"/>
      <c r="O13" s="70"/>
      <c r="P13" s="70"/>
      <c r="Q13" s="70"/>
    </row>
    <row r="14" spans="1:17" x14ac:dyDescent="0.2">
      <c r="A14" s="7" t="str">
        <f>IF(ISBLANK(PV!A27)," - ",PV!A27)</f>
        <v>1.2.2</v>
      </c>
      <c r="B14" t="str">
        <f>IF(ISBLANK(PV!B27)," - ",PV!B27)</f>
        <v>Validar diseño</v>
      </c>
      <c r="D14" s="74">
        <v>150000</v>
      </c>
      <c r="E14" s="69"/>
      <c r="F14" s="69"/>
      <c r="G14" s="69"/>
      <c r="H14" s="69"/>
      <c r="I14" s="70"/>
      <c r="J14" s="70"/>
      <c r="K14" s="70"/>
      <c r="L14" s="70"/>
      <c r="M14" s="70"/>
      <c r="N14" s="70"/>
      <c r="O14" s="70"/>
      <c r="P14" s="70"/>
      <c r="Q14" s="70"/>
    </row>
    <row r="15" spans="1:17" x14ac:dyDescent="0.2">
      <c r="A15" s="7" t="str">
        <f>IF(ISBLANK(PV!A28)," - ",PV!A28)</f>
        <v>1.2.3</v>
      </c>
      <c r="B15" s="75" t="str">
        <f>IF(ISBLANK(PV!B28)," - ",PV!B28)</f>
        <v>Instalar dispositivos</v>
      </c>
      <c r="D15" s="69"/>
      <c r="E15" s="74">
        <v>300000</v>
      </c>
      <c r="F15" s="69"/>
      <c r="G15" s="69"/>
      <c r="H15" s="69"/>
      <c r="I15" s="70"/>
      <c r="J15" s="70"/>
      <c r="K15" s="70"/>
      <c r="L15" s="70"/>
      <c r="M15" s="70"/>
      <c r="N15" s="70"/>
      <c r="O15" s="70"/>
      <c r="P15" s="70"/>
      <c r="Q15" s="70"/>
    </row>
    <row r="16" spans="1:17" x14ac:dyDescent="0.2">
      <c r="A16" s="7" t="str">
        <f>IF(ISBLANK(PV!A29)," - ",PV!A29)</f>
        <v>1.2.4</v>
      </c>
      <c r="B16" t="str">
        <f>IF(ISBLANK(PV!B29)," - ",PV!B29)</f>
        <v>Contrato con IPS</v>
      </c>
      <c r="D16" s="69"/>
      <c r="E16" s="74">
        <v>300000</v>
      </c>
      <c r="F16" s="69"/>
      <c r="G16" s="69"/>
      <c r="H16" s="69"/>
      <c r="I16" s="70"/>
      <c r="J16" s="70"/>
      <c r="K16" s="70"/>
      <c r="L16" s="70"/>
      <c r="M16" s="70"/>
      <c r="N16" s="70"/>
      <c r="O16" s="70"/>
      <c r="P16" s="70"/>
      <c r="Q16" s="70"/>
    </row>
    <row r="17" spans="1:17" x14ac:dyDescent="0.2">
      <c r="A17" s="7" t="str">
        <f>IF(ISBLANK(PV!A30)," - ",PV!A30)</f>
        <v>1.3</v>
      </c>
      <c r="B17" s="63" t="str">
        <f>IF(ISBLANK(PV!B30)," - ",PV!B30)</f>
        <v>Pruebas de Compatibilidad</v>
      </c>
      <c r="D17" s="69"/>
      <c r="E17" s="74"/>
      <c r="F17" s="69"/>
      <c r="G17" s="69"/>
      <c r="H17" s="69"/>
      <c r="I17" s="70"/>
      <c r="J17" s="70"/>
      <c r="K17" s="70"/>
      <c r="L17" s="70"/>
      <c r="M17" s="70"/>
      <c r="N17" s="70"/>
      <c r="O17" s="70"/>
      <c r="P17" s="70"/>
      <c r="Q17" s="70"/>
    </row>
    <row r="18" spans="1:17" x14ac:dyDescent="0.2">
      <c r="A18" s="7" t="str">
        <f>IF(ISBLANK(PV!A31)," - ",PV!A31)</f>
        <v>1.3.1</v>
      </c>
      <c r="B18" s="75" t="str">
        <f>IF(ISBLANK(PV!B31)," - ",PV!B31)</f>
        <v>Informe</v>
      </c>
      <c r="D18" s="69"/>
      <c r="E18" s="74">
        <v>200000</v>
      </c>
      <c r="F18" s="69"/>
      <c r="G18" s="69"/>
      <c r="H18" s="69"/>
      <c r="I18" s="70"/>
      <c r="J18" s="70"/>
      <c r="K18" s="70"/>
      <c r="L18" s="70"/>
      <c r="M18" s="70"/>
      <c r="N18" s="70"/>
      <c r="O18" s="70"/>
      <c r="P18" s="70"/>
      <c r="Q18" s="70"/>
    </row>
    <row r="19" spans="1:17" x14ac:dyDescent="0.2">
      <c r="A19" s="7" t="str">
        <f>IF(ISBLANK(PV!A32)," - ",PV!A32)</f>
        <v>1.4</v>
      </c>
      <c r="B19" s="63" t="str">
        <f>IF(ISBLANK(PV!B32)," - ",PV!B32)</f>
        <v>Software</v>
      </c>
      <c r="D19" s="69"/>
      <c r="E19" s="74"/>
      <c r="F19" s="69"/>
      <c r="G19" s="69"/>
      <c r="H19" s="69"/>
      <c r="I19" s="70"/>
      <c r="J19" s="70"/>
      <c r="K19" s="70"/>
      <c r="L19" s="70"/>
      <c r="M19" s="70"/>
      <c r="N19" s="70"/>
      <c r="O19" s="70"/>
      <c r="P19" s="70"/>
      <c r="Q19" s="70"/>
    </row>
    <row r="20" spans="1:17" x14ac:dyDescent="0.2">
      <c r="A20" s="7" t="str">
        <f>IF(ISBLANK(PV!A33)," - ",PV!A33)</f>
        <v>1.4.1</v>
      </c>
      <c r="B20" t="str">
        <f>IF(ISBLANK(PV!B33)," - ",PV!B33)</f>
        <v>Análisis de software</v>
      </c>
      <c r="D20" s="69"/>
      <c r="E20" s="69"/>
      <c r="F20" s="69"/>
      <c r="G20" s="69"/>
      <c r="H20" s="69"/>
      <c r="I20" s="70"/>
      <c r="J20" s="70"/>
      <c r="K20" s="70"/>
      <c r="L20" s="70"/>
      <c r="M20" s="70"/>
      <c r="N20" s="70"/>
      <c r="O20" s="70"/>
      <c r="P20" s="70"/>
      <c r="Q20" s="70"/>
    </row>
    <row r="21" spans="1:17" x14ac:dyDescent="0.2">
      <c r="A21" s="7" t="str">
        <f>IF(ISBLANK(PV!A34)," - ",PV!A34)</f>
        <v>1.4.1.1</v>
      </c>
      <c r="B21" s="63" t="str">
        <f>IF(ISBLANK(PV!B34)," - ",PV!B34)</f>
        <v>Alcance del producto</v>
      </c>
      <c r="D21" s="69"/>
      <c r="E21" s="74">
        <v>80000</v>
      </c>
      <c r="F21" s="69"/>
      <c r="G21" s="69"/>
      <c r="H21" s="69"/>
      <c r="I21" s="70"/>
      <c r="J21" s="70"/>
      <c r="K21" s="70"/>
      <c r="L21" s="70"/>
      <c r="M21" s="70"/>
      <c r="N21" s="70"/>
      <c r="O21" s="70"/>
      <c r="P21" s="70"/>
      <c r="Q21" s="70"/>
    </row>
    <row r="22" spans="1:17" x14ac:dyDescent="0.2">
      <c r="A22" s="7" t="str">
        <f>IF(ISBLANK(PV!A35)," - ",PV!A35)</f>
        <v>1.4.1.2</v>
      </c>
      <c r="B22" t="str">
        <f>IF(ISBLANK(PV!B35)," - ",PV!B35)</f>
        <v>Objetivos</v>
      </c>
      <c r="D22" s="69"/>
      <c r="E22" s="69">
        <v>50000</v>
      </c>
      <c r="F22" s="69"/>
      <c r="G22" s="69"/>
      <c r="H22" s="69"/>
      <c r="I22" s="70"/>
      <c r="J22" s="70"/>
      <c r="K22" s="70"/>
      <c r="L22" s="70"/>
      <c r="M22" s="70"/>
      <c r="N22" s="70"/>
      <c r="O22" s="70"/>
      <c r="P22" s="70"/>
      <c r="Q22" s="70"/>
    </row>
    <row r="23" spans="1:17" x14ac:dyDescent="0.2">
      <c r="A23" s="7" t="str">
        <f>IF(ISBLANK(PV!A36)," - ",PV!A36)</f>
        <v>1.4.1.3</v>
      </c>
      <c r="B23" t="str">
        <f>IF(ISBLANK(PV!B36)," - ",PV!B36)</f>
        <v>Análisis FODA</v>
      </c>
      <c r="D23" s="69"/>
      <c r="E23" s="69">
        <v>50000</v>
      </c>
      <c r="F23" s="69"/>
      <c r="G23" s="69"/>
      <c r="H23" s="69"/>
      <c r="I23" s="70"/>
      <c r="J23" s="70"/>
      <c r="K23" s="70"/>
      <c r="L23" s="70"/>
      <c r="M23" s="70"/>
      <c r="N23" s="70"/>
      <c r="O23" s="70"/>
      <c r="P23" s="70"/>
      <c r="Q23" s="70"/>
    </row>
    <row r="24" spans="1:17" x14ac:dyDescent="0.2">
      <c r="A24" s="7" t="str">
        <f>IF(ISBLANK(PV!A37)," - ",PV!A37)</f>
        <v>1.4.2</v>
      </c>
      <c r="B24" s="63" t="str">
        <f>IF(ISBLANK(PV!B37)," - ",PV!B37)</f>
        <v>Especificaciones de requerimientos</v>
      </c>
      <c r="D24" s="69"/>
      <c r="E24" s="69"/>
      <c r="F24" s="69"/>
      <c r="G24" s="69"/>
      <c r="H24" s="69"/>
      <c r="I24" s="70"/>
      <c r="J24" s="70"/>
      <c r="K24" s="70"/>
      <c r="L24" s="70"/>
      <c r="M24" s="70"/>
      <c r="N24" s="70"/>
      <c r="O24" s="70"/>
      <c r="P24" s="70"/>
      <c r="Q24" s="70"/>
    </row>
    <row r="25" spans="1:17" x14ac:dyDescent="0.2">
      <c r="A25" s="7" t="str">
        <f>IF(ISBLANK(PV!A38)," - ",PV!A38)</f>
        <v>1.4.2.1</v>
      </c>
      <c r="B25" t="str">
        <f>IF(ISBLANK(PV!B38)," - ",PV!B38)</f>
        <v>Requerimientos</v>
      </c>
      <c r="D25" s="69"/>
      <c r="E25" s="69"/>
      <c r="F25" s="69"/>
      <c r="G25" s="69"/>
      <c r="H25" s="69"/>
      <c r="I25" s="70"/>
      <c r="J25" s="70"/>
      <c r="K25" s="70"/>
      <c r="L25" s="70"/>
      <c r="M25" s="70"/>
      <c r="N25" s="70"/>
      <c r="O25" s="70"/>
      <c r="P25" s="70"/>
      <c r="Q25" s="70"/>
    </row>
    <row r="26" spans="1:17" x14ac:dyDescent="0.2">
      <c r="A26" s="7" t="str">
        <f>IF(ISBLANK(PV!A39)," - ",PV!A39)</f>
        <v>1.4.2.1.1</v>
      </c>
      <c r="B26" t="str">
        <f>IF(ISBLANK(PV!B39)," - ",PV!B39)</f>
        <v>Funcionales</v>
      </c>
      <c r="D26" s="69"/>
      <c r="E26" s="74">
        <v>90000</v>
      </c>
      <c r="F26" s="69"/>
      <c r="G26" s="69"/>
      <c r="H26" s="69"/>
      <c r="I26" s="70"/>
      <c r="J26" s="70"/>
      <c r="K26" s="70"/>
      <c r="L26" s="70"/>
      <c r="M26" s="70"/>
      <c r="N26" s="70"/>
      <c r="O26" s="70"/>
      <c r="P26" s="70"/>
      <c r="Q26" s="70"/>
    </row>
    <row r="27" spans="1:17" x14ac:dyDescent="0.2">
      <c r="A27" s="7" t="str">
        <f>IF(ISBLANK(PV!A40)," - ",PV!A40)</f>
        <v>1.4.2.1.2</v>
      </c>
      <c r="B27" s="63" t="str">
        <f>IF(ISBLANK(PV!B40)," - ",PV!B40)</f>
        <v>No fucionales</v>
      </c>
      <c r="D27" s="69"/>
      <c r="E27" s="74">
        <v>70000</v>
      </c>
      <c r="F27" s="74">
        <v>30000</v>
      </c>
      <c r="G27" s="69"/>
      <c r="H27" s="69"/>
      <c r="I27" s="70"/>
      <c r="J27" s="70"/>
      <c r="K27" s="70"/>
      <c r="L27" s="70"/>
      <c r="M27" s="70"/>
      <c r="N27" s="70"/>
      <c r="O27" s="70"/>
      <c r="P27" s="70"/>
      <c r="Q27" s="70"/>
    </row>
    <row r="28" spans="1:17" x14ac:dyDescent="0.2">
      <c r="A28" s="7" t="str">
        <f>IF(ISBLANK(PV!A41)," - ",PV!A41)</f>
        <v>1.4.3</v>
      </c>
      <c r="B28" t="str">
        <f>IF(ISBLANK(PV!B41)," - ",PV!B41)</f>
        <v>Codificación</v>
      </c>
      <c r="D28" s="69"/>
      <c r="E28" s="69"/>
      <c r="F28" s="69"/>
      <c r="G28" s="74">
        <v>900000</v>
      </c>
      <c r="H28" s="74">
        <v>600000</v>
      </c>
      <c r="I28" s="70"/>
      <c r="J28" s="70"/>
      <c r="K28" s="70"/>
      <c r="L28" s="70"/>
      <c r="M28" s="70"/>
      <c r="N28" s="70"/>
      <c r="O28" s="70"/>
      <c r="P28" s="70"/>
      <c r="Q28" s="70"/>
    </row>
    <row r="29" spans="1:17" x14ac:dyDescent="0.2">
      <c r="A29" s="7" t="str">
        <f>IF(ISBLANK(PV!A42)," - ",PV!A42)</f>
        <v>1.4.4</v>
      </c>
      <c r="B29" t="str">
        <f>IF(ISBLANK(PV!B42)," - ",PV!B42)</f>
        <v>Pruebas</v>
      </c>
      <c r="D29" s="69"/>
      <c r="E29" s="69"/>
      <c r="F29" s="69"/>
      <c r="G29" s="69"/>
      <c r="H29" s="69"/>
      <c r="I29" s="70"/>
      <c r="J29" s="70"/>
      <c r="K29" s="70"/>
      <c r="L29" s="70"/>
      <c r="M29" s="70"/>
      <c r="N29" s="70"/>
      <c r="O29" s="70"/>
      <c r="P29" s="70"/>
      <c r="Q29" s="70"/>
    </row>
    <row r="30" spans="1:17" x14ac:dyDescent="0.2">
      <c r="A30" s="7" t="str">
        <f>IF(ISBLANK(PV!A43)," - ",PV!A43)</f>
        <v>1.4.4.1</v>
      </c>
      <c r="B30" s="63" t="str">
        <f>IF(ISBLANK(PV!B43)," - ",PV!B43)</f>
        <v>Casos de pruebas</v>
      </c>
      <c r="D30" s="69"/>
      <c r="E30" s="69"/>
      <c r="F30" s="69"/>
      <c r="G30" s="69"/>
      <c r="H30" s="69"/>
      <c r="I30" s="70"/>
      <c r="J30" s="70"/>
      <c r="K30" s="70"/>
      <c r="L30" s="70"/>
      <c r="M30" s="70"/>
      <c r="N30" s="70"/>
      <c r="O30" s="70"/>
      <c r="P30" s="70"/>
      <c r="Q30" s="70"/>
    </row>
    <row r="31" spans="1:17" x14ac:dyDescent="0.2">
      <c r="A31" s="7" t="str">
        <f>IF(ISBLANK(PV!A44)," - ",PV!A44)</f>
        <v>1.4.4.2</v>
      </c>
      <c r="B31" t="str">
        <f>IF(ISBLANK(PV!B44)," - ",PV!B44)</f>
        <v>Instalación de software</v>
      </c>
      <c r="D31" s="69"/>
      <c r="E31" s="69"/>
      <c r="F31" s="69"/>
      <c r="G31" s="69"/>
      <c r="H31" s="69"/>
      <c r="I31" s="70"/>
      <c r="J31" s="70"/>
      <c r="K31" s="70"/>
      <c r="L31" s="70"/>
      <c r="M31" s="70"/>
      <c r="N31" s="70"/>
      <c r="O31" s="70"/>
      <c r="P31" s="70"/>
      <c r="Q31" s="70"/>
    </row>
    <row r="32" spans="1:17" x14ac:dyDescent="0.2">
      <c r="A32" s="7" t="str">
        <f>IF(ISBLANK(PV!A45)," - ",PV!A45)</f>
        <v>1.4.4.3</v>
      </c>
      <c r="B32" t="str">
        <f>IF(ISBLANK(PV!B45)," - ",PV!B45)</f>
        <v>Pruebas de usuario</v>
      </c>
      <c r="D32" s="69"/>
      <c r="E32" s="69"/>
      <c r="F32" s="69"/>
      <c r="G32" s="69"/>
      <c r="H32" s="69"/>
      <c r="I32" s="70"/>
      <c r="J32" s="70"/>
      <c r="K32" s="70"/>
      <c r="L32" s="70"/>
      <c r="M32" s="70"/>
      <c r="N32" s="70"/>
      <c r="O32" s="70"/>
      <c r="P32" s="70"/>
      <c r="Q32" s="70"/>
    </row>
    <row r="33" spans="1:17" x14ac:dyDescent="0.2">
      <c r="A33" s="7" t="str">
        <f>IF(ISBLANK(PV!A46)," - ",PV!A46)</f>
        <v>1.4.4.4</v>
      </c>
      <c r="B33" s="63" t="str">
        <f>IF(ISBLANK(PV!B46)," - ",PV!B46)</f>
        <v>Manual de usuario</v>
      </c>
      <c r="D33" s="69"/>
      <c r="E33" s="69"/>
      <c r="F33" s="69"/>
      <c r="G33" s="69"/>
      <c r="H33" s="69"/>
      <c r="I33" s="70"/>
      <c r="J33" s="70"/>
      <c r="K33" s="70"/>
      <c r="L33" s="70"/>
      <c r="M33" s="70"/>
      <c r="N33" s="70"/>
      <c r="O33" s="70"/>
      <c r="P33" s="70"/>
      <c r="Q33" s="70"/>
    </row>
    <row r="34" spans="1:17" x14ac:dyDescent="0.2">
      <c r="A34" s="7" t="str">
        <f>IF(ISBLANK(PV!A47)," - ",PV!A47)</f>
        <v>1.4.4.5</v>
      </c>
      <c r="B34" t="str">
        <f>IF(ISBLANK(PV!B47)," - ",PV!B47)</f>
        <v>Capacitación</v>
      </c>
      <c r="D34" s="69"/>
      <c r="E34" s="69"/>
      <c r="F34" s="69"/>
      <c r="G34" s="69"/>
      <c r="H34" s="69"/>
      <c r="I34" s="70"/>
      <c r="J34" s="70"/>
      <c r="K34" s="70"/>
      <c r="L34" s="70"/>
      <c r="M34" s="70"/>
      <c r="N34" s="70"/>
      <c r="O34" s="70"/>
      <c r="P34" s="70"/>
      <c r="Q34" s="70"/>
    </row>
    <row r="35" spans="1:17" x14ac:dyDescent="0.2">
      <c r="A35" s="7" t="str">
        <f>IF(ISBLANK(PV!A48)," - ",PV!A48)</f>
        <v>1.5</v>
      </c>
      <c r="B35" t="str">
        <f>IF(ISBLANK(PV!B48)," - ",PV!B48)</f>
        <v>Migración</v>
      </c>
      <c r="D35" s="69"/>
      <c r="E35" s="69"/>
      <c r="F35" s="69"/>
      <c r="G35" s="69"/>
      <c r="H35" s="69"/>
      <c r="I35" s="70"/>
      <c r="J35" s="70"/>
      <c r="K35" s="70"/>
      <c r="L35" s="70"/>
      <c r="M35" s="70"/>
      <c r="N35" s="70"/>
      <c r="O35" s="70"/>
      <c r="P35" s="70"/>
      <c r="Q35" s="70"/>
    </row>
    <row r="36" spans="1:17" x14ac:dyDescent="0.2">
      <c r="A36" s="7" t="str">
        <f>IF(ISBLANK(PV!A49)," - ",PV!A49)</f>
        <v>1.5.1</v>
      </c>
      <c r="B36" s="63" t="str">
        <f>IF(ISBLANK(PV!B49)," - ",PV!B49)</f>
        <v>Planificación</v>
      </c>
      <c r="D36" s="69"/>
      <c r="E36" s="69"/>
      <c r="F36" s="69"/>
      <c r="G36" s="69"/>
      <c r="H36" s="69"/>
      <c r="I36" s="70"/>
      <c r="J36" s="70"/>
      <c r="K36" s="70"/>
      <c r="L36" s="70"/>
      <c r="M36" s="70"/>
      <c r="N36" s="70"/>
      <c r="O36" s="70"/>
      <c r="P36" s="70"/>
      <c r="Q36" s="70"/>
    </row>
    <row r="37" spans="1:17" x14ac:dyDescent="0.2">
      <c r="A37" s="7" t="str">
        <f>IF(ISBLANK(PV!A50)," - ",PV!A50)</f>
        <v>1.5.2</v>
      </c>
      <c r="B37" t="str">
        <f>IF(ISBLANK(PV!B50)," - ",PV!B50)</f>
        <v>Planes de contingencia</v>
      </c>
      <c r="D37" s="72"/>
      <c r="E37" s="72"/>
      <c r="F37" s="72"/>
      <c r="G37" s="72"/>
      <c r="H37" s="72"/>
      <c r="I37" s="70"/>
      <c r="J37" s="70"/>
      <c r="K37" s="70"/>
      <c r="L37" s="70"/>
      <c r="M37" s="70"/>
      <c r="N37" s="70"/>
      <c r="O37" s="70"/>
      <c r="P37" s="70"/>
      <c r="Q37" s="70"/>
    </row>
    <row r="38" spans="1:17" x14ac:dyDescent="0.2">
      <c r="C38" s="14" t="s">
        <v>45</v>
      </c>
      <c r="D38" s="73">
        <f>SUM(D9:D30)</f>
        <v>4700000</v>
      </c>
      <c r="E38" s="73">
        <f>SUM(E9:E30)</f>
        <v>1140000</v>
      </c>
      <c r="F38" s="73">
        <f>SUM(F9:F30)</f>
        <v>30000</v>
      </c>
      <c r="G38" s="73">
        <f>SUM(G9:G30)</f>
        <v>900000</v>
      </c>
      <c r="H38" s="73">
        <f>SUM(H9:H30)</f>
        <v>600000</v>
      </c>
      <c r="I38" s="71">
        <f>SUM(I9:I30)</f>
        <v>0</v>
      </c>
      <c r="J38" s="71">
        <f>SUM(J9:J30)</f>
        <v>0</v>
      </c>
      <c r="K38" s="71">
        <f>SUM(K9:K30)</f>
        <v>0</v>
      </c>
      <c r="L38" s="71">
        <f>SUM(L9:L30)</f>
        <v>0</v>
      </c>
      <c r="M38" s="71">
        <f>SUM(M9:M30)</f>
        <v>0</v>
      </c>
      <c r="N38" s="71">
        <f>SUM(N9:N30)</f>
        <v>0</v>
      </c>
      <c r="O38" s="71">
        <f>SUM(O9:O30)</f>
        <v>0</v>
      </c>
      <c r="P38" s="71">
        <f>SUM(P9:P30)</f>
        <v>0</v>
      </c>
      <c r="Q38" s="71">
        <f>SUM(Q9:Q30)</f>
        <v>0</v>
      </c>
    </row>
    <row r="40" spans="1:17" x14ac:dyDescent="0.2">
      <c r="C40" s="8" t="s">
        <v>21</v>
      </c>
      <c r="D40" s="36">
        <f>SUM($D38:D38)</f>
        <v>4700000</v>
      </c>
      <c r="E40" s="36">
        <f>SUM($D38:E38)</f>
        <v>5840000</v>
      </c>
      <c r="F40" s="36">
        <f>SUM($D38:F38)</f>
        <v>5870000</v>
      </c>
      <c r="G40" s="36">
        <f>SUM($D38:G38)</f>
        <v>6770000</v>
      </c>
      <c r="H40" s="36">
        <f>SUM($D38:H38)</f>
        <v>7370000</v>
      </c>
      <c r="I40" s="36">
        <f>SUM($D38:I38)</f>
        <v>7370000</v>
      </c>
      <c r="J40" s="36">
        <f>SUM($D38:J38)</f>
        <v>7370000</v>
      </c>
      <c r="K40" s="36">
        <f>SUM($D38:K38)</f>
        <v>7370000</v>
      </c>
      <c r="L40" s="36">
        <f>SUM($D38:L38)</f>
        <v>7370000</v>
      </c>
      <c r="M40" s="36">
        <f>SUM($D38:M38)</f>
        <v>7370000</v>
      </c>
      <c r="N40" s="36">
        <f>SUM($D38:N38)</f>
        <v>7370000</v>
      </c>
      <c r="O40" s="36">
        <f>SUM($D38:O38)</f>
        <v>7370000</v>
      </c>
      <c r="P40" s="36">
        <f>SUM($D38:P38)</f>
        <v>7370000</v>
      </c>
      <c r="Q40" s="36">
        <f>SUM($D38:Q38)</f>
        <v>7370000</v>
      </c>
    </row>
  </sheetData>
  <phoneticPr fontId="5" type="noConversion"/>
  <pageMargins left="0.5" right="0.5" top="0.25" bottom="0.25" header="0.5" footer="0.25"/>
  <pageSetup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PV</vt:lpstr>
      <vt:lpstr>EV</vt:lpstr>
      <vt:lpstr>AC</vt:lpstr>
      <vt:lpstr>AC!Print_Area</vt:lpstr>
      <vt:lpstr>EV!Print_Area</vt:lpstr>
      <vt:lpstr>PV!Print_Area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Earned Value Management Template</dc:title>
  <dc:subject/>
  <dc:creator>www.vertex42.com</dc:creator>
  <dc:description>(c) 2012 Vertex42 LLC. All Rights Reserved.</dc:description>
  <cp:lastModifiedBy>Marcelo Baeza</cp:lastModifiedBy>
  <cp:lastPrinted>2011-07-18T20:50:15Z</cp:lastPrinted>
  <dcterms:created xsi:type="dcterms:W3CDTF">2010-01-09T00:01:03Z</dcterms:created>
  <dcterms:modified xsi:type="dcterms:W3CDTF">2017-09-10T19:04:10Z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 Vertex42 LLC</vt:lpwstr>
  </property>
  <property fmtid="{D5CDD505-2E9C-101B-9397-08002B2CF9AE}" pid="3" name="Version">
    <vt:lpwstr>1.0.0</vt:lpwstr>
  </property>
</Properties>
</file>